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ropbox (Energy Innovation)\EI-PlcyMdl\eps-1.5.0-us-wipM\InputData\trans\BNVFE\"/>
    </mc:Choice>
  </mc:AlternateContent>
  <bookViews>
    <workbookView xWindow="360" yWindow="90" windowWidth="19425" windowHeight="11025" tabRatio="742"/>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NAP F28" sheetId="23" r:id="rId9"/>
    <sheet name="Calculations Etc" sheetId="18" r:id="rId10"/>
    <sheet name="BNVFE-LDVs-psgr" sheetId="2" r:id="rId11"/>
    <sheet name="BNVFE-LDVs-frgt" sheetId="5" r:id="rId12"/>
    <sheet name="BNVFE-HDVs-psgr" sheetId="6" r:id="rId13"/>
    <sheet name="BNVFE-HDVs-frgt" sheetId="7" r:id="rId14"/>
    <sheet name="BNVFE-aircraft-psgr" sheetId="8" r:id="rId15"/>
    <sheet name="BNVFE-aircraft-frgt" sheetId="9" r:id="rId16"/>
    <sheet name="BNVFE-rail-psgr" sheetId="10" r:id="rId17"/>
    <sheet name="BNVFE-rail-frgt" sheetId="11" r:id="rId18"/>
    <sheet name="BNVFE-ships-psgr" sheetId="12" r:id="rId19"/>
    <sheet name="BNVFE-ships-frgt" sheetId="13" r:id="rId20"/>
    <sheet name="BNVFE-motorbikes-psgr" sheetId="14" r:id="rId21"/>
    <sheet name="BNVFE-motorbikes-frgt" sheetId="15" r:id="rId22"/>
  </sheets>
  <externalReferences>
    <externalReference r:id="rId23"/>
  </externalReferences>
  <definedNames>
    <definedName name="Eno_TM" localSheetId="6">'[1]1997  Table 1a Modified'!#REF!</definedName>
    <definedName name="Eno_TM">'[1]1997  Table 1a Modified'!#REF!</definedName>
    <definedName name="Eno_Tons" localSheetId="6">'[1]1997  Table 1a Modified'!#REF!</definedName>
    <definedName name="Eno_Tons">'[1]1997  Table 1a Modified'!#REF!</definedName>
    <definedName name="Sum_T2" localSheetId="6">'[1]1997  Table 1a Modified'!#REF!</definedName>
    <definedName name="Sum_T2">'[1]1997  Table 1a Modified'!#REF!</definedName>
    <definedName name="Sum_TTM" localSheetId="6">'[1]1997  Table 1a Modified'!#REF!</definedName>
    <definedName name="Sum_TTM">'[1]1997  Table 1a Modified'!#REF!</definedName>
    <definedName name="ti_tbl_50" localSheetId="6">#REF!</definedName>
    <definedName name="ti_tbl_50">#REF!</definedName>
    <definedName name="ti_tbl_69" localSheetId="6">#REF!</definedName>
    <definedName name="ti_tbl_69">#REF!</definedName>
  </definedNames>
  <calcPr calcId="162913"/>
</workbook>
</file>

<file path=xl/calcChain.xml><?xml version="1.0" encoding="utf-8"?>
<calcChain xmlns="http://schemas.openxmlformats.org/spreadsheetml/2006/main">
  <c r="C8" i="13" l="1"/>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C2" i="13"/>
  <c r="D2" i="13"/>
  <c r="E2" i="13"/>
  <c r="F2" i="13"/>
  <c r="G2" i="13"/>
  <c r="H2" i="13"/>
  <c r="I2" i="13"/>
  <c r="J2" i="13"/>
  <c r="K2" i="13"/>
  <c r="L2" i="13"/>
  <c r="M2" i="13"/>
  <c r="N2" i="13"/>
  <c r="O2" i="13"/>
  <c r="P2" i="13"/>
  <c r="Q2" i="13"/>
  <c r="R2" i="13"/>
  <c r="S2" i="13"/>
  <c r="T2" i="13"/>
  <c r="U2" i="13"/>
  <c r="V2" i="13"/>
  <c r="W2" i="13"/>
  <c r="X2" i="13"/>
  <c r="Y2" i="13"/>
  <c r="Z2" i="13"/>
  <c r="AA2" i="13"/>
  <c r="AB2" i="13"/>
  <c r="AC2" i="13"/>
  <c r="AD2" i="13"/>
  <c r="AE2" i="13"/>
  <c r="AF2" i="13"/>
  <c r="AG2" i="13"/>
  <c r="AH2" i="13"/>
  <c r="AI2" i="13"/>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AH8" i="12"/>
  <c r="AI8" i="12"/>
  <c r="C2"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AH8" i="11"/>
  <c r="AI8" i="11"/>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AD8" i="9"/>
  <c r="V8" i="9"/>
  <c r="AI5" i="9"/>
  <c r="AI8" i="9" s="1"/>
  <c r="AH5" i="9"/>
  <c r="AH8" i="9" s="1"/>
  <c r="AG5" i="9"/>
  <c r="AG2" i="9" s="1"/>
  <c r="AF5" i="9"/>
  <c r="AF8" i="9" s="1"/>
  <c r="AE5" i="9"/>
  <c r="AE8" i="9" s="1"/>
  <c r="AD5" i="9"/>
  <c r="AC5" i="9"/>
  <c r="AC8" i="9" s="1"/>
  <c r="AB5" i="9"/>
  <c r="AB8" i="9" s="1"/>
  <c r="AA5" i="9"/>
  <c r="AA8" i="9" s="1"/>
  <c r="Z5" i="9"/>
  <c r="Z8" i="9" s="1"/>
  <c r="Y5" i="9"/>
  <c r="Y2" i="9" s="1"/>
  <c r="X5" i="9"/>
  <c r="X8" i="9" s="1"/>
  <c r="W5" i="9"/>
  <c r="W8" i="9" s="1"/>
  <c r="V5" i="9"/>
  <c r="U5" i="9"/>
  <c r="U8" i="9" s="1"/>
  <c r="T5" i="9"/>
  <c r="T8" i="9" s="1"/>
  <c r="S5" i="9"/>
  <c r="S8" i="9" s="1"/>
  <c r="R5" i="9"/>
  <c r="R8" i="9" s="1"/>
  <c r="Q5" i="9"/>
  <c r="Q2" i="9" s="1"/>
  <c r="AI2" i="9"/>
  <c r="AH2" i="9"/>
  <c r="AF2" i="9"/>
  <c r="AE2" i="9"/>
  <c r="AD2" i="9"/>
  <c r="AC2" i="9"/>
  <c r="AB2" i="9"/>
  <c r="AA2" i="9"/>
  <c r="Z2" i="9"/>
  <c r="X2" i="9"/>
  <c r="W2" i="9"/>
  <c r="V2" i="9"/>
  <c r="U2" i="9"/>
  <c r="T2" i="9"/>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K2" i="9"/>
  <c r="D5" i="9"/>
  <c r="D2" i="9" s="1"/>
  <c r="E5" i="9"/>
  <c r="E2" i="9" s="1"/>
  <c r="F5" i="9"/>
  <c r="F2" i="9" s="1"/>
  <c r="G5" i="9"/>
  <c r="G2" i="9" s="1"/>
  <c r="H5" i="9"/>
  <c r="H2" i="9" s="1"/>
  <c r="I5" i="9"/>
  <c r="I2" i="9" s="1"/>
  <c r="J5" i="9"/>
  <c r="J2" i="9" s="1"/>
  <c r="K5" i="9"/>
  <c r="L5" i="9"/>
  <c r="L2" i="9" s="1"/>
  <c r="M5" i="9"/>
  <c r="M2" i="9" s="1"/>
  <c r="N5" i="9"/>
  <c r="N2" i="9" s="1"/>
  <c r="O5" i="9"/>
  <c r="O2" i="9" s="1"/>
  <c r="P5" i="9"/>
  <c r="P2" i="9" s="1"/>
  <c r="D8" i="9"/>
  <c r="G8" i="9"/>
  <c r="H8" i="9"/>
  <c r="I8" i="9"/>
  <c r="J8" i="9"/>
  <c r="K8" i="9"/>
  <c r="P8" i="9"/>
  <c r="B8" i="13"/>
  <c r="B8" i="12"/>
  <c r="B8" i="11"/>
  <c r="C8" i="10"/>
  <c r="B8" i="10"/>
  <c r="C8" i="9"/>
  <c r="B8" i="9"/>
  <c r="B2" i="13"/>
  <c r="B2" i="12"/>
  <c r="B2" i="11"/>
  <c r="C2" i="10"/>
  <c r="B2" i="10"/>
  <c r="C2" i="9"/>
  <c r="B2" i="9"/>
  <c r="C8" i="8"/>
  <c r="D8" i="8"/>
  <c r="E8" i="8"/>
  <c r="F8" i="8"/>
  <c r="G8" i="8"/>
  <c r="H8" i="8"/>
  <c r="I8" i="8"/>
  <c r="J8" i="8"/>
  <c r="K8" i="8"/>
  <c r="L8" i="8"/>
  <c r="M8" i="8"/>
  <c r="N8" i="8"/>
  <c r="O8" i="8"/>
  <c r="P8" i="8"/>
  <c r="Q8" i="8"/>
  <c r="R8" i="8"/>
  <c r="S8" i="8"/>
  <c r="T8" i="8"/>
  <c r="U8" i="8"/>
  <c r="V8" i="8"/>
  <c r="W8" i="8"/>
  <c r="X8" i="8"/>
  <c r="Y8" i="8"/>
  <c r="Z8" i="8"/>
  <c r="AA8" i="8"/>
  <c r="AB8" i="8"/>
  <c r="AC8" i="8"/>
  <c r="AD8" i="8"/>
  <c r="AE8" i="8"/>
  <c r="AF8" i="8"/>
  <c r="AG8" i="8"/>
  <c r="AH8" i="8"/>
  <c r="AI8" i="8"/>
  <c r="C2" i="8"/>
  <c r="D2" i="8"/>
  <c r="E2" i="8"/>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B8" i="8"/>
  <c r="B2" i="8"/>
  <c r="R2" i="9" l="1"/>
  <c r="S2" i="9"/>
  <c r="Q8" i="9"/>
  <c r="Y8" i="9"/>
  <c r="AG8" i="9"/>
  <c r="N8" i="9"/>
  <c r="F8" i="9"/>
  <c r="O8" i="9"/>
  <c r="M8" i="9"/>
  <c r="E8" i="9"/>
  <c r="L8" i="9"/>
  <c r="B50" i="18"/>
  <c r="B46" i="18"/>
  <c r="D40" i="18" l="1"/>
  <c r="E40" i="18"/>
  <c r="F40" i="18"/>
  <c r="G40" i="18"/>
  <c r="H40" i="18"/>
  <c r="I40" i="18"/>
  <c r="J40" i="18"/>
  <c r="K40" i="18"/>
  <c r="L40" i="18"/>
  <c r="M40" i="18"/>
  <c r="N40" i="18"/>
  <c r="O40" i="18"/>
  <c r="P40" i="18"/>
  <c r="Q40" i="18"/>
  <c r="R40" i="18"/>
  <c r="S40" i="18"/>
  <c r="T40" i="18"/>
  <c r="U40" i="18"/>
  <c r="V40" i="18"/>
  <c r="W40" i="18"/>
  <c r="X40" i="18"/>
  <c r="Y40" i="18"/>
  <c r="Z40" i="18"/>
  <c r="AA40" i="18"/>
  <c r="AB40" i="18"/>
  <c r="AC40" i="18"/>
  <c r="AD40" i="18"/>
  <c r="AE40" i="18"/>
  <c r="AF40" i="18"/>
  <c r="AG40" i="18"/>
  <c r="AH40" i="18"/>
  <c r="AI40" i="18"/>
  <c r="B41" i="18" s="1"/>
  <c r="C40" i="18"/>
  <c r="B40" i="18"/>
  <c r="B5" i="6" l="1"/>
  <c r="L5" i="6" l="1"/>
  <c r="B8" i="6"/>
  <c r="B7" i="6"/>
  <c r="C31" i="18"/>
  <c r="L8" i="6" l="1"/>
  <c r="L7" i="6"/>
  <c r="M5" i="6"/>
  <c r="C5" i="6"/>
  <c r="D31" i="18"/>
  <c r="N5" i="6" l="1"/>
  <c r="M7" i="6"/>
  <c r="M8" i="6"/>
  <c r="D5" i="6"/>
  <c r="C7" i="6"/>
  <c r="C8" i="6"/>
  <c r="E31" i="18"/>
  <c r="E5" i="6" l="1"/>
  <c r="D8" i="6"/>
  <c r="D7" i="6"/>
  <c r="O5" i="6"/>
  <c r="N7" i="6"/>
  <c r="N8" i="6"/>
  <c r="F31" i="18"/>
  <c r="P5" i="6" l="1"/>
  <c r="O7" i="6"/>
  <c r="O8" i="6"/>
  <c r="F5" i="6"/>
  <c r="E7" i="6"/>
  <c r="E8" i="6"/>
  <c r="G31" i="18"/>
  <c r="G5" i="6" l="1"/>
  <c r="F7" i="6"/>
  <c r="F8" i="6"/>
  <c r="Q5" i="6"/>
  <c r="P7" i="6"/>
  <c r="P8" i="6"/>
  <c r="H31" i="18"/>
  <c r="R5" i="6" l="1"/>
  <c r="Q7" i="6"/>
  <c r="Q8" i="6"/>
  <c r="H5" i="6"/>
  <c r="G7" i="6"/>
  <c r="G8" i="6"/>
  <c r="I31" i="18"/>
  <c r="I5" i="6" l="1"/>
  <c r="H7" i="6"/>
  <c r="H8" i="6"/>
  <c r="S5" i="6"/>
  <c r="R8" i="6"/>
  <c r="R7" i="6"/>
  <c r="J31" i="18"/>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5" i="11"/>
  <c r="T5" i="6" l="1"/>
  <c r="S7" i="6"/>
  <c r="S8" i="6"/>
  <c r="J5" i="6"/>
  <c r="I7" i="6"/>
  <c r="I8" i="6"/>
  <c r="K31" i="18"/>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K5" i="6" l="1"/>
  <c r="J7" i="6"/>
  <c r="J8" i="6"/>
  <c r="U5" i="6"/>
  <c r="T8" i="6"/>
  <c r="T7" i="6"/>
  <c r="AH8" i="5"/>
  <c r="AH7" i="5"/>
  <c r="AG8" i="5"/>
  <c r="AG7" i="5"/>
  <c r="Y8" i="5"/>
  <c r="Y7" i="5"/>
  <c r="U8" i="5"/>
  <c r="U7" i="5"/>
  <c r="M8" i="5"/>
  <c r="M7" i="5"/>
  <c r="I8" i="5"/>
  <c r="I7" i="5"/>
  <c r="E8" i="5"/>
  <c r="E7" i="5"/>
  <c r="AF7" i="5"/>
  <c r="AF8" i="5"/>
  <c r="AB7" i="5"/>
  <c r="AB8" i="5"/>
  <c r="X7" i="5"/>
  <c r="X8" i="5"/>
  <c r="T7" i="5"/>
  <c r="T8" i="5"/>
  <c r="P7" i="5"/>
  <c r="P8" i="5"/>
  <c r="L7" i="5"/>
  <c r="L8" i="5"/>
  <c r="H7" i="5"/>
  <c r="H8" i="5"/>
  <c r="D7" i="5"/>
  <c r="D8" i="5"/>
  <c r="Z8" i="5"/>
  <c r="Z7" i="5"/>
  <c r="AC8" i="5"/>
  <c r="AC7" i="5"/>
  <c r="Q8" i="5"/>
  <c r="Q7" i="5"/>
  <c r="AI8" i="5"/>
  <c r="AI7" i="5"/>
  <c r="AE7" i="5"/>
  <c r="AE8" i="5"/>
  <c r="AA7" i="5"/>
  <c r="AA8" i="5"/>
  <c r="W7" i="5"/>
  <c r="W8" i="5"/>
  <c r="S7" i="5"/>
  <c r="S8" i="5"/>
  <c r="O7" i="5"/>
  <c r="O8" i="5"/>
  <c r="K7" i="5"/>
  <c r="K8" i="5"/>
  <c r="G7" i="5"/>
  <c r="G8" i="5"/>
  <c r="B4" i="5"/>
  <c r="C7" i="5"/>
  <c r="C8" i="5"/>
  <c r="AD8" i="5"/>
  <c r="AD7" i="5"/>
  <c r="V8" i="5"/>
  <c r="V7" i="5"/>
  <c r="R8" i="5"/>
  <c r="R7" i="5"/>
  <c r="N8" i="5"/>
  <c r="N7" i="5"/>
  <c r="J8" i="5"/>
  <c r="J7" i="5"/>
  <c r="F8" i="5"/>
  <c r="F7" i="5"/>
  <c r="L31" i="18"/>
  <c r="B5" i="10"/>
  <c r="V5" i="6" l="1"/>
  <c r="U7" i="6"/>
  <c r="U8" i="6"/>
  <c r="K8" i="6"/>
  <c r="K7" i="6"/>
  <c r="B8" i="5"/>
  <c r="B7" i="5"/>
  <c r="M31" i="18"/>
  <c r="AI8" i="20"/>
  <c r="B4" i="14" s="1"/>
  <c r="B5" i="12"/>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B5" i="7"/>
  <c r="W5" i="6" l="1"/>
  <c r="V7" i="6"/>
  <c r="V8" i="6"/>
  <c r="B8" i="14"/>
  <c r="B7" i="14"/>
  <c r="AF7" i="7"/>
  <c r="AF8" i="7"/>
  <c r="T8" i="7"/>
  <c r="T7" i="7"/>
  <c r="L8" i="7"/>
  <c r="L7" i="7"/>
  <c r="H7" i="7"/>
  <c r="H8" i="7"/>
  <c r="D8" i="7"/>
  <c r="D7" i="7"/>
  <c r="AI7" i="7"/>
  <c r="AI8" i="7"/>
  <c r="AE7" i="7"/>
  <c r="AE8" i="7"/>
  <c r="AA7" i="7"/>
  <c r="AA8" i="7"/>
  <c r="W7" i="7"/>
  <c r="W8" i="7"/>
  <c r="S7" i="7"/>
  <c r="S8" i="7"/>
  <c r="O7" i="7"/>
  <c r="O8" i="7"/>
  <c r="K7" i="7"/>
  <c r="K8" i="7"/>
  <c r="G7" i="7"/>
  <c r="G8" i="7"/>
  <c r="C7" i="7"/>
  <c r="C8" i="7"/>
  <c r="X7" i="7"/>
  <c r="X8" i="7"/>
  <c r="AD7" i="7"/>
  <c r="AD8" i="7"/>
  <c r="V8" i="7"/>
  <c r="V7" i="7"/>
  <c r="R7" i="7"/>
  <c r="R8" i="7"/>
  <c r="N8" i="7"/>
  <c r="N7" i="7"/>
  <c r="J7" i="7"/>
  <c r="J8" i="7"/>
  <c r="F8" i="7"/>
  <c r="F7" i="7"/>
  <c r="B7" i="7"/>
  <c r="B8" i="7"/>
  <c r="AB7" i="7"/>
  <c r="AB8" i="7"/>
  <c r="P7" i="7"/>
  <c r="P8" i="7"/>
  <c r="AH8" i="7"/>
  <c r="AH7" i="7"/>
  <c r="Z7" i="7"/>
  <c r="Z8" i="7"/>
  <c r="AG8" i="7"/>
  <c r="AG7" i="7"/>
  <c r="AC8" i="7"/>
  <c r="AC7" i="7"/>
  <c r="Y8" i="7"/>
  <c r="Y7" i="7"/>
  <c r="U8" i="7"/>
  <c r="U7" i="7"/>
  <c r="Q8" i="7"/>
  <c r="Q7" i="7"/>
  <c r="M8" i="7"/>
  <c r="M7" i="7"/>
  <c r="I8" i="7"/>
  <c r="I7" i="7"/>
  <c r="E8" i="7"/>
  <c r="E7" i="7"/>
  <c r="N31" i="18"/>
  <c r="AI6" i="20"/>
  <c r="AI9" i="20"/>
  <c r="AI11" i="20"/>
  <c r="AI12" i="20"/>
  <c r="AI13" i="20"/>
  <c r="AI15" i="20"/>
  <c r="AI16" i="20"/>
  <c r="AI17" i="20"/>
  <c r="AI18" i="20"/>
  <c r="AI19" i="20"/>
  <c r="AI20" i="20"/>
  <c r="AI21" i="20"/>
  <c r="AI22" i="20"/>
  <c r="AI24" i="20"/>
  <c r="AI25" i="20"/>
  <c r="AI26" i="20"/>
  <c r="AI27" i="20"/>
  <c r="AI4" i="20"/>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B4" i="2"/>
  <c r="B9"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B4" i="18"/>
  <c r="C4" i="18"/>
  <c r="C5" i="9" s="1"/>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B3" i="18"/>
  <c r="C3" i="18"/>
  <c r="C5" i="8" s="1"/>
  <c r="D3" i="18"/>
  <c r="D5" i="8" s="1"/>
  <c r="E3" i="18"/>
  <c r="F3" i="18"/>
  <c r="G3" i="18"/>
  <c r="H3" i="18"/>
  <c r="I3" i="18"/>
  <c r="J3" i="18"/>
  <c r="K3" i="18"/>
  <c r="K5" i="8" s="1"/>
  <c r="L3" i="18"/>
  <c r="L5" i="8" s="1"/>
  <c r="M3" i="18"/>
  <c r="N3" i="18"/>
  <c r="O3" i="18"/>
  <c r="P3" i="18"/>
  <c r="Q3" i="18"/>
  <c r="R3" i="18"/>
  <c r="S3" i="18"/>
  <c r="S5" i="8" s="1"/>
  <c r="T3" i="18"/>
  <c r="T5" i="8" s="1"/>
  <c r="U3" i="18"/>
  <c r="V3" i="18"/>
  <c r="W3" i="18"/>
  <c r="X3" i="18"/>
  <c r="Y3" i="18"/>
  <c r="Z3" i="18"/>
  <c r="AA3" i="18"/>
  <c r="AA5" i="8" s="1"/>
  <c r="AB3" i="18"/>
  <c r="AB5" i="8" s="1"/>
  <c r="AC3" i="18"/>
  <c r="AD3" i="18"/>
  <c r="AE3" i="18"/>
  <c r="AF3" i="18"/>
  <c r="AG3" i="18"/>
  <c r="AH3" i="18"/>
  <c r="AI3" i="18"/>
  <c r="AI5" i="8" s="1"/>
  <c r="B8" i="2" l="1"/>
  <c r="B7" i="2"/>
  <c r="T7" i="2"/>
  <c r="T8" i="2"/>
  <c r="D7" i="2"/>
  <c r="D8" i="2"/>
  <c r="S7" i="2"/>
  <c r="S8" i="2"/>
  <c r="Z7" i="2"/>
  <c r="Z8" i="2"/>
  <c r="J7" i="2"/>
  <c r="J8" i="2"/>
  <c r="AG7" i="2"/>
  <c r="AG8" i="2"/>
  <c r="Y7" i="2"/>
  <c r="Y8" i="2"/>
  <c r="Q7" i="2"/>
  <c r="Q8" i="2"/>
  <c r="I7" i="2"/>
  <c r="I8" i="2"/>
  <c r="AI7" i="2"/>
  <c r="AI8" i="2"/>
  <c r="K7" i="2"/>
  <c r="K8" i="2"/>
  <c r="AF8" i="2"/>
  <c r="AF7" i="2"/>
  <c r="X8" i="2"/>
  <c r="X7" i="2"/>
  <c r="P8" i="2"/>
  <c r="P7" i="2"/>
  <c r="H8" i="2"/>
  <c r="H7" i="2"/>
  <c r="AE8" i="2"/>
  <c r="AE7" i="2"/>
  <c r="W7" i="2"/>
  <c r="W8" i="2"/>
  <c r="O7" i="2"/>
  <c r="O8" i="2"/>
  <c r="G8" i="2"/>
  <c r="G7" i="2"/>
  <c r="L7" i="2"/>
  <c r="L8" i="2"/>
  <c r="V5" i="8"/>
  <c r="N5" i="8"/>
  <c r="F5" i="8"/>
  <c r="AD8" i="2"/>
  <c r="AD7" i="2"/>
  <c r="V7" i="2"/>
  <c r="V8" i="2"/>
  <c r="N8" i="2"/>
  <c r="N7" i="2"/>
  <c r="F7" i="2"/>
  <c r="F8" i="2"/>
  <c r="AB7" i="2"/>
  <c r="AB8" i="2"/>
  <c r="AA7" i="2"/>
  <c r="AA8" i="2"/>
  <c r="C7" i="2"/>
  <c r="C8" i="2"/>
  <c r="AH7" i="2"/>
  <c r="AH8" i="2"/>
  <c r="R7" i="2"/>
  <c r="R8" i="2"/>
  <c r="AD5" i="8"/>
  <c r="AC7" i="2"/>
  <c r="AC8" i="2"/>
  <c r="U7" i="2"/>
  <c r="U8" i="2"/>
  <c r="M7" i="2"/>
  <c r="M8" i="2"/>
  <c r="E7" i="2"/>
  <c r="E8" i="2"/>
  <c r="X5" i="6"/>
  <c r="W7" i="6"/>
  <c r="W8" i="6"/>
  <c r="O31" i="18"/>
  <c r="AH5" i="8"/>
  <c r="Z5" i="8"/>
  <c r="R5" i="8"/>
  <c r="J5" i="8"/>
  <c r="B5" i="8"/>
  <c r="AG5" i="8"/>
  <c r="Y5" i="8"/>
  <c r="Q5" i="8"/>
  <c r="I5" i="8"/>
  <c r="B5" i="9"/>
  <c r="P5" i="13"/>
  <c r="O5" i="13"/>
  <c r="AD5" i="13"/>
  <c r="V5" i="13"/>
  <c r="N5" i="13"/>
  <c r="F5" i="13"/>
  <c r="U5" i="13"/>
  <c r="P5" i="8"/>
  <c r="AB5" i="13"/>
  <c r="T5" i="13"/>
  <c r="L5" i="13"/>
  <c r="D5" i="13"/>
  <c r="X5" i="13"/>
  <c r="W5" i="13"/>
  <c r="M5" i="13"/>
  <c r="X5" i="8"/>
  <c r="AE5" i="8"/>
  <c r="W5" i="8"/>
  <c r="O5" i="8"/>
  <c r="G5" i="8"/>
  <c r="AI5" i="13"/>
  <c r="AA5" i="13"/>
  <c r="S5" i="13"/>
  <c r="K5" i="13"/>
  <c r="C5" i="13"/>
  <c r="H5" i="13"/>
  <c r="G5" i="13"/>
  <c r="E5" i="13"/>
  <c r="AH5" i="13"/>
  <c r="Z5" i="13"/>
  <c r="R5" i="13"/>
  <c r="J5" i="13"/>
  <c r="B5" i="13"/>
  <c r="AF5" i="13"/>
  <c r="AE5" i="13"/>
  <c r="AC5" i="13"/>
  <c r="AF5" i="8"/>
  <c r="H5" i="8"/>
  <c r="AC5" i="8"/>
  <c r="U5" i="8"/>
  <c r="M5" i="8"/>
  <c r="E5" i="8"/>
  <c r="AG5" i="13"/>
  <c r="Y5" i="13"/>
  <c r="Q5" i="13"/>
  <c r="I5" i="13"/>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AH4" i="14"/>
  <c r="AI4" i="14"/>
  <c r="C4" i="14"/>
  <c r="Y5" i="6" l="1"/>
  <c r="X7" i="6"/>
  <c r="X8" i="6"/>
  <c r="AF7" i="14"/>
  <c r="AF8" i="14"/>
  <c r="AE7" i="14"/>
  <c r="AE8" i="14"/>
  <c r="W7" i="14"/>
  <c r="W8" i="14"/>
  <c r="S7" i="14"/>
  <c r="S8" i="14"/>
  <c r="O7" i="14"/>
  <c r="O8" i="14"/>
  <c r="K7" i="14"/>
  <c r="K8" i="14"/>
  <c r="AH8" i="14"/>
  <c r="AH7" i="14"/>
  <c r="AD8" i="14"/>
  <c r="AD7" i="14"/>
  <c r="Z8" i="14"/>
  <c r="Z7" i="14"/>
  <c r="V8" i="14"/>
  <c r="V7" i="14"/>
  <c r="R8" i="14"/>
  <c r="R7" i="14"/>
  <c r="N8" i="14"/>
  <c r="N7" i="14"/>
  <c r="J8" i="14"/>
  <c r="J7" i="14"/>
  <c r="F8" i="14"/>
  <c r="F7" i="14"/>
  <c r="AG8" i="14"/>
  <c r="AG7" i="14"/>
  <c r="AC8" i="14"/>
  <c r="AC7" i="14"/>
  <c r="Y8" i="14"/>
  <c r="Y7" i="14"/>
  <c r="U8" i="14"/>
  <c r="U7" i="14"/>
  <c r="Q8" i="14"/>
  <c r="Q7" i="14"/>
  <c r="M7" i="14"/>
  <c r="M8" i="14"/>
  <c r="I8" i="14"/>
  <c r="I7" i="14"/>
  <c r="E8" i="14"/>
  <c r="E7" i="14"/>
  <c r="AB7" i="14"/>
  <c r="AB8" i="14"/>
  <c r="T7" i="14"/>
  <c r="T8" i="14"/>
  <c r="P7" i="14"/>
  <c r="P8" i="14"/>
  <c r="L7" i="14"/>
  <c r="L8" i="14"/>
  <c r="H7" i="14"/>
  <c r="H8" i="14"/>
  <c r="D7" i="14"/>
  <c r="D8" i="14"/>
  <c r="C7" i="14"/>
  <c r="C8" i="14"/>
  <c r="X7" i="14"/>
  <c r="X8" i="14"/>
  <c r="AI7" i="14"/>
  <c r="AI8" i="14"/>
  <c r="AA7" i="14"/>
  <c r="AA8" i="14"/>
  <c r="G7" i="14"/>
  <c r="G8" i="14"/>
  <c r="P31" i="18"/>
  <c r="D2" i="14"/>
  <c r="F2" i="14"/>
  <c r="G2" i="14"/>
  <c r="L2" i="14"/>
  <c r="N2" i="14"/>
  <c r="O2" i="14"/>
  <c r="T2" i="14"/>
  <c r="V2" i="14"/>
  <c r="W2" i="14"/>
  <c r="AB2" i="14"/>
  <c r="AD2" i="14"/>
  <c r="AE2" i="14"/>
  <c r="D3" i="14"/>
  <c r="E3" i="14"/>
  <c r="I3" i="14"/>
  <c r="J3" i="14"/>
  <c r="L3" i="14"/>
  <c r="M3" i="14"/>
  <c r="Q3" i="14"/>
  <c r="R3" i="14"/>
  <c r="T3" i="14"/>
  <c r="U3" i="14"/>
  <c r="Y3" i="14"/>
  <c r="Z3" i="14"/>
  <c r="AB3" i="14"/>
  <c r="AC3" i="14"/>
  <c r="AG3" i="14"/>
  <c r="AH3" i="14"/>
  <c r="C3" i="14"/>
  <c r="E2" i="14"/>
  <c r="F3" i="14"/>
  <c r="G5" i="14"/>
  <c r="H5" i="14"/>
  <c r="I2" i="14"/>
  <c r="J5" i="14"/>
  <c r="K3" i="14"/>
  <c r="M2" i="14"/>
  <c r="N3" i="14"/>
  <c r="O5" i="14"/>
  <c r="P5" i="14"/>
  <c r="Q2" i="14"/>
  <c r="R5" i="14"/>
  <c r="S3" i="14"/>
  <c r="U2" i="14"/>
  <c r="V3" i="14"/>
  <c r="W5" i="14"/>
  <c r="X5" i="14"/>
  <c r="Y2" i="14"/>
  <c r="Z5" i="14"/>
  <c r="AA3" i="14"/>
  <c r="AC2" i="14"/>
  <c r="AD3" i="14"/>
  <c r="AE5" i="14"/>
  <c r="AF5" i="14"/>
  <c r="AG2" i="14"/>
  <c r="AH5" i="14"/>
  <c r="AI3" i="14"/>
  <c r="D5" i="14"/>
  <c r="E5" i="14"/>
  <c r="F5" i="14"/>
  <c r="I5" i="14"/>
  <c r="L5" i="14"/>
  <c r="M5" i="14"/>
  <c r="N5" i="14"/>
  <c r="Q5" i="14"/>
  <c r="T5" i="14"/>
  <c r="U5" i="14"/>
  <c r="V5" i="14"/>
  <c r="Y5" i="14"/>
  <c r="AB5" i="14"/>
  <c r="AC5" i="14"/>
  <c r="AD5" i="14"/>
  <c r="AG5" i="14"/>
  <c r="D6" i="14"/>
  <c r="E6" i="14"/>
  <c r="F6" i="14"/>
  <c r="G6" i="14"/>
  <c r="I6" i="14"/>
  <c r="L6" i="14"/>
  <c r="M6" i="14"/>
  <c r="N6" i="14"/>
  <c r="O6" i="14"/>
  <c r="Q6" i="14"/>
  <c r="T6" i="14"/>
  <c r="U6" i="14"/>
  <c r="V6" i="14"/>
  <c r="W6" i="14"/>
  <c r="Y6" i="14"/>
  <c r="AB6" i="14"/>
  <c r="AC6" i="14"/>
  <c r="AD6" i="14"/>
  <c r="AE6" i="14"/>
  <c r="AG6" i="14"/>
  <c r="Z5" i="6" l="1"/>
  <c r="Y7" i="6"/>
  <c r="Y8" i="6"/>
  <c r="Q31" i="18"/>
  <c r="AA6" i="14"/>
  <c r="K6" i="14"/>
  <c r="AA2" i="14"/>
  <c r="K2" i="14"/>
  <c r="Z6" i="14"/>
  <c r="J6" i="14"/>
  <c r="AF3" i="14"/>
  <c r="P3" i="14"/>
  <c r="AH2" i="14"/>
  <c r="J2" i="14"/>
  <c r="AI5" i="14"/>
  <c r="AA5" i="14"/>
  <c r="S5" i="14"/>
  <c r="K5" i="14"/>
  <c r="C5" i="14"/>
  <c r="AE3" i="14"/>
  <c r="W3" i="14"/>
  <c r="O3" i="14"/>
  <c r="G3" i="14"/>
  <c r="AI6" i="14"/>
  <c r="S6" i="14"/>
  <c r="C6" i="14"/>
  <c r="AI2" i="14"/>
  <c r="S2" i="14"/>
  <c r="C2" i="14"/>
  <c r="AH6" i="14"/>
  <c r="R6" i="14"/>
  <c r="X3" i="14"/>
  <c r="H3" i="14"/>
  <c r="Z2" i="14"/>
  <c r="R2" i="14"/>
  <c r="AF6" i="14"/>
  <c r="X6" i="14"/>
  <c r="P6" i="14"/>
  <c r="H6" i="14"/>
  <c r="AF2" i="14"/>
  <c r="X2" i="14"/>
  <c r="P2" i="14"/>
  <c r="H2" i="14"/>
  <c r="C5" i="10"/>
  <c r="B3" i="2"/>
  <c r="AA5" i="6" l="1"/>
  <c r="Z7" i="6"/>
  <c r="Z8" i="6"/>
  <c r="R31" i="18"/>
  <c r="B2" i="2"/>
  <c r="B6" i="2" s="1"/>
  <c r="B5" i="2"/>
  <c r="C3" i="7"/>
  <c r="D4" i="7"/>
  <c r="E3" i="7"/>
  <c r="F3" i="7"/>
  <c r="G3" i="7"/>
  <c r="I3" i="7"/>
  <c r="K4" i="7"/>
  <c r="L3" i="7"/>
  <c r="M3" i="7"/>
  <c r="N4" i="7"/>
  <c r="O3" i="7"/>
  <c r="Q3" i="7"/>
  <c r="R3" i="7"/>
  <c r="S3" i="7"/>
  <c r="T4" i="7"/>
  <c r="U3" i="7"/>
  <c r="V4" i="7"/>
  <c r="W3" i="7"/>
  <c r="Y3" i="7"/>
  <c r="Z4" i="7"/>
  <c r="AA4" i="7"/>
  <c r="AB4" i="7"/>
  <c r="AC3" i="7"/>
  <c r="AD3" i="7"/>
  <c r="AE3" i="7"/>
  <c r="AG3" i="7"/>
  <c r="AH3" i="7"/>
  <c r="AI4" i="7"/>
  <c r="B3" i="7"/>
  <c r="C5" i="2"/>
  <c r="D5" i="2"/>
  <c r="E5" i="2"/>
  <c r="G5" i="2"/>
  <c r="H5" i="2"/>
  <c r="I5" i="2"/>
  <c r="J5" i="2"/>
  <c r="K3" i="2"/>
  <c r="L3" i="2"/>
  <c r="M5" i="2"/>
  <c r="O5" i="2"/>
  <c r="P3" i="2"/>
  <c r="Q5" i="2"/>
  <c r="R3" i="2"/>
  <c r="S3" i="2"/>
  <c r="T5" i="2"/>
  <c r="U5" i="2"/>
  <c r="V5" i="2"/>
  <c r="W5" i="2"/>
  <c r="X5" i="2"/>
  <c r="Y3" i="2"/>
  <c r="Z5" i="2"/>
  <c r="AB5" i="2"/>
  <c r="AC3" i="2"/>
  <c r="AF5" i="2"/>
  <c r="AG3" i="2"/>
  <c r="AH3" i="2"/>
  <c r="AI3" i="2"/>
  <c r="D5" i="5"/>
  <c r="H3" i="5"/>
  <c r="I5" i="5"/>
  <c r="J3" i="5"/>
  <c r="L5" i="5"/>
  <c r="Q3" i="5"/>
  <c r="R5" i="5"/>
  <c r="X3" i="5"/>
  <c r="Y5" i="5"/>
  <c r="Z3" i="5"/>
  <c r="AF5" i="5"/>
  <c r="AG3" i="5"/>
  <c r="AH3" i="5"/>
  <c r="B2" i="5"/>
  <c r="D19" i="23"/>
  <c r="C19" i="23"/>
  <c r="B22" i="23" s="1"/>
  <c r="B24" i="23" s="1"/>
  <c r="B19" i="23"/>
  <c r="H3" i="7"/>
  <c r="J3" i="7"/>
  <c r="K3" i="7"/>
  <c r="N3" i="7"/>
  <c r="P3" i="7"/>
  <c r="V3" i="7"/>
  <c r="X3" i="7"/>
  <c r="Z3" i="7"/>
  <c r="AA3" i="7"/>
  <c r="AF3" i="7"/>
  <c r="G4" i="7"/>
  <c r="H4" i="7"/>
  <c r="I4" i="7"/>
  <c r="J4" i="7"/>
  <c r="O4" i="7"/>
  <c r="P4" i="7"/>
  <c r="W4" i="7"/>
  <c r="X4" i="7"/>
  <c r="AD4" i="7"/>
  <c r="AE4" i="7"/>
  <c r="AF4" i="7"/>
  <c r="AG4" i="7"/>
  <c r="AH4" i="7"/>
  <c r="F5" i="5"/>
  <c r="G3" i="5"/>
  <c r="K3" i="5"/>
  <c r="M3" i="5"/>
  <c r="N3" i="5"/>
  <c r="O3" i="5"/>
  <c r="R3" i="5"/>
  <c r="S3" i="5"/>
  <c r="V3" i="5"/>
  <c r="W3" i="5"/>
  <c r="AA3" i="5"/>
  <c r="AC3" i="5"/>
  <c r="AD3" i="5"/>
  <c r="AE3" i="5"/>
  <c r="AI3" i="5"/>
  <c r="E5" i="5"/>
  <c r="G5" i="5"/>
  <c r="U5" i="5"/>
  <c r="Z5" i="5"/>
  <c r="B3" i="5"/>
  <c r="AD5" i="5"/>
  <c r="O5" i="5"/>
  <c r="V5" i="5"/>
  <c r="N5" i="5"/>
  <c r="AE5" i="5"/>
  <c r="J5" i="5"/>
  <c r="AI5" i="5"/>
  <c r="S5" i="5"/>
  <c r="K5" i="5"/>
  <c r="W5" i="5"/>
  <c r="U3" i="5"/>
  <c r="E3" i="5"/>
  <c r="C3" i="5"/>
  <c r="C5" i="5"/>
  <c r="AC5" i="5"/>
  <c r="M5" i="5"/>
  <c r="AA5" i="5"/>
  <c r="F3" i="5"/>
  <c r="AB3" i="5"/>
  <c r="F3" i="2"/>
  <c r="O3" i="2"/>
  <c r="E3" i="2"/>
  <c r="AH5" i="2"/>
  <c r="AD5" i="2"/>
  <c r="N5" i="2"/>
  <c r="F5" i="2"/>
  <c r="N3" i="2"/>
  <c r="AD3" i="2"/>
  <c r="B6" i="14"/>
  <c r="B2" i="14"/>
  <c r="B5" i="14"/>
  <c r="B3" i="14"/>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s="1"/>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s="1"/>
  <c r="G5" i="12"/>
  <c r="AD5" i="12"/>
  <c r="AB5" i="12"/>
  <c r="T5" i="12"/>
  <c r="L5" i="12"/>
  <c r="D5" i="12"/>
  <c r="N5" i="12"/>
  <c r="AI5" i="12"/>
  <c r="F5" i="12"/>
  <c r="AA5" i="12"/>
  <c r="Z5" i="12"/>
  <c r="V5" i="12"/>
  <c r="C5" i="12"/>
  <c r="U5" i="12"/>
  <c r="S5" i="12"/>
  <c r="R5" i="12"/>
  <c r="J5" i="12"/>
  <c r="Y5" i="12"/>
  <c r="M5" i="12"/>
  <c r="AG5" i="12"/>
  <c r="I5" i="12"/>
  <c r="AF5" i="12"/>
  <c r="X5" i="12"/>
  <c r="P5" i="12"/>
  <c r="H5" i="12"/>
  <c r="AC5" i="12"/>
  <c r="E5" i="12"/>
  <c r="K5" i="12"/>
  <c r="AH5" i="12"/>
  <c r="Q5" i="12"/>
  <c r="AE5" i="12"/>
  <c r="W5" i="12"/>
  <c r="O5" i="12"/>
  <c r="AB5" i="6" l="1"/>
  <c r="AA8" i="6"/>
  <c r="AA7" i="6"/>
  <c r="S31" i="18"/>
  <c r="S4" i="7"/>
  <c r="Q4" i="7"/>
  <c r="C4" i="7"/>
  <c r="T3" i="7"/>
  <c r="R4" i="7"/>
  <c r="AI3" i="7"/>
  <c r="Y4" i="7"/>
  <c r="B6" i="5"/>
  <c r="D2" i="5"/>
  <c r="D6" i="5" s="1"/>
  <c r="L2" i="5"/>
  <c r="L6" i="5" s="1"/>
  <c r="T2" i="5"/>
  <c r="T6" i="5" s="1"/>
  <c r="AB2" i="5"/>
  <c r="AB6" i="5" s="1"/>
  <c r="C2" i="5"/>
  <c r="C6" i="5" s="1"/>
  <c r="E2" i="5"/>
  <c r="E6" i="5" s="1"/>
  <c r="M2" i="5"/>
  <c r="M6" i="5" s="1"/>
  <c r="U2" i="5"/>
  <c r="U6" i="5" s="1"/>
  <c r="AC2" i="5"/>
  <c r="AC6" i="5" s="1"/>
  <c r="O2" i="5"/>
  <c r="O6" i="5" s="1"/>
  <c r="Z2" i="5"/>
  <c r="Z6" i="5" s="1"/>
  <c r="AI2" i="5"/>
  <c r="AI6" i="5" s="1"/>
  <c r="F2" i="5"/>
  <c r="F6" i="5" s="1"/>
  <c r="N2" i="5"/>
  <c r="N6" i="5" s="1"/>
  <c r="V2" i="5"/>
  <c r="V6" i="5" s="1"/>
  <c r="AD2" i="5"/>
  <c r="AD6" i="5" s="1"/>
  <c r="G2" i="5"/>
  <c r="G6" i="5" s="1"/>
  <c r="W2" i="5"/>
  <c r="W6" i="5" s="1"/>
  <c r="AE2" i="5"/>
  <c r="AE6" i="5" s="1"/>
  <c r="R2" i="5"/>
  <c r="R6" i="5" s="1"/>
  <c r="K2" i="5"/>
  <c r="K6" i="5" s="1"/>
  <c r="H2" i="5"/>
  <c r="H6" i="5" s="1"/>
  <c r="P2" i="5"/>
  <c r="P6" i="5" s="1"/>
  <c r="X2" i="5"/>
  <c r="X6" i="5" s="1"/>
  <c r="AF2" i="5"/>
  <c r="AF6" i="5" s="1"/>
  <c r="I2" i="5"/>
  <c r="I6" i="5" s="1"/>
  <c r="Q2" i="5"/>
  <c r="Q6" i="5" s="1"/>
  <c r="Y2" i="5"/>
  <c r="Y6" i="5" s="1"/>
  <c r="AG2" i="5"/>
  <c r="AG6" i="5" s="1"/>
  <c r="J2" i="5"/>
  <c r="J6" i="5" s="1"/>
  <c r="AH2" i="5"/>
  <c r="AH6" i="5" s="1"/>
  <c r="S2" i="5"/>
  <c r="S6" i="5" s="1"/>
  <c r="AA2" i="5"/>
  <c r="AA6" i="5" s="1"/>
  <c r="AH5" i="5"/>
  <c r="B5" i="5"/>
  <c r="D3" i="5"/>
  <c r="U3" i="2"/>
  <c r="AC5" i="2"/>
  <c r="M3" i="2"/>
  <c r="H2" i="2"/>
  <c r="H6" i="2" s="1"/>
  <c r="P2" i="2"/>
  <c r="P6" i="2" s="1"/>
  <c r="X2" i="2"/>
  <c r="X6" i="2" s="1"/>
  <c r="AF2" i="2"/>
  <c r="AF6" i="2" s="1"/>
  <c r="AA2" i="2"/>
  <c r="AA6" i="2" s="1"/>
  <c r="T2" i="2"/>
  <c r="T6" i="2" s="1"/>
  <c r="E2" i="2"/>
  <c r="E6" i="2" s="1"/>
  <c r="U2" i="2"/>
  <c r="U6" i="2" s="1"/>
  <c r="I2" i="2"/>
  <c r="I6" i="2" s="1"/>
  <c r="Q2" i="2"/>
  <c r="Q6" i="2" s="1"/>
  <c r="Y2" i="2"/>
  <c r="Y6" i="2" s="1"/>
  <c r="AG2" i="2"/>
  <c r="AG6" i="2" s="1"/>
  <c r="S2" i="2"/>
  <c r="S6" i="2" s="1"/>
  <c r="L2" i="2"/>
  <c r="L6" i="2" s="1"/>
  <c r="AB2" i="2"/>
  <c r="AB6" i="2" s="1"/>
  <c r="M2" i="2"/>
  <c r="M6" i="2" s="1"/>
  <c r="AC2" i="2"/>
  <c r="AC6" i="2" s="1"/>
  <c r="N2" i="2"/>
  <c r="N6" i="2" s="1"/>
  <c r="V2" i="2"/>
  <c r="V6" i="2" s="1"/>
  <c r="O2" i="2"/>
  <c r="O6" i="2" s="1"/>
  <c r="W2" i="2"/>
  <c r="W6" i="2" s="1"/>
  <c r="J2" i="2"/>
  <c r="J6" i="2" s="1"/>
  <c r="R2" i="2"/>
  <c r="R6" i="2" s="1"/>
  <c r="Z2" i="2"/>
  <c r="Z6" i="2" s="1"/>
  <c r="AH2" i="2"/>
  <c r="AH6" i="2" s="1"/>
  <c r="K2" i="2"/>
  <c r="K6" i="2" s="1"/>
  <c r="AI2" i="2"/>
  <c r="AI6" i="2" s="1"/>
  <c r="D2" i="2"/>
  <c r="D6" i="2" s="1"/>
  <c r="C2" i="2"/>
  <c r="C6" i="2" s="1"/>
  <c r="F2" i="2"/>
  <c r="F6" i="2" s="1"/>
  <c r="AD2" i="2"/>
  <c r="AD6" i="2" s="1"/>
  <c r="G2" i="2"/>
  <c r="G6" i="2" s="1"/>
  <c r="AE2" i="2"/>
  <c r="AE6" i="2" s="1"/>
  <c r="I3" i="2"/>
  <c r="Q3" i="2"/>
  <c r="AF3" i="2"/>
  <c r="P5" i="2"/>
  <c r="H3" i="2"/>
  <c r="J3" i="2"/>
  <c r="AG5" i="2"/>
  <c r="R5" i="2"/>
  <c r="Z3" i="2"/>
  <c r="W3" i="2"/>
  <c r="Y5" i="2"/>
  <c r="AB3" i="2"/>
  <c r="V3" i="2"/>
  <c r="X3" i="2"/>
  <c r="F4" i="7"/>
  <c r="H5" i="5"/>
  <c r="X5" i="5"/>
  <c r="I3" i="5"/>
  <c r="J4" i="6"/>
  <c r="I3" i="6"/>
  <c r="O4" i="6"/>
  <c r="B3" i="6"/>
  <c r="Y3" i="5"/>
  <c r="T3" i="2"/>
  <c r="P3" i="5"/>
  <c r="D3" i="7"/>
  <c r="L5" i="2"/>
  <c r="Q5" i="5"/>
  <c r="AB3" i="7"/>
  <c r="S5" i="2"/>
  <c r="AI5" i="2"/>
  <c r="AG5" i="5"/>
  <c r="L4" i="7"/>
  <c r="D3" i="2"/>
  <c r="AA3" i="2"/>
  <c r="C3" i="2"/>
  <c r="B4" i="7"/>
  <c r="B2" i="7" s="1"/>
  <c r="AC4" i="7"/>
  <c r="U4" i="7"/>
  <c r="M4" i="7"/>
  <c r="E4" i="7"/>
  <c r="B4" i="6"/>
  <c r="K4" i="6"/>
  <c r="J3" i="6"/>
  <c r="AA5" i="2"/>
  <c r="L3" i="5"/>
  <c r="P5" i="5"/>
  <c r="K3" i="6"/>
  <c r="AE5" i="2"/>
  <c r="AE3" i="2"/>
  <c r="T3" i="5"/>
  <c r="T5" i="5"/>
  <c r="G3" i="2"/>
  <c r="AF3" i="5"/>
  <c r="AB5" i="5"/>
  <c r="K5" i="2"/>
  <c r="AC5" i="6" l="1"/>
  <c r="AB8" i="6"/>
  <c r="AB7" i="6"/>
  <c r="B2" i="6"/>
  <c r="U2" i="6" s="1"/>
  <c r="T31" i="18"/>
  <c r="S4" i="6"/>
  <c r="E2" i="7"/>
  <c r="E6" i="7" s="1"/>
  <c r="M2" i="7"/>
  <c r="M6" i="7" s="1"/>
  <c r="U2" i="7"/>
  <c r="U6" i="7" s="1"/>
  <c r="AC2" i="7"/>
  <c r="AC6" i="7" s="1"/>
  <c r="X2" i="7"/>
  <c r="X6" i="7" s="1"/>
  <c r="Q2" i="7"/>
  <c r="Q6" i="7" s="1"/>
  <c r="J2" i="7"/>
  <c r="J6" i="7" s="1"/>
  <c r="K2" i="7"/>
  <c r="K6" i="7" s="1"/>
  <c r="AA2" i="7"/>
  <c r="AA6" i="7" s="1"/>
  <c r="D2" i="7"/>
  <c r="D6" i="7" s="1"/>
  <c r="L2" i="7"/>
  <c r="C2" i="7"/>
  <c r="C6" i="7" s="1"/>
  <c r="F2" i="7"/>
  <c r="F6" i="7" s="1"/>
  <c r="N2" i="7"/>
  <c r="N6" i="7" s="1"/>
  <c r="V2" i="7"/>
  <c r="V6" i="7" s="1"/>
  <c r="AD2" i="7"/>
  <c r="AD6" i="7" s="1"/>
  <c r="P2" i="7"/>
  <c r="P6" i="7" s="1"/>
  <c r="AF2" i="7"/>
  <c r="AF6" i="7" s="1"/>
  <c r="Y2" i="7"/>
  <c r="Y6" i="7" s="1"/>
  <c r="R2" i="7"/>
  <c r="R6" i="7" s="1"/>
  <c r="AH2" i="7"/>
  <c r="AH6" i="7" s="1"/>
  <c r="AI2" i="7"/>
  <c r="AI6" i="7" s="1"/>
  <c r="T2" i="7"/>
  <c r="T6" i="7" s="1"/>
  <c r="G2" i="7"/>
  <c r="G6" i="7" s="1"/>
  <c r="O2" i="7"/>
  <c r="O6" i="7" s="1"/>
  <c r="W2" i="7"/>
  <c r="W6" i="7" s="1"/>
  <c r="AE2" i="7"/>
  <c r="AE6" i="7" s="1"/>
  <c r="H2" i="7"/>
  <c r="H6" i="7" s="1"/>
  <c r="I2" i="7"/>
  <c r="I6" i="7" s="1"/>
  <c r="AG2" i="7"/>
  <c r="AG6" i="7" s="1"/>
  <c r="Z2" i="7"/>
  <c r="Z6" i="7" s="1"/>
  <c r="S2" i="7"/>
  <c r="S6" i="7" s="1"/>
  <c r="AB2" i="7"/>
  <c r="AB6" i="7" s="1"/>
  <c r="E2" i="6"/>
  <c r="M2" i="6"/>
  <c r="AC2" i="6"/>
  <c r="F2" i="6"/>
  <c r="N2" i="6"/>
  <c r="V2" i="6"/>
  <c r="AD2" i="6"/>
  <c r="G2" i="6"/>
  <c r="O2" i="6"/>
  <c r="O6" i="6" s="1"/>
  <c r="AE2" i="6"/>
  <c r="P2" i="6"/>
  <c r="X2" i="6"/>
  <c r="AF2" i="6"/>
  <c r="I2" i="6"/>
  <c r="Q2" i="6"/>
  <c r="Y2" i="6"/>
  <c r="R2" i="6"/>
  <c r="AH2" i="6"/>
  <c r="K2" i="6"/>
  <c r="K6" i="6" s="1"/>
  <c r="AA2" i="6"/>
  <c r="AI2" i="6"/>
  <c r="T2" i="6"/>
  <c r="C2" i="6"/>
  <c r="H2" i="6"/>
  <c r="J2" i="6"/>
  <c r="J6" i="6" s="1"/>
  <c r="Z2" i="6"/>
  <c r="S2" i="6"/>
  <c r="D2" i="6"/>
  <c r="AB2" i="6"/>
  <c r="L2" i="6"/>
  <c r="O3" i="6"/>
  <c r="B6" i="7"/>
  <c r="L6" i="7"/>
  <c r="I4" i="6"/>
  <c r="Q3" i="6"/>
  <c r="Q4" i="6"/>
  <c r="G3" i="6"/>
  <c r="G4" i="6"/>
  <c r="B6" i="6"/>
  <c r="R3" i="6"/>
  <c r="R4" i="6"/>
  <c r="C4" i="6"/>
  <c r="C3" i="6"/>
  <c r="N4" i="6"/>
  <c r="N3" i="6"/>
  <c r="M3" i="6"/>
  <c r="M4" i="6"/>
  <c r="F3" i="6"/>
  <c r="F4" i="6"/>
  <c r="D3" i="6"/>
  <c r="D4" i="6"/>
  <c r="L3" i="6"/>
  <c r="L4" i="6"/>
  <c r="H4" i="6"/>
  <c r="H3" i="6"/>
  <c r="E3" i="6"/>
  <c r="E4" i="6"/>
  <c r="P3" i="6"/>
  <c r="P4" i="6"/>
  <c r="AG2" i="6" l="1"/>
  <c r="W2" i="6"/>
  <c r="AD5" i="6"/>
  <c r="AC7" i="6"/>
  <c r="AC8" i="6"/>
  <c r="U31" i="18"/>
  <c r="S3" i="6"/>
  <c r="I6" i="6"/>
  <c r="F6" i="6"/>
  <c r="P6" i="6"/>
  <c r="N6" i="6"/>
  <c r="Q6" i="6"/>
  <c r="M6" i="6"/>
  <c r="L6" i="6"/>
  <c r="H6" i="6"/>
  <c r="S6" i="6"/>
  <c r="C6" i="6"/>
  <c r="E6" i="6"/>
  <c r="G6" i="6"/>
  <c r="D6" i="6"/>
  <c r="R6" i="6"/>
  <c r="AE5" i="6" l="1"/>
  <c r="AD7" i="6"/>
  <c r="AD8" i="6"/>
  <c r="T3" i="6"/>
  <c r="T4" i="6"/>
  <c r="V31" i="18"/>
  <c r="AF5" i="6" l="1"/>
  <c r="AE7" i="6"/>
  <c r="AE8" i="6"/>
  <c r="T6" i="6"/>
  <c r="U4" i="6"/>
  <c r="U3" i="6"/>
  <c r="W31" i="18"/>
  <c r="AG5" i="6" l="1"/>
  <c r="AF7" i="6"/>
  <c r="AF8" i="6"/>
  <c r="U6" i="6"/>
  <c r="V3" i="6"/>
  <c r="V4" i="6"/>
  <c r="X31" i="18"/>
  <c r="AH5" i="6" l="1"/>
  <c r="AG7" i="6"/>
  <c r="AG8" i="6"/>
  <c r="V6" i="6"/>
  <c r="W4" i="6"/>
  <c r="W3" i="6"/>
  <c r="Y31" i="18"/>
  <c r="AI5" i="6" l="1"/>
  <c r="AH8" i="6"/>
  <c r="AH7" i="6"/>
  <c r="W6" i="6"/>
  <c r="X3" i="6"/>
  <c r="X4" i="6"/>
  <c r="Z31" i="18"/>
  <c r="AI8" i="6" l="1"/>
  <c r="AI7" i="6"/>
  <c r="X6" i="6"/>
  <c r="Y3" i="6"/>
  <c r="Y4" i="6"/>
  <c r="AA31" i="18"/>
  <c r="Y6" i="6" l="1"/>
  <c r="AB31" i="18"/>
  <c r="Z4" i="6"/>
  <c r="Z3" i="6"/>
  <c r="Z6" i="6" l="1"/>
  <c r="AC31" i="18"/>
  <c r="AA3" i="6"/>
  <c r="AA4" i="6"/>
  <c r="AA6" i="6" l="1"/>
  <c r="AB3" i="6"/>
  <c r="AB4" i="6"/>
  <c r="AD31" i="18"/>
  <c r="AB6" i="6" l="1"/>
  <c r="AC3" i="6"/>
  <c r="AC4" i="6"/>
  <c r="AE31" i="18"/>
  <c r="AC6" i="6" l="1"/>
  <c r="AF31" i="18"/>
  <c r="AD3" i="6"/>
  <c r="AD4" i="6"/>
  <c r="AD6" i="6" l="1"/>
  <c r="AE3" i="6"/>
  <c r="AE4" i="6"/>
  <c r="AG31" i="18"/>
  <c r="AE6" i="6" l="1"/>
  <c r="AF3" i="6"/>
  <c r="AF4" i="6"/>
  <c r="AH31" i="18"/>
  <c r="AF6" i="6" l="1"/>
  <c r="AG3" i="6"/>
  <c r="AG4" i="6"/>
  <c r="AI31" i="18"/>
  <c r="AG6" i="6" l="1"/>
  <c r="AH3" i="6"/>
  <c r="AH4" i="6"/>
  <c r="AI3" i="6"/>
  <c r="AI4" i="6"/>
  <c r="AH6" i="6" l="1"/>
  <c r="AI6" i="6"/>
</calcChain>
</file>

<file path=xl/sharedStrings.xml><?xml version="1.0" encoding="utf-8"?>
<sst xmlns="http://schemas.openxmlformats.org/spreadsheetml/2006/main" count="2257" uniqueCount="1229">
  <si>
    <t>BNVFE BAU New Vehicle Fuel Economy</t>
  </si>
  <si>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</si>
  <si>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</si>
  <si>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</si>
  <si>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</si>
  <si>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</si>
  <si>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</si>
  <si>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</si>
  <si>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</si>
  <si>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</si>
  <si>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</si>
  <si>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</si>
  <si>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</si>
  <si>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</si>
  <si>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</si>
  <si>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</si>
  <si>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</si>
  <si>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</si>
  <si>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</si>
  <si>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</si>
  <si>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</si>
  <si>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</si>
  <si>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</si>
  <si>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</si>
  <si>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</si>
  <si>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</si>
  <si>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</si>
  <si>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</si>
  <si>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</si>
  <si>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</si>
  <si>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</si>
  <si>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</si>
  <si>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</si>
  <si>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</si>
  <si>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</si>
  <si>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</si>
  <si>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</si>
  <si>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</si>
  <si>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</si>
  <si>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</si>
  <si>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</si>
  <si>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</si>
  <si>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</si>
  <si>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</si>
  <si>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</si>
  <si>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</si>
  <si>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</si>
  <si>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</si>
  <si>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</si>
  <si>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</si>
  <si>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</si>
  <si>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</si>
  <si>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</si>
  <si>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</si>
  <si>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</si>
  <si>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</si>
  <si>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</si>
  <si>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</si>
  <si>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</si>
  <si>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</si>
  <si>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</si>
  <si>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</si>
  <si>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</si>
  <si>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</si>
  <si>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</si>
  <si>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</si>
  <si>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</si>
  <si>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</si>
  <si>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</si>
  <si>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</si>
  <si>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</si>
  <si>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</si>
  <si>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</si>
  <si>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</si>
  <si>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</si>
  <si>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</si>
  <si>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</si>
  <si>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</si>
  <si>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</si>
  <si>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</si>
  <si>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</si>
  <si>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</si>
  <si>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</si>
  <si>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</si>
  <si>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</si>
  <si>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</si>
  <si>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</si>
  <si>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</si>
  <si>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</si>
  <si>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</si>
  <si>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</si>
  <si>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</si>
  <si>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</si>
  <si>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</si>
  <si>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</si>
  <si>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</si>
  <si>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</si>
  <si>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</si>
  <si>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</si>
  <si>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</si>
  <si>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</si>
  <si>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</si>
  <si>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</si>
  <si>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</si>
  <si>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</si>
  <si>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</si>
  <si>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</si>
  <si>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</si>
  <si>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</si>
  <si>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</si>
  <si>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</si>
  <si>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</si>
  <si>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</si>
  <si>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</si>
  <si>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</si>
  <si>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</si>
  <si>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</si>
  <si>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</si>
  <si>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</si>
  <si>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</si>
  <si>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</si>
  <si>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</si>
  <si>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</si>
  <si>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</si>
  <si>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</si>
  <si>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</si>
  <si>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</si>
  <si>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</si>
  <si>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</si>
  <si>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</si>
  <si>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</si>
  <si>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</si>
  <si>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</si>
  <si>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</si>
  <si>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</si>
  <si>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</si>
  <si>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</si>
  <si>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</si>
  <si>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</si>
  <si>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</si>
  <si>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</si>
  <si>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</si>
  <si>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</si>
  <si>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</si>
  <si>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</si>
  <si>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</si>
  <si>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</si>
  <si>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</si>
  <si>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</si>
  <si>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</si>
  <si>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</si>
  <si>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</si>
  <si>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</si>
  <si>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</si>
  <si>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</si>
  <si>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</si>
  <si>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</si>
  <si>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</si>
  <si>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</si>
  <si>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</si>
  <si>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</si>
  <si>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</si>
  <si>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</si>
  <si>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</si>
  <si>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</si>
  <si>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</si>
  <si>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</si>
  <si>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</si>
  <si>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</si>
  <si>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</si>
  <si>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</si>
  <si>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</si>
  <si>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</si>
  <si>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</si>
  <si>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</si>
  <si>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</si>
  <si>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</si>
  <si>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</si>
  <si>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</si>
  <si>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</si>
  <si>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</si>
  <si>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</si>
  <si>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</si>
  <si>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</si>
  <si>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</si>
  <si>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</si>
  <si>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</si>
  <si>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</si>
  <si>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</si>
  <si>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</si>
  <si>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</si>
  <si>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</si>
  <si>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</si>
  <si>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</si>
  <si>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</si>
  <si>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</si>
  <si>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</si>
  <si>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</si>
  <si>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</si>
  <si>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</si>
  <si>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</si>
  <si>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</si>
  <si>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</si>
  <si>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</si>
  <si>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</si>
  <si>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</si>
  <si>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</si>
  <si>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</si>
  <si>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</si>
  <si>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</si>
  <si>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</si>
  <si>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</si>
  <si>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</si>
  <si>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</si>
  <si>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</si>
  <si>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</si>
  <si>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</si>
  <si>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</si>
  <si>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</si>
  <si>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</si>
  <si>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</si>
  <si>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</si>
  <si>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</si>
  <si>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</si>
  <si>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</si>
  <si>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</si>
  <si>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</si>
  <si>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</si>
  <si>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</si>
  <si>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</si>
  <si>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</si>
  <si>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</si>
  <si>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</si>
  <si>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</si>
  <si>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</si>
  <si>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</si>
  <si>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</si>
  <si>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</si>
  <si>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</si>
  <si>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</si>
  <si>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</si>
  <si>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</si>
  <si>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</si>
  <si>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</si>
  <si>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</si>
  <si>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</si>
  <si>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</si>
  <si>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</si>
  <si>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</si>
  <si>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</si>
  <si>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</si>
  <si>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</si>
  <si>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</si>
  <si>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</si>
  <si>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</si>
  <si>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</si>
  <si>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</si>
  <si>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</si>
  <si>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</si>
  <si>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</si>
  <si>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</si>
  <si>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</si>
  <si>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</si>
  <si>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</si>
  <si>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</si>
  <si>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</si>
  <si>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</si>
  <si>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</si>
  <si>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</si>
  <si>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</si>
  <si>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</si>
  <si>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</si>
  <si>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</si>
  <si>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</si>
  <si>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</si>
  <si>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</si>
  <si>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</si>
  <si>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</si>
  <si>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</si>
  <si>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</si>
  <si>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</si>
  <si>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</si>
  <si>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</si>
  <si>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</si>
  <si>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</si>
  <si>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</si>
  <si>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</si>
  <si>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</si>
  <si>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</si>
  <si>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</si>
  <si>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</si>
  <si>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</si>
  <si>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</si>
  <si>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</si>
  <si>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</si>
  <si>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</si>
  <si>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</si>
  <si>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</si>
  <si>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</si>
  <si>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</si>
  <si>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</si>
  <si>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</si>
  <si>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</si>
  <si>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</si>
  <si>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</si>
  <si>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</si>
  <si>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</si>
  <si>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</si>
  <si>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</si>
  <si>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</si>
  <si>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</si>
  <si>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</si>
  <si>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</si>
  <si>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</si>
  <si>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</si>
  <si>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</si>
  <si>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</si>
  <si>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</si>
  <si>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</si>
  <si>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</si>
  <si>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</si>
  <si>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</si>
  <si>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</si>
  <si>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</si>
  <si>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</si>
  <si>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</si>
  <si>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</si>
  <si>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</si>
  <si>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</si>
  <si>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</si>
  <si>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</si>
  <si>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</si>
  <si>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</si>
  <si>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</si>
  <si>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</si>
  <si>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</si>
  <si>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</si>
  <si>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</si>
  <si>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</si>
  <si>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</si>
  <si>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</si>
  <si>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</si>
  <si>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</si>
  <si>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</si>
  <si>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</si>
  <si>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</si>
  <si>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</si>
  <si>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</si>
  <si>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</si>
  <si>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</si>
  <si>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</si>
  <si>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</si>
  <si>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</si>
  <si>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</si>
  <si>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</si>
  <si>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</si>
  <si>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</si>
  <si>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</si>
  <si>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</si>
  <si>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</si>
  <si>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</si>
  <si>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</si>
  <si>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</si>
  <si>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</si>
  <si>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</si>
  <si>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</si>
  <si>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</si>
  <si>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</si>
  <si>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</si>
  <si>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</si>
  <si>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</si>
  <si>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</si>
  <si>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</si>
  <si>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</si>
  <si>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</si>
  <si>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</si>
  <si>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</si>
  <si>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</si>
  <si>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</si>
  <si>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</si>
  <si>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</si>
  <si>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</si>
  <si>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</si>
  <si>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</si>
  <si>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</si>
  <si>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</si>
  <si>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</si>
  <si>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</si>
  <si>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</si>
  <si>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</si>
  <si>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</si>
  <si>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</si>
  <si>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</si>
  <si>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</si>
  <si>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</si>
  <si>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</si>
  <si>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</si>
  <si>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</si>
  <si>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</si>
  <si>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</si>
  <si>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</si>
  <si>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</si>
  <si>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</si>
  <si>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</si>
  <si>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</si>
  <si>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</si>
  <si>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</si>
  <si>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</si>
  <si>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</si>
  <si>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</si>
  <si>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</si>
  <si>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</si>
  <si>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</si>
  <si>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</si>
  <si>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</si>
  <si>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</si>
  <si>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</si>
  <si>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</si>
  <si>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</si>
  <si>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</si>
  <si>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</si>
  <si>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</si>
  <si>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</si>
  <si>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</si>
  <si>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</si>
  <si>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</si>
  <si>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</si>
  <si>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</si>
  <si>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</si>
  <si>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</si>
  <si>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</si>
  <si>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</si>
  <si>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</si>
  <si>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</si>
  <si>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</si>
  <si>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</si>
  <si>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</si>
  <si>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</si>
  <si>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</si>
  <si>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</si>
  <si>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</si>
  <si>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</si>
  <si>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</si>
  <si>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</si>
  <si>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</si>
  <si>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</si>
  <si>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</si>
  <si>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</si>
  <si>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</si>
  <si>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</si>
  <si>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</si>
  <si>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</si>
  <si>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</si>
  <si>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</si>
  <si>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</si>
  <si>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</si>
  <si>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</si>
  <si>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</si>
  <si>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</si>
  <si>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</si>
  <si>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</si>
  <si>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</si>
  <si>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</si>
  <si>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</si>
  <si>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</si>
  <si>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</si>
  <si>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</si>
  <si>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</si>
  <si>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</si>
  <si>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</si>
  <si>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</si>
  <si>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</si>
  <si>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</si>
  <si>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</si>
  <si>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</si>
  <si>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</si>
  <si>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</si>
  <si>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</si>
  <si>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</si>
  <si>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</si>
  <si>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</si>
  <si>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</si>
  <si>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</si>
  <si>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</si>
  <si>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</si>
  <si>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</si>
  <si>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</si>
  <si>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</si>
  <si>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</si>
  <si>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</si>
  <si>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</si>
  <si>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</si>
  <si>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</si>
  <si>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</si>
  <si>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</si>
  <si>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</si>
  <si>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</si>
  <si>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</si>
  <si>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</si>
  <si>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</si>
  <si>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</si>
  <si>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</si>
  <si>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</si>
  <si>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</si>
  <si>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</si>
  <si>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</si>
  <si>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</si>
  <si>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</si>
  <si>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</si>
  <si>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</si>
  <si>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</si>
  <si>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</si>
  <si>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</si>
  <si>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</si>
  <si>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</si>
  <si>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</si>
  <si>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</si>
  <si>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</si>
  <si>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</si>
  <si>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</si>
  <si>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</si>
  <si>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</si>
  <si>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</si>
  <si>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</si>
  <si>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</si>
  <si>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</si>
  <si>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</si>
  <si>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</si>
  <si>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</si>
  <si>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</si>
  <si>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</si>
  <si>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</si>
  <si>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</si>
  <si>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</si>
  <si>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</si>
  <si>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</si>
  <si>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</si>
  <si>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</si>
  <si>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</si>
  <si>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</si>
  <si>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</si>
  <si>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</si>
  <si>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</si>
  <si>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</si>
  <si>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</si>
  <si>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</si>
  <si>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</si>
  <si>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</si>
  <si>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</si>
  <si>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</si>
  <si>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</si>
  <si>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</si>
  <si>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</si>
  <si>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</si>
  <si>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</si>
  <si>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</si>
  <si>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</si>
  <si>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</si>
  <si>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</si>
  <si>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</si>
  <si>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</si>
  <si>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</si>
  <si>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</si>
  <si>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</si>
  <si>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</si>
  <si>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</si>
  <si>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</si>
  <si>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</si>
  <si>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We multiply by the ratio of new aircraft fuel economy to fleet average aircraft</t>
  </si>
  <si>
    <t>fuel economy (from AEO 48).</t>
  </si>
  <si>
    <t>freight ships</t>
  </si>
  <si>
    <t>Freight ship efficiency (for domestic shipping) is available directly from AEO 7.  We</t>
  </si>
  <si>
    <t>use this value to represent all freight shipping.  Since a ratio of new ship fuel economy</t>
  </si>
  <si>
    <t>calculated as noted above.</t>
  </si>
  <si>
    <t>to fleet average ship fuel economy is not available, we multiply by that ratio for aircraft,</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</si>
  <si>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</si>
  <si>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</si>
  <si>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</si>
  <si>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</si>
  <si>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</si>
  <si>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</si>
  <si>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</si>
  <si>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</si>
  <si>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</si>
  <si>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</si>
  <si>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</si>
  <si>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</si>
  <si>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</si>
  <si>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</si>
  <si>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</si>
  <si>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</si>
  <si>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</si>
  <si>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</si>
  <si>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</si>
  <si>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</si>
  <si>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</si>
  <si>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</si>
  <si>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</si>
  <si>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</si>
  <si>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</si>
  <si>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</si>
  <si>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</si>
  <si>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</si>
  <si>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</si>
  <si>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  We use this fleet average efficiency</t>
  </si>
  <si>
    <t>as the efficiency for new recreational boats, and we hold it constant for all years, as we</t>
  </si>
  <si>
    <t>do not have reason to believe recreational boat efficiency is changing significantly with time.</t>
  </si>
  <si>
    <t>See Notes section for which vehicle types use which sources</t>
  </si>
  <si>
    <t>freight rail</t>
  </si>
  <si>
    <t>Freight rail efficiency is available directly from AEO 7.  Since a ratio of new rail fuel</t>
  </si>
  <si>
    <t>economy to fleet average rail fuel economy is not available, we multiply by the</t>
  </si>
  <si>
    <t>ratio for aircraft, as noted above.</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</si>
  <si>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</si>
  <si>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</si>
  <si>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</si>
  <si>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</si>
  <si>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</si>
  <si>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</si>
  <si>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</si>
  <si>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</si>
  <si>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</si>
  <si>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</si>
  <si>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</si>
  <si>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</si>
  <si>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</si>
  <si>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</si>
  <si>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</si>
  <si>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</si>
  <si>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</si>
  <si>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</si>
  <si>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</si>
  <si>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</si>
  <si>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</si>
  <si>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</si>
  <si>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</si>
  <si>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</si>
  <si>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</si>
  <si>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</si>
  <si>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</si>
  <si>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</si>
  <si>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</si>
  <si>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</si>
  <si>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</si>
  <si>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</si>
  <si>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</si>
  <si>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</si>
  <si>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</si>
  <si>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</si>
  <si>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</si>
  <si>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</si>
  <si>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</si>
  <si>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</si>
  <si>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</si>
  <si>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</si>
  <si>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</si>
  <si>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</si>
  <si>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</si>
  <si>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</si>
  <si>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</si>
  <si>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</si>
  <si>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</si>
  <si>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</si>
  <si>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</si>
  <si>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</si>
  <si>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</si>
  <si>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</si>
  <si>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</si>
  <si>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</si>
  <si>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</si>
  <si>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</si>
  <si>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</si>
  <si>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</si>
  <si>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</si>
  <si>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</si>
  <si>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</si>
  <si>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</si>
  <si>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</si>
  <si>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</si>
  <si>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</si>
  <si>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</si>
  <si>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</si>
  <si>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</si>
  <si>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</si>
  <si>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</si>
  <si>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</si>
  <si>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</si>
  <si>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</si>
  <si>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</si>
  <si>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</si>
  <si>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</si>
  <si>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</si>
  <si>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</si>
  <si>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</si>
  <si>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</si>
  <si>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use of passenger rail in the start year (AEO 7).  We use this fleet average efficiency</t>
  </si>
  <si>
    <t>as the efficiency for new passenger rail, and we hold it constant for all years, as we</t>
  </si>
  <si>
    <t>do not have reason to believe passenger rail efficiency is changing significantly with time.</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</si>
  <si>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</si>
  <si>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</si>
  <si>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</si>
  <si>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</si>
  <si>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</si>
  <si>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</si>
  <si>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</si>
  <si>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</si>
  <si>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</si>
  <si>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</si>
  <si>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</si>
  <si>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</si>
  <si>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</si>
  <si>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</si>
  <si>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</si>
  <si>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</si>
  <si>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</si>
  <si>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</si>
  <si>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</si>
  <si>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</si>
  <si>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</si>
  <si>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</si>
  <si>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</si>
  <si>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</si>
  <si>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</si>
  <si>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</si>
  <si>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</si>
  <si>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</si>
  <si>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</si>
  <si>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</si>
  <si>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</si>
  <si>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</si>
  <si>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</si>
  <si>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</si>
  <si>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</si>
  <si>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</si>
  <si>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</si>
  <si>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</si>
  <si>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</si>
  <si>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</si>
  <si>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</si>
  <si>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</si>
  <si>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</si>
  <si>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</si>
  <si>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</si>
  <si>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</si>
  <si>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</si>
  <si>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</si>
  <si>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</si>
  <si>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</si>
  <si>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</si>
  <si>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</si>
  <si>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</si>
  <si>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</si>
  <si>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</si>
  <si>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</si>
  <si>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</si>
  <si>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</si>
  <si>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</si>
  <si>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</si>
  <si>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</si>
  <si>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</si>
  <si>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</si>
  <si>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</si>
  <si>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</si>
  <si>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</si>
  <si>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</si>
  <si>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</si>
  <si>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</si>
  <si>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</si>
  <si>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</si>
  <si>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</si>
  <si>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</si>
  <si>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</si>
  <si>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</si>
  <si>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</si>
  <si>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</si>
  <si>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</si>
  <si>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</si>
  <si>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</si>
  <si>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</si>
  <si>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</si>
  <si>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</si>
  <si>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</si>
  <si>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</si>
  <si>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</si>
  <si>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</si>
  <si>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</si>
  <si>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</si>
  <si>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</si>
  <si>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</si>
  <si>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</si>
  <si>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</si>
  <si>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</si>
  <si>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</si>
  <si>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</si>
  <si>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</si>
  <si>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</si>
  <si>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</si>
  <si>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</si>
  <si>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</si>
  <si>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</si>
  <si>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</si>
  <si>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</si>
  <si>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</si>
  <si>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</si>
  <si>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</si>
  <si>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</si>
  <si>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</si>
  <si>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</si>
  <si>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</si>
  <si>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</si>
  <si>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</si>
  <si>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</si>
  <si>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</si>
  <si>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</si>
  <si>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</si>
  <si>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</si>
  <si>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</si>
  <si>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</si>
  <si>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</si>
  <si>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</si>
  <si>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</si>
  <si>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use of motorcycles in the start year (AEO36).  We use this fleet average efficiency</t>
  </si>
  <si>
    <t>as the efficiency for new motorcycles, and we hold it constant for all years, as we</t>
  </si>
  <si>
    <t>do not have reason to believe motorcycle efficiency is changing significantly with time.</t>
  </si>
  <si>
    <t>Almost all motorcycles in the U.S. use gasoline.  Accordingly, we use the calculated</t>
  </si>
  <si>
    <t>overall efficiency to represent gasoline, as well as other combustible fuel types.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</si>
  <si>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</si>
  <si>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</si>
  <si>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</si>
  <si>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</si>
  <si>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</si>
  <si>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</si>
  <si>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</si>
  <si>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</si>
  <si>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</si>
  <si>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</si>
  <si>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</si>
  <si>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</si>
  <si>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</si>
  <si>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</si>
  <si>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</si>
  <si>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</si>
  <si>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</si>
  <si>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New 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</si>
  <si>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</si>
  <si>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</si>
  <si>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</si>
  <si>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</si>
  <si>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</si>
  <si>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</si>
  <si>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</si>
  <si>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</si>
  <si>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</si>
  <si>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</si>
  <si>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</si>
  <si>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</si>
  <si>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</si>
  <si>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</si>
  <si>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</si>
  <si>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</si>
  <si>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</si>
  <si>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</si>
  <si>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</si>
  <si>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</si>
  <si>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</si>
  <si>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</si>
  <si>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</si>
  <si>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</si>
  <si>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</si>
  <si>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</si>
  <si>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</si>
  <si>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</si>
  <si>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</si>
  <si>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</si>
  <si>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</si>
  <si>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</si>
  <si>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</si>
  <si>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</si>
  <si>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</si>
  <si>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</si>
  <si>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</si>
  <si>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</si>
  <si>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</si>
  <si>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</si>
  <si>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</si>
  <si>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</si>
  <si>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</si>
  <si>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</si>
  <si>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</si>
  <si>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</si>
  <si>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</si>
  <si>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</si>
  <si>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</si>
  <si>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</si>
  <si>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</si>
  <si>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</si>
  <si>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</si>
  <si>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</si>
  <si>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</si>
  <si>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</si>
  <si>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</si>
  <si>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</si>
  <si>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</si>
  <si>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</si>
  <si>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</si>
  <si>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</si>
  <si>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</si>
  <si>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</si>
  <si>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</si>
  <si>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</si>
  <si>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</si>
  <si>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</si>
  <si>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</si>
  <si>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</si>
  <si>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</si>
  <si>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</si>
  <si>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</si>
  <si>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</si>
  <si>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</si>
  <si>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</si>
  <si>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</si>
  <si>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</si>
  <si>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</si>
  <si>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</si>
  <si>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</si>
  <si>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</si>
  <si>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</si>
  <si>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</si>
  <si>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</si>
  <si>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</si>
  <si>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</si>
  <si>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</si>
  <si>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</si>
  <si>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</si>
  <si>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</si>
  <si>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</si>
  <si>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</si>
  <si>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</si>
  <si>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</si>
  <si>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</si>
  <si>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</si>
  <si>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</si>
  <si>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</si>
  <si>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</si>
  <si>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</si>
  <si>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</si>
  <si>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</si>
  <si>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</si>
  <si>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</si>
  <si>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</si>
  <si>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</si>
  <si>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</si>
  <si>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</si>
  <si>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</si>
  <si>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</si>
  <si>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</si>
  <si>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</si>
  <si>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</si>
  <si>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</si>
  <si>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</si>
  <si>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</si>
  <si>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</si>
  <si>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</si>
  <si>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</si>
  <si>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</si>
  <si>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</si>
  <si>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</si>
  <si>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</si>
  <si>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</si>
  <si>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</si>
  <si>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</si>
  <si>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</si>
  <si>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</si>
  <si>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</si>
  <si>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</si>
  <si>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</si>
  <si>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</si>
  <si>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</si>
  <si>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</si>
  <si>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</si>
  <si>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</si>
  <si>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</si>
  <si>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</si>
  <si>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</si>
  <si>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</si>
  <si>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</si>
  <si>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</si>
  <si>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</si>
  <si>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</si>
  <si>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</si>
  <si>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</si>
  <si>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</si>
  <si>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</si>
  <si>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</si>
  <si>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</si>
  <si>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</si>
  <si>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</si>
  <si>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</si>
  <si>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</si>
  <si>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</si>
  <si>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</si>
  <si>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</si>
  <si>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</si>
  <si>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</si>
  <si>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</si>
  <si>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</si>
  <si>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</si>
  <si>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</si>
  <si>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</si>
  <si>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</si>
  <si>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</si>
  <si>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</si>
  <si>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</si>
  <si>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</si>
  <si>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</si>
  <si>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</si>
  <si>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</si>
  <si>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</si>
  <si>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</si>
  <si>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</si>
  <si>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</si>
  <si>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</si>
  <si>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</si>
  <si>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</si>
  <si>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</si>
  <si>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</si>
  <si>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</si>
  <si>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</si>
  <si>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</si>
  <si>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</si>
  <si>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</si>
  <si>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</si>
  <si>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</si>
  <si>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</si>
  <si>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</si>
  <si>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</si>
  <si>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</si>
  <si>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</si>
  <si>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</si>
  <si>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</si>
  <si>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</si>
  <si>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</si>
  <si>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</si>
  <si>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</si>
  <si>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</si>
  <si>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</si>
  <si>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</si>
  <si>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</si>
  <si>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</si>
  <si>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</si>
  <si>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</si>
  <si>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</si>
  <si>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</si>
  <si>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</si>
  <si>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</si>
  <si>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</si>
  <si>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</si>
  <si>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</si>
  <si>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</si>
  <si>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</si>
  <si>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</si>
  <si>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</si>
  <si>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</si>
  <si>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</si>
  <si>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</si>
  <si>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</si>
  <si>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</si>
  <si>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</si>
  <si>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</si>
  <si>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</si>
  <si>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</si>
  <si>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</si>
  <si>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</si>
  <si>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</si>
  <si>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</si>
  <si>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</si>
  <si>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</si>
  <si>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</si>
  <si>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</si>
  <si>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</si>
  <si>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</si>
  <si>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</si>
  <si>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</si>
  <si>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</si>
  <si>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</si>
  <si>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</si>
  <si>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</si>
  <si>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</si>
  <si>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</si>
  <si>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</si>
  <si>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</si>
  <si>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</si>
  <si>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</si>
  <si>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</si>
  <si>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</si>
  <si>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</si>
  <si>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</si>
  <si>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</si>
  <si>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</si>
  <si>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</si>
  <si>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</si>
  <si>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</si>
  <si>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</si>
  <si>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</si>
  <si>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</si>
  <si>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</si>
  <si>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</si>
  <si>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</si>
  <si>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</si>
  <si>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</si>
  <si>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New freight HDV efficiency is available directly from AEO 50.</t>
  </si>
  <si>
    <t>We use freight loading to convert to cargo distance, and we use</t>
  </si>
  <si>
    <t>the energy content in diesel (the most common fuel used by HDVs) to convert to BTU.</t>
  </si>
  <si>
    <t>use of buses in the start year (AEO 7).  We convert from fleet average to new vehicle fuel</t>
  </si>
  <si>
    <t>economy using the ratio for freight HDVs (AEO 50), since this ratio is not available for</t>
  </si>
  <si>
    <t>passenger HDVs.  For projecting future year efficiency improvements, we follow the</t>
  </si>
  <si>
    <t>improvement rate of freight HDVs (AEO 50).</t>
  </si>
  <si>
    <t>Others as noted on "Calculations Etc" tab</t>
  </si>
  <si>
    <t>Tables 7, 36, 48, 49, 50</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</si>
  <si>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</si>
  <si>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</si>
  <si>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</si>
  <si>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</si>
  <si>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</si>
  <si>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TABLE F.28 Details of the Potential Evolution of a Midsize Battery Electric Vehicle, 2010-2050</t>
  </si>
  <si>
    <t>2030 mid</t>
  </si>
  <si>
    <t>2030 opt</t>
  </si>
  <si>
    <t>2050 mid</t>
  </si>
  <si>
    <t>2050 opt</t>
  </si>
  <si>
    <t>Test cycle range, miles</t>
  </si>
  <si>
    <t>Electric motor power, kW</t>
  </si>
  <si>
    <t>Fraction of braking energy recovered, %</t>
  </si>
  <si>
    <t>Electric motor efficiency, %</t>
  </si>
  <si>
    <t>Net battery charge efficiency, %</t>
  </si>
  <si>
    <t>Accessory demand, W into generator</t>
  </si>
  <si>
    <t>Battery depth of discharge, %</t>
  </si>
  <si>
    <t>Battery capacity, kWh</t>
  </si>
  <si>
    <t>Fuel economy, test kWh/100 mile</t>
  </si>
  <si>
    <t>Battery cost, $/kWh</t>
  </si>
  <si>
    <t>Incremental cost versus baseline, $</t>
  </si>
  <si>
    <t>Incremental cost versus conventional, $</t>
  </si>
  <si>
    <t>–475</t>
  </si>
  <si>
    <t>–1,353</t>
  </si>
  <si>
    <t>Fuel economy, test mpge</t>
  </si>
  <si>
    <t>Fuel Economy, 2016 (est.), mid scenario</t>
  </si>
  <si>
    <t>Selected Fuel Economy Stats</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</si>
  <si>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</si>
  <si>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</si>
  <si>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</si>
  <si>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</si>
  <si>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</si>
  <si>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</si>
  <si>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</si>
  <si>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Sources: AEO 7, NAP F28, others as noted on "Calculations Etc" tab</t>
  </si>
  <si>
    <t>Sources: AEO 7, NTS 1-40, NAP F28, others as noted on "Calculations Etc" tab</t>
  </si>
  <si>
    <t>Sources: AEO 50, NAP F28, others as noted on "Calculations Etc" tab</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</si>
  <si>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</si>
  <si>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</si>
  <si>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</si>
  <si>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</si>
  <si>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</si>
  <si>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</si>
  <si>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</si>
  <si>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TEU000:ba_LightMedium</t>
  </si>
  <si>
    <t xml:space="preserve">         Light Medium</t>
  </si>
  <si>
    <t>TEU000:ba_Medium</t>
  </si>
  <si>
    <t xml:space="preserve">         Medium</t>
  </si>
  <si>
    <t xml:space="preserve">   1/ Assumed to be the same as International U.S..</t>
  </si>
  <si>
    <t>Transportation, RSPA, Air Carrier Statistics Monthly, December 2010/2009; U.S. Department of Defense, Defense Logistics</t>
  </si>
  <si>
    <t>Book:  Edition 36; U.S. Department of Commerce, Bureau of the Census, "Vehicle Inventory and Use Survey," EC02TV;</t>
  </si>
  <si>
    <t>U.S. Army Corps of Engineers, 2015 Waterborne Commerce in the United States, Part 5; and U.S. Energy Information</t>
  </si>
  <si>
    <t>ref2019.d111618a</t>
  </si>
  <si>
    <t>Annual Energy Outlook 2019</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</si>
  <si>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</si>
  <si>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</si>
  <si>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</si>
  <si>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</si>
  <si>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</si>
  <si>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</si>
  <si>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</si>
  <si>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</si>
  <si>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</si>
  <si>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</si>
  <si>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</si>
  <si>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</si>
  <si>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</si>
  <si>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</si>
  <si>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</si>
  <si>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values derived using:  U.S. Energy Information Administration (EIA),</t>
  </si>
  <si>
    <t>Monthly Energy Review, September 2018; EIA, Fuel Oil and Kerosene Sales 2014; EIA, State Energy Data</t>
  </si>
  <si>
    <t>System 2016; Oak Ridge National Laboratory, Transportation Energy Data Book:  Edition 36;</t>
  </si>
  <si>
    <t>Department of Defense, Defense Logistics Agency Energy, Fiscal Year 2015 Fact Book; and EIA, AEO2019 National</t>
  </si>
  <si>
    <t>Energy Modeling System run ref2019.d111618a.  2018 and projections:  EIA, AEO2019 National Energy</t>
  </si>
  <si>
    <t>Modeling System run ref2019.d111618a.</t>
  </si>
  <si>
    <t xml:space="preserve">   Sources:  2017 values derived using:  U.S. Department of Transportation, Form 41, schedule T2; U.S. Department of</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</si>
  <si>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</si>
  <si>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</si>
  <si>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</si>
  <si>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</si>
  <si>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</si>
  <si>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</si>
  <si>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</si>
  <si>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</si>
  <si>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 Improvement, 2017-2050</t>
  </si>
  <si>
    <t>Passenger HDV Passenger Miles</t>
  </si>
  <si>
    <t>Average Dist Traveled by vehicle</t>
  </si>
  <si>
    <t>For sources and calculations, see the variable BAADTbVT</t>
  </si>
  <si>
    <t>Number of Vehicles</t>
  </si>
  <si>
    <t>Passenger Rail Passenger Miles</t>
  </si>
  <si>
    <t>Start Year Number of Vehicles</t>
  </si>
  <si>
    <t>Passenger HDV Fleet Fuel Economy</t>
  </si>
  <si>
    <t>bn passgnermiles/quad btu</t>
  </si>
  <si>
    <t>2050 Percent improvement</t>
  </si>
  <si>
    <t>Hydrogen vs. Gasoline Efficiency</t>
  </si>
  <si>
    <t>gasoline car efficiency</t>
  </si>
  <si>
    <t>U.S. Department of Energy Hydrogen Program</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</si>
  <si>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</si>
  <si>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</si>
  <si>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</si>
  <si>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</si>
  <si>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</si>
  <si>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</si>
  <si>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</si>
  <si>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</si>
  <si>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Hydrogen Fuel Cells</t>
  </si>
  <si>
    <t>https://www.californiahydrogen.org/wp-content/uploads/files/doe_fuelcell_factsheet.pdf</t>
  </si>
  <si>
    <t>LPG vehicle</t>
  </si>
  <si>
    <t>hydrogen vehicle</t>
  </si>
  <si>
    <t>This variable gives fuel economy for new vehicles in units of cargo distance per BTU.</t>
  </si>
  <si>
    <t>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</si>
</sst>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s>
  <fonts count="5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bgColor indexed="64"/>
      </patternFill>
    </fill>
    <fill>
      <patternFill patternType="solid">
        <fgColor rgb="FFFFFF0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5">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9" fontId="1" fillId="0" borderId="0" applyFont="0" applyFill="0" applyBorder="0" applyAlignment="0" applyProtection="0"/>
    <xf numFmtId="0" fontId="56" fillId="0" borderId="0" applyNumberFormat="0" applyFill="0" applyBorder="0" applyAlignment="0" applyProtection="0"/>
  </cellStyleXfs>
  <cellXfs count="93">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1" fontId="0" fillId="0" borderId="0" xfId="0" applyNumberFormat="1" applyFill="1"/>
    <xf numFmtId="164" fontId="0" fillId="0" borderId="0" xfId="153" applyNumberFormat="1" applyFont="1"/>
    <xf numFmtId="0" fontId="0" fillId="0" borderId="0" xfId="0" applyAlignment="1">
      <alignment horizontal="right"/>
    </xf>
    <xf numFmtId="3" fontId="0" fillId="0" borderId="0" xfId="0" applyNumberFormat="1" applyAlignment="1">
      <alignment horizontal="right"/>
    </xf>
    <xf numFmtId="0" fontId="2" fillId="0" borderId="0" xfId="0" applyFont="1" applyAlignment="1">
      <alignment horizontal="right"/>
    </xf>
    <xf numFmtId="0" fontId="0" fillId="0" borderId="0" xfId="0" applyFont="1"/>
    <xf numFmtId="0" fontId="0" fillId="3" borderId="0" xfId="0" applyFill="1" applyAlignment="1">
      <alignment horizontal="right"/>
    </xf>
    <xf numFmtId="164" fontId="0" fillId="28" borderId="0" xfId="153" applyNumberFormat="1" applyFont="1" applyFill="1" applyAlignment="1">
      <alignment horizontal="right"/>
    </xf>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17" fontId="0" fillId="0" borderId="0" xfId="0" applyNumberFormat="1"/>
    <xf numFmtId="1" fontId="0" fillId="0" borderId="0" xfId="0" applyNumberFormat="1"/>
    <xf numFmtId="11" fontId="0" fillId="29" borderId="0" xfId="0" applyNumberFormat="1" applyFill="1"/>
    <xf numFmtId="0" fontId="2" fillId="0" borderId="0" xfId="0" applyFont="1" applyFill="1"/>
    <xf numFmtId="0" fontId="0" fillId="0" borderId="0" xfId="0" applyFont="1" applyFill="1"/>
    <xf numFmtId="11" fontId="0" fillId="3" borderId="0" xfId="0" applyNumberFormat="1" applyFill="1"/>
    <xf numFmtId="9" fontId="0" fillId="0" borderId="0" xfId="0" applyNumberFormat="1"/>
    <xf numFmtId="164" fontId="0" fillId="0" borderId="0" xfId="0" applyNumberFormat="1"/>
    <xf numFmtId="0" fontId="56" fillId="0" borderId="0" xfId="154"/>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cellXfs>
  <cellStyles count="155">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4"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xfId="153"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aliforniahydrogen.org/wp-content/uploads/files/doe_fuelcell_factsheet.pdf"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2"/>
  <sheetViews>
    <sheetView tabSelected="1" workbookViewId="0"/>
  </sheetViews>
  <sheetFormatPr defaultRowHeight="15"/>
  <cols>
    <col min="1" max="1" width="13.42578125" customWidth="1"/>
    <col min="2" max="2" width="107.42578125" customWidth="1"/>
  </cols>
  <sheetData>
    <row r="1" spans="1:2">
      <c r="A1" s="1" t="s">
        <v>0</v>
      </c>
    </row>
    <row r="3" spans="1:2">
      <c r="A3" s="1" t="s">
        <v>1</v>
      </c>
      <c r="B3" s="15" t="s">
        <v>607</v>
      </c>
    </row>
    <row r="4" spans="1:2">
      <c r="B4" t="s">
        <v>561</v>
      </c>
    </row>
    <row r="5" spans="1:2">
      <c r="B5" s="18">
        <v>2019</v>
      </c>
    </row>
    <row r="6" spans="1:2">
      <c r="B6" t="s">
        <v>1171</v>
      </c>
    </row>
    <row r="7" spans="1:2">
      <c r="B7" t="s">
        <v>562</v>
      </c>
    </row>
    <row r="8" spans="1:2">
      <c r="B8" t="s">
        <v>1117</v>
      </c>
    </row>
    <row r="10" spans="1:2">
      <c r="B10" s="21" t="s">
        <v>697</v>
      </c>
    </row>
    <row r="11" spans="1:2">
      <c r="B11" s="18">
        <v>2017</v>
      </c>
    </row>
    <row r="12" spans="1:2">
      <c r="B12" t="s">
        <v>698</v>
      </c>
    </row>
    <row r="13" spans="1:2">
      <c r="B13" t="s">
        <v>700</v>
      </c>
    </row>
    <row r="14" spans="1:2">
      <c r="B14" t="s">
        <v>699</v>
      </c>
    </row>
    <row r="16" spans="1:2">
      <c r="B16" t="s">
        <v>591</v>
      </c>
    </row>
    <row r="17" spans="2:2">
      <c r="B17" s="18">
        <v>2013</v>
      </c>
    </row>
    <row r="18" spans="2:2">
      <c r="B18" t="s">
        <v>592</v>
      </c>
    </row>
    <row r="19" spans="2:2">
      <c r="B19" t="s">
        <v>593</v>
      </c>
    </row>
    <row r="20" spans="2:2">
      <c r="B20" t="s">
        <v>594</v>
      </c>
    </row>
    <row r="22" spans="2:2">
      <c r="B22" t="s">
        <v>1214</v>
      </c>
    </row>
    <row r="23" spans="2:2">
      <c r="B23" s="18">
        <v>2006</v>
      </c>
    </row>
    <row r="24" spans="2:2">
      <c r="B24" t="s">
        <v>1223</v>
      </c>
    </row>
    <row r="25" spans="2:2">
      <c r="B25" s="72" t="s">
        <v>1224</v>
      </c>
    </row>
    <row r="27" spans="2:2">
      <c r="B27" t="s">
        <v>1116</v>
      </c>
    </row>
    <row r="29" spans="2:2">
      <c r="B29" s="15" t="s">
        <v>1149</v>
      </c>
    </row>
    <row r="30" spans="2:2">
      <c r="B30" t="s">
        <v>1145</v>
      </c>
    </row>
    <row r="31" spans="2:2">
      <c r="B31" s="18">
        <v>2013</v>
      </c>
    </row>
    <row r="32" spans="2:2">
      <c r="B32" t="s">
        <v>1148</v>
      </c>
    </row>
    <row r="33" spans="1:2">
      <c r="B33" t="s">
        <v>1147</v>
      </c>
    </row>
    <row r="34" spans="1:2">
      <c r="B34" t="s">
        <v>1146</v>
      </c>
    </row>
    <row r="36" spans="1:2">
      <c r="A36" s="1" t="s">
        <v>122</v>
      </c>
    </row>
    <row r="37" spans="1:2">
      <c r="A37" t="s">
        <v>1227</v>
      </c>
    </row>
    <row r="39" spans="1:2">
      <c r="A39" s="1" t="s">
        <v>841</v>
      </c>
    </row>
    <row r="40" spans="1:2">
      <c r="A40" s="22" t="s">
        <v>1152</v>
      </c>
    </row>
    <row r="41" spans="1:2">
      <c r="A41" t="s">
        <v>842</v>
      </c>
    </row>
    <row r="42" spans="1:2">
      <c r="A42" t="s">
        <v>843</v>
      </c>
    </row>
    <row r="43" spans="1:2">
      <c r="A43" t="s">
        <v>844</v>
      </c>
    </row>
    <row r="44" spans="1:2">
      <c r="A44" t="s">
        <v>845</v>
      </c>
    </row>
    <row r="45" spans="1:2">
      <c r="A45" t="s">
        <v>831</v>
      </c>
    </row>
    <row r="46" spans="1:2">
      <c r="A46" t="s">
        <v>832</v>
      </c>
    </row>
    <row r="47" spans="1:2">
      <c r="A47" t="s">
        <v>1118</v>
      </c>
    </row>
    <row r="48" spans="1:2">
      <c r="A48" t="s">
        <v>1119</v>
      </c>
    </row>
    <row r="49" spans="1:1">
      <c r="A49" t="s">
        <v>1150</v>
      </c>
    </row>
    <row r="50" spans="1:1">
      <c r="A50" t="s">
        <v>1151</v>
      </c>
    </row>
    <row r="51" spans="1:1">
      <c r="A51" t="s">
        <v>1120</v>
      </c>
    </row>
    <row r="53" spans="1:1">
      <c r="A53" s="1" t="s">
        <v>816</v>
      </c>
    </row>
    <row r="54" spans="1:1">
      <c r="A54" s="22" t="s">
        <v>1153</v>
      </c>
    </row>
    <row r="55" spans="1:1">
      <c r="A55" t="s">
        <v>818</v>
      </c>
    </row>
    <row r="56" spans="1:1">
      <c r="A56" t="s">
        <v>1112</v>
      </c>
    </row>
    <row r="57" spans="1:1">
      <c r="A57" t="s">
        <v>1113</v>
      </c>
    </row>
    <row r="58" spans="1:1">
      <c r="A58" t="s">
        <v>1114</v>
      </c>
    </row>
    <row r="59" spans="1:1">
      <c r="A59" t="s">
        <v>1115</v>
      </c>
    </row>
    <row r="60" spans="1:1">
      <c r="A60" t="s">
        <v>831</v>
      </c>
    </row>
    <row r="61" spans="1:1">
      <c r="A61" t="s">
        <v>832</v>
      </c>
    </row>
    <row r="62" spans="1:1">
      <c r="A62" t="s">
        <v>1121</v>
      </c>
    </row>
    <row r="63" spans="1:1">
      <c r="A63" t="s">
        <v>1119</v>
      </c>
    </row>
    <row r="64" spans="1:1">
      <c r="A64" t="s">
        <v>1150</v>
      </c>
    </row>
    <row r="65" spans="1:1">
      <c r="A65" t="s">
        <v>1151</v>
      </c>
    </row>
    <row r="66" spans="1:1">
      <c r="A66" t="s">
        <v>1122</v>
      </c>
    </row>
    <row r="68" spans="1:1">
      <c r="A68" s="1" t="s">
        <v>817</v>
      </c>
    </row>
    <row r="69" spans="1:1">
      <c r="A69" s="22" t="s">
        <v>1154</v>
      </c>
    </row>
    <row r="70" spans="1:1">
      <c r="A70" t="s">
        <v>1109</v>
      </c>
    </row>
    <row r="71" spans="1:1">
      <c r="A71" t="s">
        <v>1110</v>
      </c>
    </row>
    <row r="72" spans="1:1">
      <c r="A72" t="s">
        <v>1111</v>
      </c>
    </row>
    <row r="73" spans="1:1">
      <c r="A73" t="s">
        <v>831</v>
      </c>
    </row>
    <row r="74" spans="1:1">
      <c r="A74" t="s">
        <v>832</v>
      </c>
    </row>
    <row r="75" spans="1:1">
      <c r="A75" t="s">
        <v>1121</v>
      </c>
    </row>
    <row r="76" spans="1:1">
      <c r="A76" t="s">
        <v>1119</v>
      </c>
    </row>
    <row r="77" spans="1:1">
      <c r="A77" t="s">
        <v>1150</v>
      </c>
    </row>
    <row r="78" spans="1:1">
      <c r="A78" t="s">
        <v>1151</v>
      </c>
    </row>
    <row r="79" spans="1:1">
      <c r="A79" t="s">
        <v>1122</v>
      </c>
    </row>
    <row r="81" spans="1:1">
      <c r="A81" s="1" t="s">
        <v>613</v>
      </c>
    </row>
    <row r="82" spans="1:1">
      <c r="A82" s="22" t="s">
        <v>595</v>
      </c>
    </row>
    <row r="83" spans="1:1">
      <c r="A83" t="s">
        <v>564</v>
      </c>
    </row>
    <row r="84" spans="1:1">
      <c r="A84" t="s">
        <v>565</v>
      </c>
    </row>
    <row r="85" spans="1:1">
      <c r="A85" t="s">
        <v>566</v>
      </c>
    </row>
    <row r="86" spans="1:1">
      <c r="A86" t="s">
        <v>568</v>
      </c>
    </row>
    <row r="87" spans="1:1">
      <c r="A87" t="s">
        <v>569</v>
      </c>
    </row>
    <row r="89" spans="1:1">
      <c r="A89" s="1" t="s">
        <v>608</v>
      </c>
    </row>
    <row r="90" spans="1:1">
      <c r="A90" s="22" t="s">
        <v>596</v>
      </c>
    </row>
    <row r="91" spans="1:1">
      <c r="A91" t="s">
        <v>609</v>
      </c>
    </row>
    <row r="92" spans="1:1">
      <c r="A92" t="s">
        <v>610</v>
      </c>
    </row>
    <row r="93" spans="1:1">
      <c r="A93" t="s">
        <v>611</v>
      </c>
    </row>
    <row r="95" spans="1:1">
      <c r="A95" s="1" t="s">
        <v>612</v>
      </c>
    </row>
    <row r="96" spans="1:1">
      <c r="A96" s="22" t="s">
        <v>693</v>
      </c>
    </row>
    <row r="97" spans="1:1">
      <c r="A97" t="s">
        <v>818</v>
      </c>
    </row>
    <row r="98" spans="1:1">
      <c r="A98" t="s">
        <v>694</v>
      </c>
    </row>
    <row r="99" spans="1:1">
      <c r="A99" t="s">
        <v>695</v>
      </c>
    </row>
    <row r="100" spans="1:1">
      <c r="A100" t="s">
        <v>696</v>
      </c>
    </row>
    <row r="102" spans="1:1">
      <c r="A102" s="1" t="s">
        <v>570</v>
      </c>
    </row>
    <row r="103" spans="1:1">
      <c r="A103" s="22" t="s">
        <v>596</v>
      </c>
    </row>
    <row r="104" spans="1:1">
      <c r="A104" t="s">
        <v>571</v>
      </c>
    </row>
    <row r="105" spans="1:1">
      <c r="A105" t="s">
        <v>572</v>
      </c>
    </row>
    <row r="106" spans="1:1">
      <c r="A106" t="s">
        <v>574</v>
      </c>
    </row>
    <row r="107" spans="1:1">
      <c r="A107" t="s">
        <v>573</v>
      </c>
    </row>
    <row r="109" spans="1:1">
      <c r="A109" s="1" t="s">
        <v>597</v>
      </c>
    </row>
    <row r="110" spans="1:1">
      <c r="A110" s="22" t="s">
        <v>598</v>
      </c>
    </row>
    <row r="111" spans="1:1">
      <c r="A111" t="s">
        <v>599</v>
      </c>
    </row>
    <row r="112" spans="1:1">
      <c r="A112" t="s">
        <v>600</v>
      </c>
    </row>
    <row r="113" spans="1:1">
      <c r="A113" t="s">
        <v>601</v>
      </c>
    </row>
    <row r="114" spans="1:1">
      <c r="A114" t="s">
        <v>602</v>
      </c>
    </row>
    <row r="115" spans="1:1">
      <c r="A115" t="s">
        <v>603</v>
      </c>
    </row>
    <row r="116" spans="1:1">
      <c r="A116" t="s">
        <v>604</v>
      </c>
    </row>
    <row r="117" spans="1:1">
      <c r="A117" t="s">
        <v>605</v>
      </c>
    </row>
    <row r="118" spans="1:1">
      <c r="A118" t="s">
        <v>606</v>
      </c>
    </row>
    <row r="120" spans="1:1">
      <c r="A120" s="1" t="s">
        <v>701</v>
      </c>
    </row>
    <row r="121" spans="1:1">
      <c r="A121" s="22" t="s">
        <v>819</v>
      </c>
    </row>
    <row r="122" spans="1:1">
      <c r="A122" t="s">
        <v>818</v>
      </c>
    </row>
    <row r="123" spans="1:1">
      <c r="A123" t="s">
        <v>820</v>
      </c>
    </row>
    <row r="124" spans="1:1">
      <c r="A124" t="s">
        <v>821</v>
      </c>
    </row>
    <row r="125" spans="1:1">
      <c r="A125" t="s">
        <v>822</v>
      </c>
    </row>
    <row r="126" spans="1:1">
      <c r="A126" t="s">
        <v>823</v>
      </c>
    </row>
    <row r="127" spans="1:1">
      <c r="A127" t="s">
        <v>824</v>
      </c>
    </row>
    <row r="128" spans="1:1">
      <c r="A128" t="s">
        <v>831</v>
      </c>
    </row>
    <row r="129" spans="1:1">
      <c r="A129" t="s">
        <v>832</v>
      </c>
    </row>
    <row r="131" spans="1:1">
      <c r="A131" s="1" t="s">
        <v>702</v>
      </c>
    </row>
    <row r="132" spans="1:1">
      <c r="A132" t="s">
        <v>703</v>
      </c>
    </row>
  </sheetData>
  <hyperlinks>
    <hyperlink ref="B25"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0"/>
  <sheetViews>
    <sheetView workbookViewId="0">
      <selection activeCell="A53" sqref="A53"/>
    </sheetView>
  </sheetViews>
  <sheetFormatPr defaultRowHeight="15"/>
  <cols>
    <col min="1" max="1" width="50.42578125" customWidth="1"/>
  </cols>
  <sheetData>
    <row r="1" spans="1:36">
      <c r="A1" s="15" t="s">
        <v>559</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v>2017</v>
      </c>
      <c r="C2">
        <v>2018</v>
      </c>
      <c r="D2">
        <v>2019</v>
      </c>
      <c r="E2">
        <v>2020</v>
      </c>
      <c r="F2">
        <v>2021</v>
      </c>
      <c r="G2">
        <v>2022</v>
      </c>
      <c r="H2">
        <v>2023</v>
      </c>
      <c r="I2">
        <v>2024</v>
      </c>
      <c r="J2">
        <v>2025</v>
      </c>
      <c r="K2">
        <v>2026</v>
      </c>
      <c r="L2">
        <v>2027</v>
      </c>
      <c r="M2">
        <v>2028</v>
      </c>
      <c r="N2">
        <v>2029</v>
      </c>
      <c r="O2">
        <v>2030</v>
      </c>
      <c r="P2">
        <v>2031</v>
      </c>
      <c r="Q2">
        <v>2032</v>
      </c>
      <c r="R2">
        <v>2033</v>
      </c>
      <c r="S2">
        <v>2034</v>
      </c>
      <c r="T2">
        <v>2035</v>
      </c>
      <c r="U2">
        <v>2036</v>
      </c>
      <c r="V2">
        <v>2037</v>
      </c>
      <c r="W2">
        <v>2038</v>
      </c>
      <c r="X2">
        <v>2039</v>
      </c>
      <c r="Y2">
        <v>2040</v>
      </c>
      <c r="Z2">
        <v>2041</v>
      </c>
      <c r="AA2">
        <v>2042</v>
      </c>
      <c r="AB2">
        <v>2043</v>
      </c>
      <c r="AC2">
        <v>2044</v>
      </c>
      <c r="AD2">
        <v>2045</v>
      </c>
      <c r="AE2">
        <v>2046</v>
      </c>
      <c r="AF2">
        <v>2047</v>
      </c>
      <c r="AG2">
        <v>2048</v>
      </c>
      <c r="AH2">
        <v>2049</v>
      </c>
      <c r="AI2">
        <v>2050</v>
      </c>
    </row>
    <row r="3" spans="1:36">
      <c r="A3" t="s">
        <v>557</v>
      </c>
      <c r="B3">
        <f>(INDEX('AEO 49'!$C$72:$AJ$72,MATCH('Calculations Etc'!B$2,'AEO 49'!$C$1:$AJ$1,0))-INDEX('AEO 49'!$C$184:$AJ$184,MATCH('Calculations Etc'!B$2,'AEO 49'!$C$1:$AJ$1,0)))/INDEX('AEO 49'!$C$72:$AJ$72,MATCH('Calculations Etc'!B$2,'AEO 49'!$C$1:$AJ$1,0))</f>
        <v>0.85778616844846411</v>
      </c>
      <c r="C3">
        <f>(INDEX('AEO 49'!$C$72:$AJ$72,MATCH('Calculations Etc'!C$2,'AEO 49'!$C$1:$AJ$1,0))-INDEX('AEO 49'!$C$184:$AJ$184,MATCH('Calculations Etc'!C$2,'AEO 49'!$C$1:$AJ$1,0)))/INDEX('AEO 49'!$C$72:$AJ$72,MATCH('Calculations Etc'!C$2,'AEO 49'!$C$1:$AJ$1,0))</f>
        <v>0.86739916238040293</v>
      </c>
      <c r="D3">
        <f>(INDEX('AEO 49'!$C$72:$AJ$72,MATCH('Calculations Etc'!D$2,'AEO 49'!$C$1:$AJ$1,0))-INDEX('AEO 49'!$C$184:$AJ$184,MATCH('Calculations Etc'!D$2,'AEO 49'!$C$1:$AJ$1,0)))/INDEX('AEO 49'!$C$72:$AJ$72,MATCH('Calculations Etc'!D$2,'AEO 49'!$C$1:$AJ$1,0))</f>
        <v>0.87477439830857417</v>
      </c>
      <c r="E3">
        <f>(INDEX('AEO 49'!$C$72:$AJ$72,MATCH('Calculations Etc'!E$2,'AEO 49'!$C$1:$AJ$1,0))-INDEX('AEO 49'!$C$184:$AJ$184,MATCH('Calculations Etc'!E$2,'AEO 49'!$C$1:$AJ$1,0)))/INDEX('AEO 49'!$C$72:$AJ$72,MATCH('Calculations Etc'!E$2,'AEO 49'!$C$1:$AJ$1,0))</f>
        <v>0.88064509532061697</v>
      </c>
      <c r="F3">
        <f>(INDEX('AEO 49'!$C$72:$AJ$72,MATCH('Calculations Etc'!F$2,'AEO 49'!$C$1:$AJ$1,0))-INDEX('AEO 49'!$C$184:$AJ$184,MATCH('Calculations Etc'!F$2,'AEO 49'!$C$1:$AJ$1,0)))/INDEX('AEO 49'!$C$72:$AJ$72,MATCH('Calculations Etc'!F$2,'AEO 49'!$C$1:$AJ$1,0))</f>
        <v>0.88597100561079367</v>
      </c>
      <c r="G3">
        <f>(INDEX('AEO 49'!$C$72:$AJ$72,MATCH('Calculations Etc'!G$2,'AEO 49'!$C$1:$AJ$1,0))-INDEX('AEO 49'!$C$184:$AJ$184,MATCH('Calculations Etc'!G$2,'AEO 49'!$C$1:$AJ$1,0)))/INDEX('AEO 49'!$C$72:$AJ$72,MATCH('Calculations Etc'!G$2,'AEO 49'!$C$1:$AJ$1,0))</f>
        <v>0.89000589893688509</v>
      </c>
      <c r="H3">
        <f>(INDEX('AEO 49'!$C$72:$AJ$72,MATCH('Calculations Etc'!H$2,'AEO 49'!$C$1:$AJ$1,0))-INDEX('AEO 49'!$C$184:$AJ$184,MATCH('Calculations Etc'!H$2,'AEO 49'!$C$1:$AJ$1,0)))/INDEX('AEO 49'!$C$72:$AJ$72,MATCH('Calculations Etc'!H$2,'AEO 49'!$C$1:$AJ$1,0))</f>
        <v>0.89327476363808866</v>
      </c>
      <c r="I3">
        <f>(INDEX('AEO 49'!$C$72:$AJ$72,MATCH('Calculations Etc'!I$2,'AEO 49'!$C$1:$AJ$1,0))-INDEX('AEO 49'!$C$184:$AJ$184,MATCH('Calculations Etc'!I$2,'AEO 49'!$C$1:$AJ$1,0)))/INDEX('AEO 49'!$C$72:$AJ$72,MATCH('Calculations Etc'!I$2,'AEO 49'!$C$1:$AJ$1,0))</f>
        <v>0.89623687432239052</v>
      </c>
      <c r="J3">
        <f>(INDEX('AEO 49'!$C$72:$AJ$72,MATCH('Calculations Etc'!J$2,'AEO 49'!$C$1:$AJ$1,0))-INDEX('AEO 49'!$C$184:$AJ$184,MATCH('Calculations Etc'!J$2,'AEO 49'!$C$1:$AJ$1,0)))/INDEX('AEO 49'!$C$72:$AJ$72,MATCH('Calculations Etc'!J$2,'AEO 49'!$C$1:$AJ$1,0))</f>
        <v>0.89904207774279288</v>
      </c>
      <c r="K3">
        <f>(INDEX('AEO 49'!$C$72:$AJ$72,MATCH('Calculations Etc'!K$2,'AEO 49'!$C$1:$AJ$1,0))-INDEX('AEO 49'!$C$184:$AJ$184,MATCH('Calculations Etc'!K$2,'AEO 49'!$C$1:$AJ$1,0)))/INDEX('AEO 49'!$C$72:$AJ$72,MATCH('Calculations Etc'!K$2,'AEO 49'!$C$1:$AJ$1,0))</f>
        <v>0.90158011866070431</v>
      </c>
      <c r="L3">
        <f>(INDEX('AEO 49'!$C$72:$AJ$72,MATCH('Calculations Etc'!L$2,'AEO 49'!$C$1:$AJ$1,0))-INDEX('AEO 49'!$C$184:$AJ$184,MATCH('Calculations Etc'!L$2,'AEO 49'!$C$1:$AJ$1,0)))/INDEX('AEO 49'!$C$72:$AJ$72,MATCH('Calculations Etc'!L$2,'AEO 49'!$C$1:$AJ$1,0))</f>
        <v>0.90434790821824995</v>
      </c>
      <c r="M3">
        <f>(INDEX('AEO 49'!$C$72:$AJ$72,MATCH('Calculations Etc'!M$2,'AEO 49'!$C$1:$AJ$1,0))-INDEX('AEO 49'!$C$184:$AJ$184,MATCH('Calculations Etc'!M$2,'AEO 49'!$C$1:$AJ$1,0)))/INDEX('AEO 49'!$C$72:$AJ$72,MATCH('Calculations Etc'!M$2,'AEO 49'!$C$1:$AJ$1,0))</f>
        <v>0.90751332715387056</v>
      </c>
      <c r="N3">
        <f>(INDEX('AEO 49'!$C$72:$AJ$72,MATCH('Calculations Etc'!N$2,'AEO 49'!$C$1:$AJ$1,0))-INDEX('AEO 49'!$C$184:$AJ$184,MATCH('Calculations Etc'!N$2,'AEO 49'!$C$1:$AJ$1,0)))/INDEX('AEO 49'!$C$72:$AJ$72,MATCH('Calculations Etc'!N$2,'AEO 49'!$C$1:$AJ$1,0))</f>
        <v>0.90968077994418384</v>
      </c>
      <c r="O3">
        <f>(INDEX('AEO 49'!$C$72:$AJ$72,MATCH('Calculations Etc'!O$2,'AEO 49'!$C$1:$AJ$1,0))-INDEX('AEO 49'!$C$184:$AJ$184,MATCH('Calculations Etc'!O$2,'AEO 49'!$C$1:$AJ$1,0)))/INDEX('AEO 49'!$C$72:$AJ$72,MATCH('Calculations Etc'!O$2,'AEO 49'!$C$1:$AJ$1,0))</f>
        <v>0.9113783068102943</v>
      </c>
      <c r="P3">
        <f>(INDEX('AEO 49'!$C$72:$AJ$72,MATCH('Calculations Etc'!P$2,'AEO 49'!$C$1:$AJ$1,0))-INDEX('AEO 49'!$C$184:$AJ$184,MATCH('Calculations Etc'!P$2,'AEO 49'!$C$1:$AJ$1,0)))/INDEX('AEO 49'!$C$72:$AJ$72,MATCH('Calculations Etc'!P$2,'AEO 49'!$C$1:$AJ$1,0))</f>
        <v>0.91277945385928916</v>
      </c>
      <c r="Q3">
        <f>(INDEX('AEO 49'!$C$72:$AJ$72,MATCH('Calculations Etc'!Q$2,'AEO 49'!$C$1:$AJ$1,0))-INDEX('AEO 49'!$C$184:$AJ$184,MATCH('Calculations Etc'!Q$2,'AEO 49'!$C$1:$AJ$1,0)))/INDEX('AEO 49'!$C$72:$AJ$72,MATCH('Calculations Etc'!Q$2,'AEO 49'!$C$1:$AJ$1,0))</f>
        <v>0.91393718863777174</v>
      </c>
      <c r="R3">
        <f>(INDEX('AEO 49'!$C$72:$AJ$72,MATCH('Calculations Etc'!R$2,'AEO 49'!$C$1:$AJ$1,0))-INDEX('AEO 49'!$C$184:$AJ$184,MATCH('Calculations Etc'!R$2,'AEO 49'!$C$1:$AJ$1,0)))/INDEX('AEO 49'!$C$72:$AJ$72,MATCH('Calculations Etc'!R$2,'AEO 49'!$C$1:$AJ$1,0))</f>
        <v>0.91503338302945347</v>
      </c>
      <c r="S3">
        <f>(INDEX('AEO 49'!$C$72:$AJ$72,MATCH('Calculations Etc'!S$2,'AEO 49'!$C$1:$AJ$1,0))-INDEX('AEO 49'!$C$184:$AJ$184,MATCH('Calculations Etc'!S$2,'AEO 49'!$C$1:$AJ$1,0)))/INDEX('AEO 49'!$C$72:$AJ$72,MATCH('Calculations Etc'!S$2,'AEO 49'!$C$1:$AJ$1,0))</f>
        <v>0.91622051532006665</v>
      </c>
      <c r="T3">
        <f>(INDEX('AEO 49'!$C$72:$AJ$72,MATCH('Calculations Etc'!T$2,'AEO 49'!$C$1:$AJ$1,0))-INDEX('AEO 49'!$C$184:$AJ$184,MATCH('Calculations Etc'!T$2,'AEO 49'!$C$1:$AJ$1,0)))/INDEX('AEO 49'!$C$72:$AJ$72,MATCH('Calculations Etc'!T$2,'AEO 49'!$C$1:$AJ$1,0))</f>
        <v>0.91731848685457318</v>
      </c>
      <c r="U3">
        <f>(INDEX('AEO 49'!$C$72:$AJ$72,MATCH('Calculations Etc'!U$2,'AEO 49'!$C$1:$AJ$1,0))-INDEX('AEO 49'!$C$184:$AJ$184,MATCH('Calculations Etc'!U$2,'AEO 49'!$C$1:$AJ$1,0)))/INDEX('AEO 49'!$C$72:$AJ$72,MATCH('Calculations Etc'!U$2,'AEO 49'!$C$1:$AJ$1,0))</f>
        <v>0.91828848845206668</v>
      </c>
      <c r="V3">
        <f>(INDEX('AEO 49'!$C$72:$AJ$72,MATCH('Calculations Etc'!V$2,'AEO 49'!$C$1:$AJ$1,0))-INDEX('AEO 49'!$C$184:$AJ$184,MATCH('Calculations Etc'!V$2,'AEO 49'!$C$1:$AJ$1,0)))/INDEX('AEO 49'!$C$72:$AJ$72,MATCH('Calculations Etc'!V$2,'AEO 49'!$C$1:$AJ$1,0))</f>
        <v>0.91902643180271237</v>
      </c>
      <c r="W3">
        <f>(INDEX('AEO 49'!$C$72:$AJ$72,MATCH('Calculations Etc'!W$2,'AEO 49'!$C$1:$AJ$1,0))-INDEX('AEO 49'!$C$184:$AJ$184,MATCH('Calculations Etc'!W$2,'AEO 49'!$C$1:$AJ$1,0)))/INDEX('AEO 49'!$C$72:$AJ$72,MATCH('Calculations Etc'!W$2,'AEO 49'!$C$1:$AJ$1,0))</f>
        <v>0.91982828903262559</v>
      </c>
      <c r="X3">
        <f>(INDEX('AEO 49'!$C$72:$AJ$72,MATCH('Calculations Etc'!X$2,'AEO 49'!$C$1:$AJ$1,0))-INDEX('AEO 49'!$C$184:$AJ$184,MATCH('Calculations Etc'!X$2,'AEO 49'!$C$1:$AJ$1,0)))/INDEX('AEO 49'!$C$72:$AJ$72,MATCH('Calculations Etc'!X$2,'AEO 49'!$C$1:$AJ$1,0))</f>
        <v>0.92050246479810338</v>
      </c>
      <c r="Y3">
        <f>(INDEX('AEO 49'!$C$72:$AJ$72,MATCH('Calculations Etc'!Y$2,'AEO 49'!$C$1:$AJ$1,0))-INDEX('AEO 49'!$C$184:$AJ$184,MATCH('Calculations Etc'!Y$2,'AEO 49'!$C$1:$AJ$1,0)))/INDEX('AEO 49'!$C$72:$AJ$72,MATCH('Calculations Etc'!Y$2,'AEO 49'!$C$1:$AJ$1,0))</f>
        <v>0.92116649107790505</v>
      </c>
      <c r="Z3">
        <f>(INDEX('AEO 49'!$C$72:$AJ$72,MATCH('Calculations Etc'!Z$2,'AEO 49'!$C$1:$AJ$1,0))-INDEX('AEO 49'!$C$184:$AJ$184,MATCH('Calculations Etc'!Z$2,'AEO 49'!$C$1:$AJ$1,0)))/INDEX('AEO 49'!$C$72:$AJ$72,MATCH('Calculations Etc'!Z$2,'AEO 49'!$C$1:$AJ$1,0))</f>
        <v>0.92181007818059557</v>
      </c>
      <c r="AA3">
        <f>(INDEX('AEO 49'!$C$72:$AJ$72,MATCH('Calculations Etc'!AA$2,'AEO 49'!$C$1:$AJ$1,0))-INDEX('AEO 49'!$C$184:$AJ$184,MATCH('Calculations Etc'!AA$2,'AEO 49'!$C$1:$AJ$1,0)))/INDEX('AEO 49'!$C$72:$AJ$72,MATCH('Calculations Etc'!AA$2,'AEO 49'!$C$1:$AJ$1,0))</f>
        <v>0.92257220252626426</v>
      </c>
      <c r="AB3">
        <f>(INDEX('AEO 49'!$C$72:$AJ$72,MATCH('Calculations Etc'!AB$2,'AEO 49'!$C$1:$AJ$1,0))-INDEX('AEO 49'!$C$184:$AJ$184,MATCH('Calculations Etc'!AB$2,'AEO 49'!$C$1:$AJ$1,0)))/INDEX('AEO 49'!$C$72:$AJ$72,MATCH('Calculations Etc'!AB$2,'AEO 49'!$C$1:$AJ$1,0))</f>
        <v>0.92338559888775917</v>
      </c>
      <c r="AC3">
        <f>(INDEX('AEO 49'!$C$72:$AJ$72,MATCH('Calculations Etc'!AC$2,'AEO 49'!$C$1:$AJ$1,0))-INDEX('AEO 49'!$C$184:$AJ$184,MATCH('Calculations Etc'!AC$2,'AEO 49'!$C$1:$AJ$1,0)))/INDEX('AEO 49'!$C$72:$AJ$72,MATCH('Calculations Etc'!AC$2,'AEO 49'!$C$1:$AJ$1,0))</f>
        <v>0.92422503160983205</v>
      </c>
      <c r="AD3">
        <f>(INDEX('AEO 49'!$C$72:$AJ$72,MATCH('Calculations Etc'!AD$2,'AEO 49'!$C$1:$AJ$1,0))-INDEX('AEO 49'!$C$184:$AJ$184,MATCH('Calculations Etc'!AD$2,'AEO 49'!$C$1:$AJ$1,0)))/INDEX('AEO 49'!$C$72:$AJ$72,MATCH('Calculations Etc'!AD$2,'AEO 49'!$C$1:$AJ$1,0))</f>
        <v>0.92504798979585345</v>
      </c>
      <c r="AE3">
        <f>(INDEX('AEO 49'!$C$72:$AJ$72,MATCH('Calculations Etc'!AE$2,'AEO 49'!$C$1:$AJ$1,0))-INDEX('AEO 49'!$C$184:$AJ$184,MATCH('Calculations Etc'!AE$2,'AEO 49'!$C$1:$AJ$1,0)))/INDEX('AEO 49'!$C$72:$AJ$72,MATCH('Calculations Etc'!AE$2,'AEO 49'!$C$1:$AJ$1,0))</f>
        <v>0.92593116867023562</v>
      </c>
      <c r="AF3">
        <f>(INDEX('AEO 49'!$C$72:$AJ$72,MATCH('Calculations Etc'!AF$2,'AEO 49'!$C$1:$AJ$1,0))-INDEX('AEO 49'!$C$184:$AJ$184,MATCH('Calculations Etc'!AF$2,'AEO 49'!$C$1:$AJ$1,0)))/INDEX('AEO 49'!$C$72:$AJ$72,MATCH('Calculations Etc'!AF$2,'AEO 49'!$C$1:$AJ$1,0))</f>
        <v>0.92675894641861178</v>
      </c>
      <c r="AG3">
        <f>(INDEX('AEO 49'!$C$72:$AJ$72,MATCH('Calculations Etc'!AG$2,'AEO 49'!$C$1:$AJ$1,0))-INDEX('AEO 49'!$C$184:$AJ$184,MATCH('Calculations Etc'!AG$2,'AEO 49'!$C$1:$AJ$1,0)))/INDEX('AEO 49'!$C$72:$AJ$72,MATCH('Calculations Etc'!AG$2,'AEO 49'!$C$1:$AJ$1,0))</f>
        <v>0.92750543670618546</v>
      </c>
      <c r="AH3">
        <f>(INDEX('AEO 49'!$C$72:$AJ$72,MATCH('Calculations Etc'!AH$2,'AEO 49'!$C$1:$AJ$1,0))-INDEX('AEO 49'!$C$184:$AJ$184,MATCH('Calculations Etc'!AH$2,'AEO 49'!$C$1:$AJ$1,0)))/INDEX('AEO 49'!$C$72:$AJ$72,MATCH('Calculations Etc'!AH$2,'AEO 49'!$C$1:$AJ$1,0))</f>
        <v>0.92819277661750921</v>
      </c>
      <c r="AI3">
        <f>(INDEX('AEO 49'!$C$72:$AJ$72,MATCH('Calculations Etc'!AI$2,'AEO 49'!$C$1:$AJ$1,0))-INDEX('AEO 49'!$C$184:$AJ$184,MATCH('Calculations Etc'!AI$2,'AEO 49'!$C$1:$AJ$1,0)))/INDEX('AEO 49'!$C$72:$AJ$72,MATCH('Calculations Etc'!AI$2,'AEO 49'!$C$1:$AJ$1,0))</f>
        <v>0.92881664459461777</v>
      </c>
    </row>
    <row r="4" spans="1:36">
      <c r="A4" t="s">
        <v>558</v>
      </c>
      <c r="B4">
        <f>INDEX('AEO 49'!$C$184:$AJ$184,MATCH('Calculations Etc'!B$2,'AEO 49'!$C$1:$AJ$1,0))/INDEX('AEO 49'!$C$72:$AJ$72,MATCH('Calculations Etc'!B$2,'AEO 49'!$C$1:$AJ$1,0))</f>
        <v>0.14221383155153577</v>
      </c>
      <c r="C4">
        <f>INDEX('AEO 49'!$C$184:$AJ$184,MATCH('Calculations Etc'!C$2,'AEO 49'!$C$1:$AJ$1,0))/INDEX('AEO 49'!$C$72:$AJ$72,MATCH('Calculations Etc'!C$2,'AEO 49'!$C$1:$AJ$1,0))</f>
        <v>0.13260083761959704</v>
      </c>
      <c r="D4">
        <f>INDEX('AEO 49'!$C$184:$AJ$184,MATCH('Calculations Etc'!D$2,'AEO 49'!$C$1:$AJ$1,0))/INDEX('AEO 49'!$C$72:$AJ$72,MATCH('Calculations Etc'!D$2,'AEO 49'!$C$1:$AJ$1,0))</f>
        <v>0.12522560169142585</v>
      </c>
      <c r="E4">
        <f>INDEX('AEO 49'!$C$184:$AJ$184,MATCH('Calculations Etc'!E$2,'AEO 49'!$C$1:$AJ$1,0))/INDEX('AEO 49'!$C$72:$AJ$72,MATCH('Calculations Etc'!E$2,'AEO 49'!$C$1:$AJ$1,0))</f>
        <v>0.11935490467938299</v>
      </c>
      <c r="F4">
        <f>INDEX('AEO 49'!$C$184:$AJ$184,MATCH('Calculations Etc'!F$2,'AEO 49'!$C$1:$AJ$1,0))/INDEX('AEO 49'!$C$72:$AJ$72,MATCH('Calculations Etc'!F$2,'AEO 49'!$C$1:$AJ$1,0))</f>
        <v>0.11402899438920634</v>
      </c>
      <c r="G4">
        <f>INDEX('AEO 49'!$C$184:$AJ$184,MATCH('Calculations Etc'!G$2,'AEO 49'!$C$1:$AJ$1,0))/INDEX('AEO 49'!$C$72:$AJ$72,MATCH('Calculations Etc'!G$2,'AEO 49'!$C$1:$AJ$1,0))</f>
        <v>0.10999410106311497</v>
      </c>
      <c r="H4">
        <f>INDEX('AEO 49'!$C$184:$AJ$184,MATCH('Calculations Etc'!H$2,'AEO 49'!$C$1:$AJ$1,0))/INDEX('AEO 49'!$C$72:$AJ$72,MATCH('Calculations Etc'!H$2,'AEO 49'!$C$1:$AJ$1,0))</f>
        <v>0.10672523636191129</v>
      </c>
      <c r="I4">
        <f>INDEX('AEO 49'!$C$184:$AJ$184,MATCH('Calculations Etc'!I$2,'AEO 49'!$C$1:$AJ$1,0))/INDEX('AEO 49'!$C$72:$AJ$72,MATCH('Calculations Etc'!I$2,'AEO 49'!$C$1:$AJ$1,0))</f>
        <v>0.10376312567760954</v>
      </c>
      <c r="J4">
        <f>INDEX('AEO 49'!$C$184:$AJ$184,MATCH('Calculations Etc'!J$2,'AEO 49'!$C$1:$AJ$1,0))/INDEX('AEO 49'!$C$72:$AJ$72,MATCH('Calculations Etc'!J$2,'AEO 49'!$C$1:$AJ$1,0))</f>
        <v>0.10095792225720719</v>
      </c>
      <c r="K4">
        <f>INDEX('AEO 49'!$C$184:$AJ$184,MATCH('Calculations Etc'!K$2,'AEO 49'!$C$1:$AJ$1,0))/INDEX('AEO 49'!$C$72:$AJ$72,MATCH('Calculations Etc'!K$2,'AEO 49'!$C$1:$AJ$1,0))</f>
        <v>9.8419881339295676E-2</v>
      </c>
      <c r="L4">
        <f>INDEX('AEO 49'!$C$184:$AJ$184,MATCH('Calculations Etc'!L$2,'AEO 49'!$C$1:$AJ$1,0))/INDEX('AEO 49'!$C$72:$AJ$72,MATCH('Calculations Etc'!L$2,'AEO 49'!$C$1:$AJ$1,0))</f>
        <v>9.5652091781750131E-2</v>
      </c>
      <c r="M4">
        <f>INDEX('AEO 49'!$C$184:$AJ$184,MATCH('Calculations Etc'!M$2,'AEO 49'!$C$1:$AJ$1,0))/INDEX('AEO 49'!$C$72:$AJ$72,MATCH('Calculations Etc'!M$2,'AEO 49'!$C$1:$AJ$1,0))</f>
        <v>9.2486672846129367E-2</v>
      </c>
      <c r="N4">
        <f>INDEX('AEO 49'!$C$184:$AJ$184,MATCH('Calculations Etc'!N$2,'AEO 49'!$C$1:$AJ$1,0))/INDEX('AEO 49'!$C$72:$AJ$72,MATCH('Calculations Etc'!N$2,'AEO 49'!$C$1:$AJ$1,0))</f>
        <v>9.0319220055816135E-2</v>
      </c>
      <c r="O4">
        <f>INDEX('AEO 49'!$C$184:$AJ$184,MATCH('Calculations Etc'!O$2,'AEO 49'!$C$1:$AJ$1,0))/INDEX('AEO 49'!$C$72:$AJ$72,MATCH('Calculations Etc'!O$2,'AEO 49'!$C$1:$AJ$1,0))</f>
        <v>8.8621693189705669E-2</v>
      </c>
      <c r="P4">
        <f>INDEX('AEO 49'!$C$184:$AJ$184,MATCH('Calculations Etc'!P$2,'AEO 49'!$C$1:$AJ$1,0))/INDEX('AEO 49'!$C$72:$AJ$72,MATCH('Calculations Etc'!P$2,'AEO 49'!$C$1:$AJ$1,0))</f>
        <v>8.7220546140710814E-2</v>
      </c>
      <c r="Q4">
        <f>INDEX('AEO 49'!$C$184:$AJ$184,MATCH('Calculations Etc'!Q$2,'AEO 49'!$C$1:$AJ$1,0))/INDEX('AEO 49'!$C$72:$AJ$72,MATCH('Calculations Etc'!Q$2,'AEO 49'!$C$1:$AJ$1,0))</f>
        <v>8.6062811362228264E-2</v>
      </c>
      <c r="R4">
        <f>INDEX('AEO 49'!$C$184:$AJ$184,MATCH('Calculations Etc'!R$2,'AEO 49'!$C$1:$AJ$1,0))/INDEX('AEO 49'!$C$72:$AJ$72,MATCH('Calculations Etc'!R$2,'AEO 49'!$C$1:$AJ$1,0))</f>
        <v>8.4966616970546582E-2</v>
      </c>
      <c r="S4">
        <f>INDEX('AEO 49'!$C$184:$AJ$184,MATCH('Calculations Etc'!S$2,'AEO 49'!$C$1:$AJ$1,0))/INDEX('AEO 49'!$C$72:$AJ$72,MATCH('Calculations Etc'!S$2,'AEO 49'!$C$1:$AJ$1,0))</f>
        <v>8.3779484679933333E-2</v>
      </c>
      <c r="T4">
        <f>INDEX('AEO 49'!$C$184:$AJ$184,MATCH('Calculations Etc'!T$2,'AEO 49'!$C$1:$AJ$1,0))/INDEX('AEO 49'!$C$72:$AJ$72,MATCH('Calculations Etc'!T$2,'AEO 49'!$C$1:$AJ$1,0))</f>
        <v>8.2681513145426808E-2</v>
      </c>
      <c r="U4">
        <f>INDEX('AEO 49'!$C$184:$AJ$184,MATCH('Calculations Etc'!U$2,'AEO 49'!$C$1:$AJ$1,0))/INDEX('AEO 49'!$C$72:$AJ$72,MATCH('Calculations Etc'!U$2,'AEO 49'!$C$1:$AJ$1,0))</f>
        <v>8.171151154793331E-2</v>
      </c>
      <c r="V4">
        <f>INDEX('AEO 49'!$C$184:$AJ$184,MATCH('Calculations Etc'!V$2,'AEO 49'!$C$1:$AJ$1,0))/INDEX('AEO 49'!$C$72:$AJ$72,MATCH('Calculations Etc'!V$2,'AEO 49'!$C$1:$AJ$1,0))</f>
        <v>8.0973568197287543E-2</v>
      </c>
      <c r="W4">
        <f>INDEX('AEO 49'!$C$184:$AJ$184,MATCH('Calculations Etc'!W$2,'AEO 49'!$C$1:$AJ$1,0))/INDEX('AEO 49'!$C$72:$AJ$72,MATCH('Calculations Etc'!W$2,'AEO 49'!$C$1:$AJ$1,0))</f>
        <v>8.0171710967374452E-2</v>
      </c>
      <c r="X4">
        <f>INDEX('AEO 49'!$C$184:$AJ$184,MATCH('Calculations Etc'!X$2,'AEO 49'!$C$1:$AJ$1,0))/INDEX('AEO 49'!$C$72:$AJ$72,MATCH('Calculations Etc'!X$2,'AEO 49'!$C$1:$AJ$1,0))</f>
        <v>7.9497535201896563E-2</v>
      </c>
      <c r="Y4">
        <f>INDEX('AEO 49'!$C$184:$AJ$184,MATCH('Calculations Etc'!Y$2,'AEO 49'!$C$1:$AJ$1,0))/INDEX('AEO 49'!$C$72:$AJ$72,MATCH('Calculations Etc'!Y$2,'AEO 49'!$C$1:$AJ$1,0))</f>
        <v>7.8833508922094911E-2</v>
      </c>
      <c r="Z4">
        <f>INDEX('AEO 49'!$C$184:$AJ$184,MATCH('Calculations Etc'!Z$2,'AEO 49'!$C$1:$AJ$1,0))/INDEX('AEO 49'!$C$72:$AJ$72,MATCH('Calculations Etc'!Z$2,'AEO 49'!$C$1:$AJ$1,0))</f>
        <v>7.8189921819404415E-2</v>
      </c>
      <c r="AA4">
        <f>INDEX('AEO 49'!$C$184:$AJ$184,MATCH('Calculations Etc'!AA$2,'AEO 49'!$C$1:$AJ$1,0))/INDEX('AEO 49'!$C$72:$AJ$72,MATCH('Calculations Etc'!AA$2,'AEO 49'!$C$1:$AJ$1,0))</f>
        <v>7.7427797473735752E-2</v>
      </c>
      <c r="AB4">
        <f>INDEX('AEO 49'!$C$184:$AJ$184,MATCH('Calculations Etc'!AB$2,'AEO 49'!$C$1:$AJ$1,0))/INDEX('AEO 49'!$C$72:$AJ$72,MATCH('Calculations Etc'!AB$2,'AEO 49'!$C$1:$AJ$1,0))</f>
        <v>7.6614401112240813E-2</v>
      </c>
      <c r="AC4">
        <f>INDEX('AEO 49'!$C$184:$AJ$184,MATCH('Calculations Etc'!AC$2,'AEO 49'!$C$1:$AJ$1,0))/INDEX('AEO 49'!$C$72:$AJ$72,MATCH('Calculations Etc'!AC$2,'AEO 49'!$C$1:$AJ$1,0))</f>
        <v>7.5774968390167938E-2</v>
      </c>
      <c r="AD4">
        <f>INDEX('AEO 49'!$C$184:$AJ$184,MATCH('Calculations Etc'!AD$2,'AEO 49'!$C$1:$AJ$1,0))/INDEX('AEO 49'!$C$72:$AJ$72,MATCH('Calculations Etc'!AD$2,'AEO 49'!$C$1:$AJ$1,0))</f>
        <v>7.4952010204146477E-2</v>
      </c>
      <c r="AE4">
        <f>INDEX('AEO 49'!$C$184:$AJ$184,MATCH('Calculations Etc'!AE$2,'AEO 49'!$C$1:$AJ$1,0))/INDEX('AEO 49'!$C$72:$AJ$72,MATCH('Calculations Etc'!AE$2,'AEO 49'!$C$1:$AJ$1,0))</f>
        <v>7.4068831329764384E-2</v>
      </c>
      <c r="AF4">
        <f>INDEX('AEO 49'!$C$184:$AJ$184,MATCH('Calculations Etc'!AF$2,'AEO 49'!$C$1:$AJ$1,0))/INDEX('AEO 49'!$C$72:$AJ$72,MATCH('Calculations Etc'!AF$2,'AEO 49'!$C$1:$AJ$1,0))</f>
        <v>7.3241053581388146E-2</v>
      </c>
      <c r="AG4">
        <f>INDEX('AEO 49'!$C$184:$AJ$184,MATCH('Calculations Etc'!AG$2,'AEO 49'!$C$1:$AJ$1,0))/INDEX('AEO 49'!$C$72:$AJ$72,MATCH('Calculations Etc'!AG$2,'AEO 49'!$C$1:$AJ$1,0))</f>
        <v>7.2494563293814429E-2</v>
      </c>
      <c r="AH4">
        <f>INDEX('AEO 49'!$C$184:$AJ$184,MATCH('Calculations Etc'!AH$2,'AEO 49'!$C$1:$AJ$1,0))/INDEX('AEO 49'!$C$72:$AJ$72,MATCH('Calculations Etc'!AH$2,'AEO 49'!$C$1:$AJ$1,0))</f>
        <v>7.1807223382490876E-2</v>
      </c>
      <c r="AI4">
        <f>INDEX('AEO 49'!$C$184:$AJ$184,MATCH('Calculations Etc'!AI$2,'AEO 49'!$C$1:$AJ$1,0))/INDEX('AEO 49'!$C$72:$AJ$72,MATCH('Calculations Etc'!AI$2,'AEO 49'!$C$1:$AJ$1,0))</f>
        <v>7.1183355405382259E-2</v>
      </c>
    </row>
    <row r="6" spans="1:36">
      <c r="A6" s="15" t="s">
        <v>567</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6">
      <c r="A8" t="s">
        <v>560</v>
      </c>
      <c r="B8">
        <f>INDEX('AEO 48'!$C$179:$AJ$179,MATCH('Calculations Etc'!B$2,'AEO 48'!$C$1:$AJ$1,0))/INDEX('AEO 48'!$C$184:$AJ$184,MATCH('Calculations Etc'!B$2,'AEO 48'!$C$1:$AJ$1,0))</f>
        <v>1.0624278289526496</v>
      </c>
      <c r="C8">
        <f>INDEX('AEO 48'!$C$179:$AJ$179,MATCH('Calculations Etc'!C$2,'AEO 48'!$C$1:$AJ$1,0))/INDEX('AEO 48'!$C$184:$AJ$184,MATCH('Calculations Etc'!C$2,'AEO 48'!$C$1:$AJ$1,0))</f>
        <v>1.0713394958895028</v>
      </c>
      <c r="D8">
        <f>INDEX('AEO 48'!$C$179:$AJ$179,MATCH('Calculations Etc'!D$2,'AEO 48'!$C$1:$AJ$1,0))/INDEX('AEO 48'!$C$184:$AJ$184,MATCH('Calculations Etc'!D$2,'AEO 48'!$C$1:$AJ$1,0))</f>
        <v>1.0692204441882756</v>
      </c>
      <c r="E8">
        <f>INDEX('AEO 48'!$C$179:$AJ$179,MATCH('Calculations Etc'!E$2,'AEO 48'!$C$1:$AJ$1,0))/INDEX('AEO 48'!$C$184:$AJ$184,MATCH('Calculations Etc'!E$2,'AEO 48'!$C$1:$AJ$1,0))</f>
        <v>1.0654125000556678</v>
      </c>
      <c r="F8">
        <f>INDEX('AEO 48'!$C$179:$AJ$179,MATCH('Calculations Etc'!F$2,'AEO 48'!$C$1:$AJ$1,0))/INDEX('AEO 48'!$C$184:$AJ$184,MATCH('Calculations Etc'!F$2,'AEO 48'!$C$1:$AJ$1,0))</f>
        <v>1.0706248782817172</v>
      </c>
      <c r="G8">
        <f>INDEX('AEO 48'!$C$179:$AJ$179,MATCH('Calculations Etc'!G$2,'AEO 48'!$C$1:$AJ$1,0))/INDEX('AEO 48'!$C$184:$AJ$184,MATCH('Calculations Etc'!G$2,'AEO 48'!$C$1:$AJ$1,0))</f>
        <v>1.0755981799417369</v>
      </c>
      <c r="H8">
        <f>INDEX('AEO 48'!$C$179:$AJ$179,MATCH('Calculations Etc'!H$2,'AEO 48'!$C$1:$AJ$1,0))/INDEX('AEO 48'!$C$184:$AJ$184,MATCH('Calculations Etc'!H$2,'AEO 48'!$C$1:$AJ$1,0))</f>
        <v>1.0805194154190942</v>
      </c>
      <c r="I8">
        <f>INDEX('AEO 48'!$C$179:$AJ$179,MATCH('Calculations Etc'!I$2,'AEO 48'!$C$1:$AJ$1,0))/INDEX('AEO 48'!$C$184:$AJ$184,MATCH('Calculations Etc'!I$2,'AEO 48'!$C$1:$AJ$1,0))</f>
        <v>1.0851364037703437</v>
      </c>
      <c r="J8">
        <f>INDEX('AEO 48'!$C$179:$AJ$179,MATCH('Calculations Etc'!J$2,'AEO 48'!$C$1:$AJ$1,0))/INDEX('AEO 48'!$C$184:$AJ$184,MATCH('Calculations Etc'!J$2,'AEO 48'!$C$1:$AJ$1,0))</f>
        <v>1.0809244924678965</v>
      </c>
      <c r="K8">
        <f>INDEX('AEO 48'!$C$179:$AJ$179,MATCH('Calculations Etc'!K$2,'AEO 48'!$C$1:$AJ$1,0))/INDEX('AEO 48'!$C$184:$AJ$184,MATCH('Calculations Etc'!K$2,'AEO 48'!$C$1:$AJ$1,0))</f>
        <v>1.0912886500822077</v>
      </c>
      <c r="L8">
        <f>INDEX('AEO 48'!$C$179:$AJ$179,MATCH('Calculations Etc'!L$2,'AEO 48'!$C$1:$AJ$1,0))/INDEX('AEO 48'!$C$184:$AJ$184,MATCH('Calculations Etc'!L$2,'AEO 48'!$C$1:$AJ$1,0))</f>
        <v>1.1012083610943313</v>
      </c>
      <c r="M8">
        <f>INDEX('AEO 48'!$C$179:$AJ$179,MATCH('Calculations Etc'!M$2,'AEO 48'!$C$1:$AJ$1,0))/INDEX('AEO 48'!$C$184:$AJ$184,MATCH('Calculations Etc'!M$2,'AEO 48'!$C$1:$AJ$1,0))</f>
        <v>1.1104534944330438</v>
      </c>
      <c r="N8">
        <f>INDEX('AEO 48'!$C$179:$AJ$179,MATCH('Calculations Etc'!N$2,'AEO 48'!$C$1:$AJ$1,0))/INDEX('AEO 48'!$C$184:$AJ$184,MATCH('Calculations Etc'!N$2,'AEO 48'!$C$1:$AJ$1,0))</f>
        <v>1.1191971640932477</v>
      </c>
      <c r="O8">
        <f>INDEX('AEO 48'!$C$179:$AJ$179,MATCH('Calculations Etc'!O$2,'AEO 48'!$C$1:$AJ$1,0))/INDEX('AEO 48'!$C$184:$AJ$184,MATCH('Calculations Etc'!O$2,'AEO 48'!$C$1:$AJ$1,0))</f>
        <v>1.1131215758037982</v>
      </c>
      <c r="P8">
        <f>INDEX('AEO 48'!$C$179:$AJ$179,MATCH('Calculations Etc'!P$2,'AEO 48'!$C$1:$AJ$1,0))/INDEX('AEO 48'!$C$184:$AJ$184,MATCH('Calculations Etc'!P$2,'AEO 48'!$C$1:$AJ$1,0))</f>
        <v>1.1122583960044059</v>
      </c>
      <c r="Q8">
        <f>INDEX('AEO 48'!$C$179:$AJ$179,MATCH('Calculations Etc'!Q$2,'AEO 48'!$C$1:$AJ$1,0))/INDEX('AEO 48'!$C$184:$AJ$184,MATCH('Calculations Etc'!Q$2,'AEO 48'!$C$1:$AJ$1,0))</f>
        <v>1.1112897746052572</v>
      </c>
      <c r="R8">
        <f>INDEX('AEO 48'!$C$179:$AJ$179,MATCH('Calculations Etc'!R$2,'AEO 48'!$C$1:$AJ$1,0))/INDEX('AEO 48'!$C$184:$AJ$184,MATCH('Calculations Etc'!R$2,'AEO 48'!$C$1:$AJ$1,0))</f>
        <v>1.1100637159137166</v>
      </c>
      <c r="S8">
        <f>INDEX('AEO 48'!$C$179:$AJ$179,MATCH('Calculations Etc'!S$2,'AEO 48'!$C$1:$AJ$1,0))/INDEX('AEO 48'!$C$184:$AJ$184,MATCH('Calculations Etc'!S$2,'AEO 48'!$C$1:$AJ$1,0))</f>
        <v>1.1092193352118962</v>
      </c>
      <c r="T8">
        <f>INDEX('AEO 48'!$C$179:$AJ$179,MATCH('Calculations Etc'!T$2,'AEO 48'!$C$1:$AJ$1,0))/INDEX('AEO 48'!$C$184:$AJ$184,MATCH('Calculations Etc'!T$2,'AEO 48'!$C$1:$AJ$1,0))</f>
        <v>1.1035768852790073</v>
      </c>
      <c r="U8">
        <f>INDEX('AEO 48'!$C$179:$AJ$179,MATCH('Calculations Etc'!U$2,'AEO 48'!$C$1:$AJ$1,0))/INDEX('AEO 48'!$C$184:$AJ$184,MATCH('Calculations Etc'!U$2,'AEO 48'!$C$1:$AJ$1,0))</f>
        <v>1.1037579933729482</v>
      </c>
      <c r="V8">
        <f>INDEX('AEO 48'!$C$179:$AJ$179,MATCH('Calculations Etc'!V$2,'AEO 48'!$C$1:$AJ$1,0))/INDEX('AEO 48'!$C$184:$AJ$184,MATCH('Calculations Etc'!V$2,'AEO 48'!$C$1:$AJ$1,0))</f>
        <v>1.1039392404328134</v>
      </c>
      <c r="W8">
        <f>INDEX('AEO 48'!$C$179:$AJ$179,MATCH('Calculations Etc'!W$2,'AEO 48'!$C$1:$AJ$1,0))/INDEX('AEO 48'!$C$184:$AJ$184,MATCH('Calculations Etc'!W$2,'AEO 48'!$C$1:$AJ$1,0))</f>
        <v>1.1044166480548472</v>
      </c>
      <c r="X8">
        <f>INDEX('AEO 48'!$C$179:$AJ$179,MATCH('Calculations Etc'!X$2,'AEO 48'!$C$1:$AJ$1,0))/INDEX('AEO 48'!$C$184:$AJ$184,MATCH('Calculations Etc'!X$2,'AEO 48'!$C$1:$AJ$1,0))</f>
        <v>1.1051164241685154</v>
      </c>
      <c r="Y8">
        <f>INDEX('AEO 48'!$C$179:$AJ$179,MATCH('Calculations Etc'!Y$2,'AEO 48'!$C$1:$AJ$1,0))/INDEX('AEO 48'!$C$184:$AJ$184,MATCH('Calculations Etc'!Y$2,'AEO 48'!$C$1:$AJ$1,0))</f>
        <v>1.1057639808209176</v>
      </c>
      <c r="Z8">
        <f>INDEX('AEO 48'!$C$179:$AJ$179,MATCH('Calculations Etc'!Z$2,'AEO 48'!$C$1:$AJ$1,0))/INDEX('AEO 48'!$C$184:$AJ$184,MATCH('Calculations Etc'!Z$2,'AEO 48'!$C$1:$AJ$1,0))</f>
        <v>1.1012713131639611</v>
      </c>
      <c r="AA8">
        <f>INDEX('AEO 48'!$C$179:$AJ$179,MATCH('Calculations Etc'!AA$2,'AEO 48'!$C$1:$AJ$1,0))/INDEX('AEO 48'!$C$184:$AJ$184,MATCH('Calculations Etc'!AA$2,'AEO 48'!$C$1:$AJ$1,0))</f>
        <v>1.0972655469597647</v>
      </c>
      <c r="AB8">
        <f>INDEX('AEO 48'!$C$179:$AJ$179,MATCH('Calculations Etc'!AB$2,'AEO 48'!$C$1:$AJ$1,0))/INDEX('AEO 48'!$C$184:$AJ$184,MATCH('Calculations Etc'!AB$2,'AEO 48'!$C$1:$AJ$1,0))</f>
        <v>1.0935317281728738</v>
      </c>
      <c r="AC8">
        <f>INDEX('AEO 48'!$C$179:$AJ$179,MATCH('Calculations Etc'!AC$2,'AEO 48'!$C$1:$AJ$1,0))/INDEX('AEO 48'!$C$184:$AJ$184,MATCH('Calculations Etc'!AC$2,'AEO 48'!$C$1:$AJ$1,0))</f>
        <v>1.08987854406811</v>
      </c>
      <c r="AD8">
        <f>INDEX('AEO 48'!$C$179:$AJ$179,MATCH('Calculations Etc'!AD$2,'AEO 48'!$C$1:$AJ$1,0))/INDEX('AEO 48'!$C$184:$AJ$184,MATCH('Calculations Etc'!AD$2,'AEO 48'!$C$1:$AJ$1,0))</f>
        <v>1.0868312184214524</v>
      </c>
      <c r="AE8">
        <f>INDEX('AEO 48'!$C$179:$AJ$179,MATCH('Calculations Etc'!AE$2,'AEO 48'!$C$1:$AJ$1,0))/INDEX('AEO 48'!$C$184:$AJ$184,MATCH('Calculations Etc'!AE$2,'AEO 48'!$C$1:$AJ$1,0))</f>
        <v>1.0835794127822982</v>
      </c>
      <c r="AF8">
        <f>INDEX('AEO 48'!$C$179:$AJ$179,MATCH('Calculations Etc'!AF$2,'AEO 48'!$C$1:$AJ$1,0))/INDEX('AEO 48'!$C$184:$AJ$184,MATCH('Calculations Etc'!AF$2,'AEO 48'!$C$1:$AJ$1,0))</f>
        <v>1.0807349584947561</v>
      </c>
      <c r="AG8">
        <f>INDEX('AEO 48'!$C$179:$AJ$179,MATCH('Calculations Etc'!AG$2,'AEO 48'!$C$1:$AJ$1,0))/INDEX('AEO 48'!$C$184:$AJ$184,MATCH('Calculations Etc'!AG$2,'AEO 48'!$C$1:$AJ$1,0))</f>
        <v>1.0784416640326486</v>
      </c>
      <c r="AH8">
        <f>INDEX('AEO 48'!$C$179:$AJ$179,MATCH('Calculations Etc'!AH$2,'AEO 48'!$C$1:$AJ$1,0))/INDEX('AEO 48'!$C$184:$AJ$184,MATCH('Calculations Etc'!AH$2,'AEO 48'!$C$1:$AJ$1,0))</f>
        <v>1.0761362270851158</v>
      </c>
      <c r="AI8">
        <f>INDEX('AEO 48'!$C$179:$AJ$179,MATCH('Calculations Etc'!AI$2,'AEO 48'!$C$1:$AJ$1,0))/INDEX('AEO 48'!$C$184:$AJ$184,MATCH('Calculations Etc'!AI$2,'AEO 48'!$C$1:$AJ$1,0))</f>
        <v>1.0743053100094389</v>
      </c>
    </row>
    <row r="9" spans="1:36">
      <c r="A9" t="s">
        <v>817</v>
      </c>
      <c r="B9">
        <f>INDEX('AEO 50'!$C$207:$AJ$207,MATCH('Calculations Etc'!B$2,'AEO 50'!$C$1:$AJ$1,0))/INDEX('AEO 50'!$C$133:$AJ$133,MATCH('Calculations Etc'!B$2,'AEO 50'!$C$1:$AJ$1,0))</f>
        <v>1.0633951944878304</v>
      </c>
    </row>
    <row r="11" spans="1:36">
      <c r="A11" s="15" t="s">
        <v>825</v>
      </c>
      <c r="B11" s="16"/>
      <c r="D11" s="15" t="s">
        <v>838</v>
      </c>
    </row>
    <row r="12" spans="1:36">
      <c r="A12" t="s">
        <v>830</v>
      </c>
      <c r="B12" s="50">
        <v>0.68595041322314043</v>
      </c>
      <c r="D12" s="22" t="s">
        <v>826</v>
      </c>
    </row>
    <row r="13" spans="1:36">
      <c r="A13" t="s">
        <v>563</v>
      </c>
      <c r="B13" s="50">
        <v>0.68881036513545346</v>
      </c>
    </row>
    <row r="15" spans="1:36">
      <c r="A15" s="15" t="s">
        <v>827</v>
      </c>
      <c r="B15" s="16"/>
      <c r="D15" s="15" t="s">
        <v>838</v>
      </c>
    </row>
    <row r="16" spans="1:36">
      <c r="A16" t="s">
        <v>828</v>
      </c>
      <c r="B16">
        <v>0.55000000000000004</v>
      </c>
      <c r="D16" s="22" t="s">
        <v>829</v>
      </c>
    </row>
    <row r="18" spans="1:37">
      <c r="A18" s="15" t="s">
        <v>840</v>
      </c>
      <c r="B18" s="16"/>
      <c r="C18" s="21"/>
      <c r="D18" s="15" t="s">
        <v>838</v>
      </c>
    </row>
    <row r="19" spans="1:37">
      <c r="A19" t="s">
        <v>814</v>
      </c>
      <c r="B19">
        <v>1.67</v>
      </c>
      <c r="C19" s="21"/>
      <c r="D19" s="22" t="s">
        <v>833</v>
      </c>
    </row>
    <row r="20" spans="1:37">
      <c r="A20" t="s">
        <v>815</v>
      </c>
      <c r="B20">
        <v>1</v>
      </c>
      <c r="C20" s="21"/>
    </row>
    <row r="21" spans="1:37">
      <c r="A21" t="s">
        <v>816</v>
      </c>
      <c r="B21">
        <v>21.2</v>
      </c>
      <c r="C21" s="21"/>
    </row>
    <row r="22" spans="1:37">
      <c r="A22" t="s">
        <v>817</v>
      </c>
      <c r="B22">
        <v>16</v>
      </c>
      <c r="C22" s="21"/>
    </row>
    <row r="23" spans="1:37">
      <c r="A23" t="s">
        <v>612</v>
      </c>
      <c r="B23">
        <v>48.656731685074099</v>
      </c>
      <c r="C23" s="21"/>
    </row>
    <row r="25" spans="1:37">
      <c r="A25" s="15" t="s">
        <v>834</v>
      </c>
      <c r="B25" s="16"/>
      <c r="AJ25" s="15" t="s">
        <v>838</v>
      </c>
    </row>
    <row r="26" spans="1:37">
      <c r="A26" t="s">
        <v>835</v>
      </c>
      <c r="B26">
        <v>120476</v>
      </c>
      <c r="AJ26" t="s">
        <v>561</v>
      </c>
      <c r="AK26" t="s">
        <v>839</v>
      </c>
    </row>
    <row r="27" spans="1:37">
      <c r="A27" t="s">
        <v>836</v>
      </c>
      <c r="B27">
        <v>137452</v>
      </c>
      <c r="AJ27" s="18">
        <v>2017</v>
      </c>
      <c r="AK27" t="s">
        <v>837</v>
      </c>
    </row>
    <row r="29" spans="1:37">
      <c r="A29" s="15" t="s">
        <v>1203</v>
      </c>
      <c r="B29" s="15"/>
      <c r="AJ29" s="15" t="s">
        <v>838</v>
      </c>
    </row>
    <row r="30" spans="1:37" s="21" customFormat="1">
      <c r="A30" s="67"/>
      <c r="B30" s="68">
        <v>2017</v>
      </c>
      <c r="C30" s="68">
        <v>2018</v>
      </c>
      <c r="D30" s="68">
        <v>2019</v>
      </c>
      <c r="E30" s="68">
        <v>2020</v>
      </c>
      <c r="F30" s="68">
        <v>2021</v>
      </c>
      <c r="G30" s="68">
        <v>2022</v>
      </c>
      <c r="H30" s="68">
        <v>2023</v>
      </c>
      <c r="I30" s="68">
        <v>2024</v>
      </c>
      <c r="J30" s="68">
        <v>2025</v>
      </c>
      <c r="K30" s="68">
        <v>2026</v>
      </c>
      <c r="L30" s="68">
        <v>2027</v>
      </c>
      <c r="M30" s="68">
        <v>2028</v>
      </c>
      <c r="N30" s="68">
        <v>2029</v>
      </c>
      <c r="O30" s="68">
        <v>2030</v>
      </c>
      <c r="P30" s="68">
        <v>2031</v>
      </c>
      <c r="Q30" s="68">
        <v>2032</v>
      </c>
      <c r="R30" s="68">
        <v>2033</v>
      </c>
      <c r="S30" s="68">
        <v>2034</v>
      </c>
      <c r="T30" s="68">
        <v>2035</v>
      </c>
      <c r="U30" s="68">
        <v>2036</v>
      </c>
      <c r="V30" s="68">
        <v>2037</v>
      </c>
      <c r="W30" s="68">
        <v>2038</v>
      </c>
      <c r="X30" s="68">
        <v>2039</v>
      </c>
      <c r="Y30" s="68">
        <v>2040</v>
      </c>
      <c r="Z30" s="68">
        <v>2041</v>
      </c>
      <c r="AA30" s="68">
        <v>2042</v>
      </c>
      <c r="AB30" s="68">
        <v>2043</v>
      </c>
      <c r="AC30" s="68">
        <v>2044</v>
      </c>
      <c r="AD30" s="68">
        <v>2045</v>
      </c>
      <c r="AE30" s="68">
        <v>2046</v>
      </c>
      <c r="AF30" s="68">
        <v>2047</v>
      </c>
      <c r="AG30" s="68">
        <v>2048</v>
      </c>
      <c r="AH30" s="68">
        <v>2049</v>
      </c>
      <c r="AI30" s="68">
        <v>2050</v>
      </c>
      <c r="AJ30" s="67"/>
    </row>
    <row r="31" spans="1:37">
      <c r="A31" t="s">
        <v>1204</v>
      </c>
      <c r="B31">
        <v>9611.1437511389322</v>
      </c>
      <c r="C31">
        <f>B31*INDEX('AEO 7'!$C$22:$AJ$22,MATCH(C$2,'AEO 7'!$C$1:$AJ$1,0))/INDEX('AEO 7'!$C$22:$AJ$22,MATCH($B$2,'AEO 7'!$C$1:$AJ$1,0))</f>
        <v>9658.9092590361615</v>
      </c>
      <c r="D31">
        <f>C31*INDEX('AEO 7'!$C$22:$AJ$22,MATCH(D$2,'AEO 7'!$C$1:$AJ$1,0))/INDEX('AEO 7'!$C$22:$AJ$22,MATCH($B$2,'AEO 7'!$C$1:$AJ$1,0))</f>
        <v>9751.4564241997032</v>
      </c>
      <c r="E31">
        <f>D31*INDEX('AEO 7'!$C$22:$AJ$22,MATCH(E$2,'AEO 7'!$C$1:$AJ$1,0))/INDEX('AEO 7'!$C$22:$AJ$22,MATCH($B$2,'AEO 7'!$C$1:$AJ$1,0))</f>
        <v>9889.4244507854273</v>
      </c>
      <c r="F31">
        <f>E31*INDEX('AEO 7'!$C$22:$AJ$22,MATCH(F$2,'AEO 7'!$C$1:$AJ$1,0))/INDEX('AEO 7'!$C$22:$AJ$22,MATCH($B$2,'AEO 7'!$C$1:$AJ$1,0))</f>
        <v>10074.670367519066</v>
      </c>
      <c r="G31">
        <f>F31*INDEX('AEO 7'!$C$22:$AJ$22,MATCH(G$2,'AEO 7'!$C$1:$AJ$1,0))/INDEX('AEO 7'!$C$22:$AJ$22,MATCH($B$2,'AEO 7'!$C$1:$AJ$1,0))</f>
        <v>10308.580343647345</v>
      </c>
      <c r="H31">
        <f>G31*INDEX('AEO 7'!$C$22:$AJ$22,MATCH(H$2,'AEO 7'!$C$1:$AJ$1,0))/INDEX('AEO 7'!$C$22:$AJ$22,MATCH($B$2,'AEO 7'!$C$1:$AJ$1,0))</f>
        <v>10592.020120767009</v>
      </c>
      <c r="I31">
        <f>H31*INDEX('AEO 7'!$C$22:$AJ$22,MATCH(I$2,'AEO 7'!$C$1:$AJ$1,0))/INDEX('AEO 7'!$C$22:$AJ$22,MATCH($B$2,'AEO 7'!$C$1:$AJ$1,0))</f>
        <v>10929.706125752575</v>
      </c>
      <c r="J31">
        <f>I31*INDEX('AEO 7'!$C$22:$AJ$22,MATCH(J$2,'AEO 7'!$C$1:$AJ$1,0))/INDEX('AEO 7'!$C$22:$AJ$22,MATCH($B$2,'AEO 7'!$C$1:$AJ$1,0))</f>
        <v>11330.442493965822</v>
      </c>
      <c r="K31">
        <f>J31*INDEX('AEO 7'!$C$22:$AJ$22,MATCH(K$2,'AEO 7'!$C$1:$AJ$1,0))/INDEX('AEO 7'!$C$22:$AJ$22,MATCH($B$2,'AEO 7'!$C$1:$AJ$1,0))</f>
        <v>11799.139446581741</v>
      </c>
      <c r="L31">
        <f>K31*INDEX('AEO 7'!$C$22:$AJ$22,MATCH(L$2,'AEO 7'!$C$1:$AJ$1,0))/INDEX('AEO 7'!$C$22:$AJ$22,MATCH($B$2,'AEO 7'!$C$1:$AJ$1,0))</f>
        <v>12341.874075367827</v>
      </c>
      <c r="M31">
        <f>L31*INDEX('AEO 7'!$C$22:$AJ$22,MATCH(M$2,'AEO 7'!$C$1:$AJ$1,0))/INDEX('AEO 7'!$C$22:$AJ$22,MATCH($B$2,'AEO 7'!$C$1:$AJ$1,0))</f>
        <v>12967.525400283237</v>
      </c>
      <c r="N31">
        <f>M31*INDEX('AEO 7'!$C$22:$AJ$22,MATCH(N$2,'AEO 7'!$C$1:$AJ$1,0))/INDEX('AEO 7'!$C$22:$AJ$22,MATCH($B$2,'AEO 7'!$C$1:$AJ$1,0))</f>
        <v>13684.296841013134</v>
      </c>
      <c r="O31">
        <f>N31*INDEX('AEO 7'!$C$22:$AJ$22,MATCH(O$2,'AEO 7'!$C$1:$AJ$1,0))/INDEX('AEO 7'!$C$22:$AJ$22,MATCH($B$2,'AEO 7'!$C$1:$AJ$1,0))</f>
        <v>14500.14263748968</v>
      </c>
      <c r="P31">
        <f>O31*INDEX('AEO 7'!$C$22:$AJ$22,MATCH(P$2,'AEO 7'!$C$1:$AJ$1,0))/INDEX('AEO 7'!$C$22:$AJ$22,MATCH($B$2,'AEO 7'!$C$1:$AJ$1,0))</f>
        <v>15425.686379691928</v>
      </c>
      <c r="Q31">
        <f>P31*INDEX('AEO 7'!$C$22:$AJ$22,MATCH(Q$2,'AEO 7'!$C$1:$AJ$1,0))/INDEX('AEO 7'!$C$22:$AJ$22,MATCH($B$2,'AEO 7'!$C$1:$AJ$1,0))</f>
        <v>16473.715244185001</v>
      </c>
      <c r="R31">
        <f>Q31*INDEX('AEO 7'!$C$22:$AJ$22,MATCH(R$2,'AEO 7'!$C$1:$AJ$1,0))/INDEX('AEO 7'!$C$22:$AJ$22,MATCH($B$2,'AEO 7'!$C$1:$AJ$1,0))</f>
        <v>17654.170764473143</v>
      </c>
      <c r="S31">
        <f>R31*INDEX('AEO 7'!$C$22:$AJ$22,MATCH(S$2,'AEO 7'!$C$1:$AJ$1,0))/INDEX('AEO 7'!$C$22:$AJ$22,MATCH($B$2,'AEO 7'!$C$1:$AJ$1,0))</f>
        <v>18981.265903757114</v>
      </c>
      <c r="T31">
        <f>S31*INDEX('AEO 7'!$C$22:$AJ$22,MATCH(T$2,'AEO 7'!$C$1:$AJ$1,0))/INDEX('AEO 7'!$C$22:$AJ$22,MATCH($B$2,'AEO 7'!$C$1:$AJ$1,0))</f>
        <v>20471.295276554898</v>
      </c>
      <c r="U31">
        <f>T31*INDEX('AEO 7'!$C$22:$AJ$22,MATCH(U$2,'AEO 7'!$C$1:$AJ$1,0))/INDEX('AEO 7'!$C$22:$AJ$22,MATCH($B$2,'AEO 7'!$C$1:$AJ$1,0))</f>
        <v>22142.999139369982</v>
      </c>
      <c r="V31">
        <f>U31*INDEX('AEO 7'!$C$22:$AJ$22,MATCH(V$2,'AEO 7'!$C$1:$AJ$1,0))/INDEX('AEO 7'!$C$22:$AJ$22,MATCH($B$2,'AEO 7'!$C$1:$AJ$1,0))</f>
        <v>24017.932075750432</v>
      </c>
      <c r="W31">
        <f>V31*INDEX('AEO 7'!$C$22:$AJ$22,MATCH(W$2,'AEO 7'!$C$1:$AJ$1,0))/INDEX('AEO 7'!$C$22:$AJ$22,MATCH($B$2,'AEO 7'!$C$1:$AJ$1,0))</f>
        <v>26120.737868563672</v>
      </c>
      <c r="X31">
        <f>W31*INDEX('AEO 7'!$C$22:$AJ$22,MATCH(X$2,'AEO 7'!$C$1:$AJ$1,0))/INDEX('AEO 7'!$C$22:$AJ$22,MATCH($B$2,'AEO 7'!$C$1:$AJ$1,0))</f>
        <v>28479.631789702304</v>
      </c>
      <c r="Y31">
        <f>X31*INDEX('AEO 7'!$C$22:$AJ$22,MATCH(Y$2,'AEO 7'!$C$1:$AJ$1,0))/INDEX('AEO 7'!$C$22:$AJ$22,MATCH($B$2,'AEO 7'!$C$1:$AJ$1,0))</f>
        <v>31126.886696433041</v>
      </c>
      <c r="Z31">
        <f>Y31*INDEX('AEO 7'!$C$22:$AJ$22,MATCH(Z$2,'AEO 7'!$C$1:$AJ$1,0))/INDEX('AEO 7'!$C$22:$AJ$22,MATCH($B$2,'AEO 7'!$C$1:$AJ$1,0))</f>
        <v>34099.294137436787</v>
      </c>
      <c r="AA31">
        <f>Z31*INDEX('AEO 7'!$C$22:$AJ$22,MATCH(AA$2,'AEO 7'!$C$1:$AJ$1,0))/INDEX('AEO 7'!$C$22:$AJ$22,MATCH($B$2,'AEO 7'!$C$1:$AJ$1,0))</f>
        <v>37439.191235136743</v>
      </c>
      <c r="AB31">
        <f>AA31*INDEX('AEO 7'!$C$22:$AJ$22,MATCH(AB$2,'AEO 7'!$C$1:$AJ$1,0))/INDEX('AEO 7'!$C$22:$AJ$22,MATCH($B$2,'AEO 7'!$C$1:$AJ$1,0))</f>
        <v>41195.354631506198</v>
      </c>
      <c r="AC31">
        <f>AB31*INDEX('AEO 7'!$C$22:$AJ$22,MATCH(AC$2,'AEO 7'!$C$1:$AJ$1,0))/INDEX('AEO 7'!$C$22:$AJ$22,MATCH($B$2,'AEO 7'!$C$1:$AJ$1,0))</f>
        <v>45424.243066462077</v>
      </c>
      <c r="AD31">
        <f>AC31*INDEX('AEO 7'!$C$22:$AJ$22,MATCH(AD$2,'AEO 7'!$C$1:$AJ$1,0))/INDEX('AEO 7'!$C$22:$AJ$22,MATCH($B$2,'AEO 7'!$C$1:$AJ$1,0))</f>
        <v>50191.844814376062</v>
      </c>
      <c r="AE31">
        <f>AD31*INDEX('AEO 7'!$C$22:$AJ$22,MATCH(AE$2,'AEO 7'!$C$1:$AJ$1,0))/INDEX('AEO 7'!$C$22:$AJ$22,MATCH($B$2,'AEO 7'!$C$1:$AJ$1,0))</f>
        <v>55575.663966311899</v>
      </c>
      <c r="AF31">
        <f>AE31*INDEX('AEO 7'!$C$22:$AJ$22,MATCH(AF$2,'AEO 7'!$C$1:$AJ$1,0))/INDEX('AEO 7'!$C$22:$AJ$22,MATCH($B$2,'AEO 7'!$C$1:$AJ$1,0))</f>
        <v>61667.529388920615</v>
      </c>
      <c r="AG31">
        <f>AF31*INDEX('AEO 7'!$C$22:$AJ$22,MATCH(AG$2,'AEO 7'!$C$1:$AJ$1,0))/INDEX('AEO 7'!$C$22:$AJ$22,MATCH($B$2,'AEO 7'!$C$1:$AJ$1,0))</f>
        <v>68576.483056788129</v>
      </c>
      <c r="AH31">
        <f>AG31*INDEX('AEO 7'!$C$22:$AJ$22,MATCH(AH$2,'AEO 7'!$C$1:$AJ$1,0))/INDEX('AEO 7'!$C$22:$AJ$22,MATCH($B$2,'AEO 7'!$C$1:$AJ$1,0))</f>
        <v>76432.237705959822</v>
      </c>
      <c r="AI31">
        <f>AH31*INDEX('AEO 7'!$C$22:$AJ$22,MATCH(AI$2,'AEO 7'!$C$1:$AJ$1,0))/INDEX('AEO 7'!$C$22:$AJ$22,MATCH($B$2,'AEO 7'!$C$1:$AJ$1,0))</f>
        <v>85389.63890922525</v>
      </c>
      <c r="AJ31" s="22" t="s">
        <v>1205</v>
      </c>
    </row>
    <row r="32" spans="1:37">
      <c r="A32" t="s">
        <v>1208</v>
      </c>
      <c r="B32">
        <v>1007829.3084223459</v>
      </c>
    </row>
    <row r="34" spans="1:36">
      <c r="A34" s="15" t="s">
        <v>1207</v>
      </c>
      <c r="B34" s="15"/>
      <c r="AJ34" s="15" t="s">
        <v>838</v>
      </c>
    </row>
    <row r="35" spans="1:36">
      <c r="A35" t="s">
        <v>1204</v>
      </c>
      <c r="B35">
        <v>331471.85123908089</v>
      </c>
      <c r="AJ35" s="22" t="s">
        <v>1205</v>
      </c>
    </row>
    <row r="36" spans="1:36">
      <c r="A36" t="s">
        <v>1206</v>
      </c>
      <c r="B36" s="65">
        <v>2458.1</v>
      </c>
    </row>
    <row r="38" spans="1:36">
      <c r="A38" s="15" t="s">
        <v>1209</v>
      </c>
      <c r="B38" s="15"/>
      <c r="AJ38" s="15" t="s">
        <v>838</v>
      </c>
    </row>
    <row r="39" spans="1:36">
      <c r="B39">
        <v>2017</v>
      </c>
      <c r="C39">
        <v>2018</v>
      </c>
      <c r="D39">
        <v>2019</v>
      </c>
      <c r="E39">
        <v>2020</v>
      </c>
      <c r="F39">
        <v>2021</v>
      </c>
      <c r="G39">
        <v>2022</v>
      </c>
      <c r="H39">
        <v>2023</v>
      </c>
      <c r="I39">
        <v>2024</v>
      </c>
      <c r="J39">
        <v>2025</v>
      </c>
      <c r="K39">
        <v>2026</v>
      </c>
      <c r="L39">
        <v>2027</v>
      </c>
      <c r="M39">
        <v>2028</v>
      </c>
      <c r="N39">
        <v>2029</v>
      </c>
      <c r="O39">
        <v>2030</v>
      </c>
      <c r="P39">
        <v>2031</v>
      </c>
      <c r="Q39">
        <v>2032</v>
      </c>
      <c r="R39">
        <v>2033</v>
      </c>
      <c r="S39">
        <v>2034</v>
      </c>
      <c r="T39">
        <v>2035</v>
      </c>
      <c r="U39">
        <v>2036</v>
      </c>
      <c r="V39">
        <v>2037</v>
      </c>
      <c r="W39">
        <v>2038</v>
      </c>
      <c r="X39">
        <v>2039</v>
      </c>
      <c r="Y39">
        <v>2040</v>
      </c>
      <c r="Z39">
        <v>2041</v>
      </c>
      <c r="AA39">
        <v>2042</v>
      </c>
      <c r="AB39">
        <v>2043</v>
      </c>
      <c r="AC39">
        <v>2044</v>
      </c>
      <c r="AD39">
        <v>2045</v>
      </c>
      <c r="AE39">
        <v>2046</v>
      </c>
      <c r="AF39">
        <v>2047</v>
      </c>
      <c r="AG39">
        <v>2048</v>
      </c>
      <c r="AH39">
        <v>2049</v>
      </c>
      <c r="AI39">
        <v>2050</v>
      </c>
    </row>
    <row r="40" spans="1:36">
      <c r="A40" t="s">
        <v>1210</v>
      </c>
      <c r="B40">
        <f>'AEO 7'!C22/'AEO 7'!C58</f>
        <v>867.11646352279354</v>
      </c>
      <c r="C40">
        <f>'AEO 7'!D22/'AEO 7'!D58</f>
        <v>868.27952414617312</v>
      </c>
      <c r="D40">
        <f>'AEO 7'!E22/'AEO 7'!E58</f>
        <v>869.43947350760038</v>
      </c>
      <c r="E40">
        <f>'AEO 7'!F22/'AEO 7'!F58</f>
        <v>870.61535020049087</v>
      </c>
      <c r="F40">
        <f>'AEO 7'!G22/'AEO 7'!G58</f>
        <v>871.78691319225914</v>
      </c>
      <c r="G40">
        <f>'AEO 7'!H22/'AEO 7'!H58</f>
        <v>872.95872497444464</v>
      </c>
      <c r="H40">
        <f>'AEO 7'!I22/'AEO 7'!I58</f>
        <v>874.14203610778463</v>
      </c>
      <c r="I40">
        <f>'AEO 7'!J22/'AEO 7'!J58</f>
        <v>875.31247443593804</v>
      </c>
      <c r="J40">
        <f>'AEO 7'!K22/'AEO 7'!K58</f>
        <v>876.46616098599486</v>
      </c>
      <c r="K40">
        <f>'AEO 7'!L22/'AEO 7'!L58</f>
        <v>877.61123288345982</v>
      </c>
      <c r="L40">
        <f>'AEO 7'!M22/'AEO 7'!M58</f>
        <v>878.74080681525254</v>
      </c>
      <c r="M40">
        <f>'AEO 7'!N22/'AEO 7'!N58</f>
        <v>879.84145719727712</v>
      </c>
      <c r="N40">
        <f>'AEO 7'!O22/'AEO 7'!O58</f>
        <v>880.92891180249478</v>
      </c>
      <c r="O40">
        <f>'AEO 7'!P22/'AEO 7'!P58</f>
        <v>882.1205666857237</v>
      </c>
      <c r="P40">
        <f>'AEO 7'!Q22/'AEO 7'!Q58</f>
        <v>883.3123551701965</v>
      </c>
      <c r="Q40">
        <f>'AEO 7'!R22/'AEO 7'!R58</f>
        <v>884.50047399100424</v>
      </c>
      <c r="R40">
        <f>'AEO 7'!S22/'AEO 7'!S58</f>
        <v>885.73840022543379</v>
      </c>
      <c r="S40">
        <f>'AEO 7'!T22/'AEO 7'!T58</f>
        <v>887.00094426809176</v>
      </c>
      <c r="T40">
        <f>'AEO 7'!U22/'AEO 7'!U58</f>
        <v>888.2904187292902</v>
      </c>
      <c r="U40">
        <f>'AEO 7'!V22/'AEO 7'!V58</f>
        <v>889.60551436273977</v>
      </c>
      <c r="V40">
        <f>'AEO 7'!W22/'AEO 7'!W58</f>
        <v>890.94859115767906</v>
      </c>
      <c r="W40">
        <f>'AEO 7'!X22/'AEO 7'!X58</f>
        <v>892.33768133317346</v>
      </c>
      <c r="X40">
        <f>'AEO 7'!Y22/'AEO 7'!Y58</f>
        <v>893.78803147845747</v>
      </c>
      <c r="Y40">
        <f>'AEO 7'!Z22/'AEO 7'!Z58</f>
        <v>895.31304236804624</v>
      </c>
      <c r="Z40">
        <f>'AEO 7'!AA22/'AEO 7'!AA58</f>
        <v>896.93622315713901</v>
      </c>
      <c r="AA40">
        <f>'AEO 7'!AB22/'AEO 7'!AB58</f>
        <v>898.65074328176149</v>
      </c>
      <c r="AB40">
        <f>'AEO 7'!AC22/'AEO 7'!AC58</f>
        <v>900.45222968017595</v>
      </c>
      <c r="AC40">
        <f>'AEO 7'!AD22/'AEO 7'!AD58</f>
        <v>902.34251391036776</v>
      </c>
      <c r="AD40">
        <f>'AEO 7'!AE22/'AEO 7'!AE58</f>
        <v>904.2953885033462</v>
      </c>
      <c r="AE40">
        <f>'AEO 7'!AF22/'AEO 7'!AF58</f>
        <v>906.28147150044254</v>
      </c>
      <c r="AF40">
        <f>'AEO 7'!AG22/'AEO 7'!AG58</f>
        <v>908.24761395983001</v>
      </c>
      <c r="AG40">
        <f>'AEO 7'!AH22/'AEO 7'!AH58</f>
        <v>910.13180207365838</v>
      </c>
      <c r="AH40">
        <f>'AEO 7'!AI22/'AEO 7'!AI58</f>
        <v>911.88457277661325</v>
      </c>
      <c r="AI40">
        <f>'AEO 7'!AJ22/'AEO 7'!AJ58</f>
        <v>913.44704312850945</v>
      </c>
    </row>
    <row r="41" spans="1:36">
      <c r="A41" t="s">
        <v>1211</v>
      </c>
      <c r="B41">
        <f>AI40/B40-1</f>
        <v>5.3430630779965682E-2</v>
      </c>
    </row>
    <row r="43" spans="1:36">
      <c r="A43" s="15" t="s">
        <v>1212</v>
      </c>
      <c r="B43" s="16"/>
      <c r="D43" s="15" t="s">
        <v>838</v>
      </c>
    </row>
    <row r="44" spans="1:36">
      <c r="A44" t="s">
        <v>1213</v>
      </c>
      <c r="B44" s="70">
        <v>0.2</v>
      </c>
      <c r="D44" s="22" t="s">
        <v>1214</v>
      </c>
    </row>
    <row r="45" spans="1:36">
      <c r="A45" t="s">
        <v>1215</v>
      </c>
      <c r="B45" s="70">
        <v>0.5</v>
      </c>
      <c r="D45" s="22" t="s">
        <v>1216</v>
      </c>
    </row>
    <row r="46" spans="1:36">
      <c r="A46" t="s">
        <v>1217</v>
      </c>
      <c r="B46" s="51">
        <f>B45/B44</f>
        <v>2.5</v>
      </c>
    </row>
    <row r="48" spans="1:36">
      <c r="A48" s="15" t="s">
        <v>1218</v>
      </c>
      <c r="B48" s="15"/>
      <c r="D48" s="15" t="s">
        <v>838</v>
      </c>
    </row>
    <row r="49" spans="1:4">
      <c r="A49" t="s">
        <v>1219</v>
      </c>
      <c r="B49" s="71">
        <v>0.22500000000000001</v>
      </c>
      <c r="D49" s="72" t="s">
        <v>1220</v>
      </c>
    </row>
    <row r="50" spans="1:4">
      <c r="A50" t="s">
        <v>1221</v>
      </c>
      <c r="B50" s="51">
        <f>1-B49</f>
        <v>0.77500000000000002</v>
      </c>
      <c r="D50" s="72" t="s">
        <v>1222</v>
      </c>
    </row>
  </sheetData>
  <hyperlinks>
    <hyperlink ref="D49" r:id="rId1"/>
    <hyperlink ref="D50" r:id="rId2"/>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5"/>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B$4/(1-'Calculations Etc'!$B$12)</f>
        <v>1.1855796787763797E-3</v>
      </c>
      <c r="C2" s="17">
        <f>$B2+$B2*(C$1-$B$1)/($AI$1-$B$1)*'NAP F28'!$B$24</f>
        <v>1.2034193447001188E-3</v>
      </c>
      <c r="D2" s="17">
        <f>$B2+$B2*(D$1-$B$1)/($AI$1-$B$1)*'NAP F28'!$B$24</f>
        <v>1.2212590106238578E-3</v>
      </c>
      <c r="E2" s="17">
        <f>$B2+$B2*(E$1-$B$1)/($AI$1-$B$1)*'NAP F28'!$B$24</f>
        <v>1.2390986765475969E-3</v>
      </c>
      <c r="F2" s="17">
        <f>$B2+$B2*(F$1-$B$1)/($AI$1-$B$1)*'NAP F28'!$B$24</f>
        <v>1.256938342471336E-3</v>
      </c>
      <c r="G2" s="17">
        <f>$B2+$B2*(G$1-$B$1)/($AI$1-$B$1)*'NAP F28'!$B$24</f>
        <v>1.2747780083950753E-3</v>
      </c>
      <c r="H2" s="17">
        <f>$B2+$B2*(H$1-$B$1)/($AI$1-$B$1)*'NAP F28'!$B$24</f>
        <v>1.2926176743188144E-3</v>
      </c>
      <c r="I2" s="17">
        <f>$B2+$B2*(I$1-$B$1)/($AI$1-$B$1)*'NAP F28'!$B$24</f>
        <v>1.3104573402425534E-3</v>
      </c>
      <c r="J2" s="17">
        <f>$B2+$B2*(J$1-$B$1)/($AI$1-$B$1)*'NAP F28'!$B$24</f>
        <v>1.3282970061662925E-3</v>
      </c>
      <c r="K2" s="17">
        <f>$B2+$B2*(K$1-$B$1)/($AI$1-$B$1)*'NAP F28'!$B$24</f>
        <v>1.3461366720900316E-3</v>
      </c>
      <c r="L2" s="17">
        <f>$B2+$B2*(L$1-$B$1)/($AI$1-$B$1)*'NAP F28'!$B$24</f>
        <v>1.3639763380137707E-3</v>
      </c>
      <c r="M2" s="17">
        <f>$B2+$B2*(M$1-$B$1)/($AI$1-$B$1)*'NAP F28'!$B$24</f>
        <v>1.3818160039375097E-3</v>
      </c>
      <c r="N2" s="17">
        <f>$B2+$B2*(N$1-$B$1)/($AI$1-$B$1)*'NAP F28'!$B$24</f>
        <v>1.399655669861249E-3</v>
      </c>
      <c r="O2" s="17">
        <f>$B2+$B2*(O$1-$B$1)/($AI$1-$B$1)*'NAP F28'!$B$24</f>
        <v>1.4174953357849881E-3</v>
      </c>
      <c r="P2" s="17">
        <f>$B2+$B2*(P$1-$B$1)/($AI$1-$B$1)*'NAP F28'!$B$24</f>
        <v>1.4353350017087272E-3</v>
      </c>
      <c r="Q2" s="17">
        <f>$B2+$B2*(Q$1-$B$1)/($AI$1-$B$1)*'NAP F28'!$B$24</f>
        <v>1.4531746676324662E-3</v>
      </c>
      <c r="R2" s="17">
        <f>$B2+$B2*(R$1-$B$1)/($AI$1-$B$1)*'NAP F28'!$B$24</f>
        <v>1.4710143335562053E-3</v>
      </c>
      <c r="S2" s="17">
        <f>$B2+$B2*(S$1-$B$1)/($AI$1-$B$1)*'NAP F28'!$B$24</f>
        <v>1.4888539994799444E-3</v>
      </c>
      <c r="T2" s="17">
        <f>$B2+$B2*(T$1-$B$1)/($AI$1-$B$1)*'NAP F28'!$B$24</f>
        <v>1.5066936654036835E-3</v>
      </c>
      <c r="U2" s="17">
        <f>$B2+$B2*(U$1-$B$1)/($AI$1-$B$1)*'NAP F28'!$B$24</f>
        <v>1.5245333313274228E-3</v>
      </c>
      <c r="V2" s="17">
        <f>$B2+$B2*(V$1-$B$1)/($AI$1-$B$1)*'NAP F28'!$B$24</f>
        <v>1.5423729972511618E-3</v>
      </c>
      <c r="W2" s="17">
        <f>$B2+$B2*(W$1-$B$1)/($AI$1-$B$1)*'NAP F28'!$B$24</f>
        <v>1.5602126631749009E-3</v>
      </c>
      <c r="X2" s="17">
        <f>$B2+$B2*(X$1-$B$1)/($AI$1-$B$1)*'NAP F28'!$B$24</f>
        <v>1.57805232909864E-3</v>
      </c>
      <c r="Y2" s="17">
        <f>$B2+$B2*(Y$1-$B$1)/($AI$1-$B$1)*'NAP F28'!$B$24</f>
        <v>1.5958919950223791E-3</v>
      </c>
      <c r="Z2" s="17">
        <f>$B2+$B2*(Z$1-$B$1)/($AI$1-$B$1)*'NAP F28'!$B$24</f>
        <v>1.6137316609461181E-3</v>
      </c>
      <c r="AA2" s="17">
        <f>$B2+$B2*(AA$1-$B$1)/($AI$1-$B$1)*'NAP F28'!$B$24</f>
        <v>1.6315713268698572E-3</v>
      </c>
      <c r="AB2" s="17">
        <f>$B2+$B2*(AB$1-$B$1)/($AI$1-$B$1)*'NAP F28'!$B$24</f>
        <v>1.6494109927935965E-3</v>
      </c>
      <c r="AC2" s="17">
        <f>$B2+$B2*(AC$1-$B$1)/($AI$1-$B$1)*'NAP F28'!$B$24</f>
        <v>1.6672506587173353E-3</v>
      </c>
      <c r="AD2" s="17">
        <f>$B2+$B2*(AD$1-$B$1)/($AI$1-$B$1)*'NAP F28'!$B$24</f>
        <v>1.6850903246410746E-3</v>
      </c>
      <c r="AE2" s="17">
        <f>$B2+$B2*(AE$1-$B$1)/($AI$1-$B$1)*'NAP F28'!$B$24</f>
        <v>1.7029299905648137E-3</v>
      </c>
      <c r="AF2" s="17">
        <f>$B2+$B2*(AF$1-$B$1)/($AI$1-$B$1)*'NAP F28'!$B$24</f>
        <v>1.7207696564885528E-3</v>
      </c>
      <c r="AG2" s="17">
        <f>$B2+$B2*(AG$1-$B$1)/($AI$1-$B$1)*'NAP F28'!$B$24</f>
        <v>1.7386093224122919E-3</v>
      </c>
      <c r="AH2" s="17">
        <f>$B2+$B2*(AH$1-$B$1)/($AI$1-$B$1)*'NAP F28'!$B$24</f>
        <v>1.7564489883360309E-3</v>
      </c>
      <c r="AI2" s="17">
        <f>$B2+$B2*(AI$1-$B$1)/($AI$1-$B$1)*'NAP F28'!$B$24</f>
        <v>1.7742886542597702E-3</v>
      </c>
    </row>
    <row r="3" spans="1:35">
      <c r="A3" t="s">
        <v>124</v>
      </c>
      <c r="B3" s="17">
        <f>B$4</f>
        <v>3.7233080821076392E-4</v>
      </c>
      <c r="C3" s="17">
        <f t="shared" ref="C3:AI5" si="0">C$4</f>
        <v>3.7998999742687342E-4</v>
      </c>
      <c r="D3" s="17">
        <f t="shared" si="0"/>
        <v>3.9180651299843954E-4</v>
      </c>
      <c r="E3" s="17">
        <f t="shared" si="0"/>
        <v>4.1044623360669342E-4</v>
      </c>
      <c r="F3" s="17">
        <f t="shared" si="0"/>
        <v>4.3388023871974502E-4</v>
      </c>
      <c r="G3" s="17">
        <f t="shared" si="0"/>
        <v>4.5642896751220164E-4</v>
      </c>
      <c r="H3" s="17">
        <f t="shared" si="0"/>
        <v>4.788705455028387E-4</v>
      </c>
      <c r="I3" s="17">
        <f t="shared" si="0"/>
        <v>4.9738365350775258E-4</v>
      </c>
      <c r="J3" s="17">
        <f t="shared" si="0"/>
        <v>5.2296070238055708E-4</v>
      </c>
      <c r="K3" s="17">
        <f t="shared" si="0"/>
        <v>5.2440199848932569E-4</v>
      </c>
      <c r="L3" s="17">
        <f t="shared" si="0"/>
        <v>5.2660188900693905E-4</v>
      </c>
      <c r="M3" s="17">
        <f t="shared" si="0"/>
        <v>5.2808406321591022E-4</v>
      </c>
      <c r="N3" s="17">
        <f t="shared" si="0"/>
        <v>5.3021318984694044E-4</v>
      </c>
      <c r="O3" s="17">
        <f t="shared" si="0"/>
        <v>5.3182925404229896E-4</v>
      </c>
      <c r="P3" s="17">
        <f t="shared" si="0"/>
        <v>5.337739509943889E-4</v>
      </c>
      <c r="Q3" s="17">
        <f t="shared" si="0"/>
        <v>5.3605708091238079E-4</v>
      </c>
      <c r="R3" s="17">
        <f t="shared" si="0"/>
        <v>5.3870335917527131E-4</v>
      </c>
      <c r="S3" s="17">
        <f t="shared" si="0"/>
        <v>5.4030926275772768E-4</v>
      </c>
      <c r="T3" s="17">
        <f t="shared" si="0"/>
        <v>5.4173618430226759E-4</v>
      </c>
      <c r="U3" s="17">
        <f t="shared" si="0"/>
        <v>5.4313290124174106E-4</v>
      </c>
      <c r="V3" s="17">
        <f t="shared" si="0"/>
        <v>5.4411120331020277E-4</v>
      </c>
      <c r="W3" s="17">
        <f t="shared" si="0"/>
        <v>5.4547461062784289E-4</v>
      </c>
      <c r="X3" s="17">
        <f t="shared" si="0"/>
        <v>5.46605197134699E-4</v>
      </c>
      <c r="Y3" s="17">
        <f t="shared" si="0"/>
        <v>5.4759343802915101E-4</v>
      </c>
      <c r="Z3" s="17">
        <f t="shared" si="0"/>
        <v>5.4886976626049994E-4</v>
      </c>
      <c r="AA3" s="17">
        <f t="shared" si="0"/>
        <v>5.4955590565755835E-4</v>
      </c>
      <c r="AB3" s="17">
        <f t="shared" si="0"/>
        <v>5.4992129959493998E-4</v>
      </c>
      <c r="AC3" s="17">
        <f t="shared" si="0"/>
        <v>5.4999563979547794E-4</v>
      </c>
      <c r="AD3" s="17">
        <f t="shared" si="0"/>
        <v>5.5094882449616524E-4</v>
      </c>
      <c r="AE3" s="17">
        <f t="shared" si="0"/>
        <v>5.511649419801454E-4</v>
      </c>
      <c r="AF3" s="17">
        <f t="shared" si="0"/>
        <v>5.5131870961851322E-4</v>
      </c>
      <c r="AG3" s="17">
        <f t="shared" si="0"/>
        <v>5.516406749062053E-4</v>
      </c>
      <c r="AH3" s="17">
        <f t="shared" si="0"/>
        <v>5.5170445250506323E-4</v>
      </c>
      <c r="AI3" s="17">
        <f t="shared" si="0"/>
        <v>5.5173279964474255E-4</v>
      </c>
    </row>
    <row r="4" spans="1:35">
      <c r="A4" t="s">
        <v>125</v>
      </c>
      <c r="B4" s="17">
        <f>INDEX('AEO 7'!$C$41:$AJ$41,MATCH(B$1,'AEO 7'!$C$1:$AJ$1,0))*'Calculations Etc'!$B$19/'Calculations Etc'!$B$26</f>
        <v>3.7233080821076392E-4</v>
      </c>
      <c r="C4" s="17">
        <f>INDEX('AEO 7'!$C$41:$AJ$41,MATCH(C$1,'AEO 7'!$C$1:$AJ$1,0))*'Calculations Etc'!$B$19/'Calculations Etc'!$B$26</f>
        <v>3.7998999742687342E-4</v>
      </c>
      <c r="D4" s="17">
        <f>INDEX('AEO 7'!$C$41:$AJ$41,MATCH(D$1,'AEO 7'!$C$1:$AJ$1,0))*'Calculations Etc'!$B$19/'Calculations Etc'!$B$26</f>
        <v>3.9180651299843954E-4</v>
      </c>
      <c r="E4" s="17">
        <f>INDEX('AEO 7'!$C$41:$AJ$41,MATCH(E$1,'AEO 7'!$C$1:$AJ$1,0))*'Calculations Etc'!$B$19/'Calculations Etc'!$B$26</f>
        <v>4.1044623360669342E-4</v>
      </c>
      <c r="F4" s="17">
        <f>INDEX('AEO 7'!$C$41:$AJ$41,MATCH(F$1,'AEO 7'!$C$1:$AJ$1,0))*'Calculations Etc'!$B$19/'Calculations Etc'!$B$26</f>
        <v>4.3388023871974502E-4</v>
      </c>
      <c r="G4" s="17">
        <f>INDEX('AEO 7'!$C$41:$AJ$41,MATCH(G$1,'AEO 7'!$C$1:$AJ$1,0))*'Calculations Etc'!$B$19/'Calculations Etc'!$B$26</f>
        <v>4.5642896751220164E-4</v>
      </c>
      <c r="H4" s="17">
        <f>INDEX('AEO 7'!$C$41:$AJ$41,MATCH(H$1,'AEO 7'!$C$1:$AJ$1,0))*'Calculations Etc'!$B$19/'Calculations Etc'!$B$26</f>
        <v>4.788705455028387E-4</v>
      </c>
      <c r="I4" s="17">
        <f>INDEX('AEO 7'!$C$41:$AJ$41,MATCH(I$1,'AEO 7'!$C$1:$AJ$1,0))*'Calculations Etc'!$B$19/'Calculations Etc'!$B$26</f>
        <v>4.9738365350775258E-4</v>
      </c>
      <c r="J4" s="17">
        <f>INDEX('AEO 7'!$C$41:$AJ$41,MATCH(J$1,'AEO 7'!$C$1:$AJ$1,0))*'Calculations Etc'!$B$19/'Calculations Etc'!$B$26</f>
        <v>5.2296070238055708E-4</v>
      </c>
      <c r="K4" s="17">
        <f>INDEX('AEO 7'!$C$41:$AJ$41,MATCH(K$1,'AEO 7'!$C$1:$AJ$1,0))*'Calculations Etc'!$B$19/'Calculations Etc'!$B$26</f>
        <v>5.2440199848932569E-4</v>
      </c>
      <c r="L4" s="17">
        <f>INDEX('AEO 7'!$C$41:$AJ$41,MATCH(L$1,'AEO 7'!$C$1:$AJ$1,0))*'Calculations Etc'!$B$19/'Calculations Etc'!$B$26</f>
        <v>5.2660188900693905E-4</v>
      </c>
      <c r="M4" s="17">
        <f>INDEX('AEO 7'!$C$41:$AJ$41,MATCH(M$1,'AEO 7'!$C$1:$AJ$1,0))*'Calculations Etc'!$B$19/'Calculations Etc'!$B$26</f>
        <v>5.2808406321591022E-4</v>
      </c>
      <c r="N4" s="17">
        <f>INDEX('AEO 7'!$C$41:$AJ$41,MATCH(N$1,'AEO 7'!$C$1:$AJ$1,0))*'Calculations Etc'!$B$19/'Calculations Etc'!$B$26</f>
        <v>5.3021318984694044E-4</v>
      </c>
      <c r="O4" s="17">
        <f>INDEX('AEO 7'!$C$41:$AJ$41,MATCH(O$1,'AEO 7'!$C$1:$AJ$1,0))*'Calculations Etc'!$B$19/'Calculations Etc'!$B$26</f>
        <v>5.3182925404229896E-4</v>
      </c>
      <c r="P4" s="17">
        <f>INDEX('AEO 7'!$C$41:$AJ$41,MATCH(P$1,'AEO 7'!$C$1:$AJ$1,0))*'Calculations Etc'!$B$19/'Calculations Etc'!$B$26</f>
        <v>5.337739509943889E-4</v>
      </c>
      <c r="Q4" s="17">
        <f>INDEX('AEO 7'!$C$41:$AJ$41,MATCH(Q$1,'AEO 7'!$C$1:$AJ$1,0))*'Calculations Etc'!$B$19/'Calculations Etc'!$B$26</f>
        <v>5.3605708091238079E-4</v>
      </c>
      <c r="R4" s="17">
        <f>INDEX('AEO 7'!$C$41:$AJ$41,MATCH(R$1,'AEO 7'!$C$1:$AJ$1,0))*'Calculations Etc'!$B$19/'Calculations Etc'!$B$26</f>
        <v>5.3870335917527131E-4</v>
      </c>
      <c r="S4" s="17">
        <f>INDEX('AEO 7'!$C$41:$AJ$41,MATCH(S$1,'AEO 7'!$C$1:$AJ$1,0))*'Calculations Etc'!$B$19/'Calculations Etc'!$B$26</f>
        <v>5.4030926275772768E-4</v>
      </c>
      <c r="T4" s="17">
        <f>INDEX('AEO 7'!$C$41:$AJ$41,MATCH(T$1,'AEO 7'!$C$1:$AJ$1,0))*'Calculations Etc'!$B$19/'Calculations Etc'!$B$26</f>
        <v>5.4173618430226759E-4</v>
      </c>
      <c r="U4" s="17">
        <f>INDEX('AEO 7'!$C$41:$AJ$41,MATCH(U$1,'AEO 7'!$C$1:$AJ$1,0))*'Calculations Etc'!$B$19/'Calculations Etc'!$B$26</f>
        <v>5.4313290124174106E-4</v>
      </c>
      <c r="V4" s="17">
        <f>INDEX('AEO 7'!$C$41:$AJ$41,MATCH(V$1,'AEO 7'!$C$1:$AJ$1,0))*'Calculations Etc'!$B$19/'Calculations Etc'!$B$26</f>
        <v>5.4411120331020277E-4</v>
      </c>
      <c r="W4" s="17">
        <f>INDEX('AEO 7'!$C$41:$AJ$41,MATCH(W$1,'AEO 7'!$C$1:$AJ$1,0))*'Calculations Etc'!$B$19/'Calculations Etc'!$B$26</f>
        <v>5.4547461062784289E-4</v>
      </c>
      <c r="X4" s="17">
        <f>INDEX('AEO 7'!$C$41:$AJ$41,MATCH(X$1,'AEO 7'!$C$1:$AJ$1,0))*'Calculations Etc'!$B$19/'Calculations Etc'!$B$26</f>
        <v>5.46605197134699E-4</v>
      </c>
      <c r="Y4" s="17">
        <f>INDEX('AEO 7'!$C$41:$AJ$41,MATCH(Y$1,'AEO 7'!$C$1:$AJ$1,0))*'Calculations Etc'!$B$19/'Calculations Etc'!$B$26</f>
        <v>5.4759343802915101E-4</v>
      </c>
      <c r="Z4" s="17">
        <f>INDEX('AEO 7'!$C$41:$AJ$41,MATCH(Z$1,'AEO 7'!$C$1:$AJ$1,0))*'Calculations Etc'!$B$19/'Calculations Etc'!$B$26</f>
        <v>5.4886976626049994E-4</v>
      </c>
      <c r="AA4" s="17">
        <f>INDEX('AEO 7'!$C$41:$AJ$41,MATCH(AA$1,'AEO 7'!$C$1:$AJ$1,0))*'Calculations Etc'!$B$19/'Calculations Etc'!$B$26</f>
        <v>5.4955590565755835E-4</v>
      </c>
      <c r="AB4" s="17">
        <f>INDEX('AEO 7'!$C$41:$AJ$41,MATCH(AB$1,'AEO 7'!$C$1:$AJ$1,0))*'Calculations Etc'!$B$19/'Calculations Etc'!$B$26</f>
        <v>5.4992129959493998E-4</v>
      </c>
      <c r="AC4" s="17">
        <f>INDEX('AEO 7'!$C$41:$AJ$41,MATCH(AC$1,'AEO 7'!$C$1:$AJ$1,0))*'Calculations Etc'!$B$19/'Calculations Etc'!$B$26</f>
        <v>5.4999563979547794E-4</v>
      </c>
      <c r="AD4" s="17">
        <f>INDEX('AEO 7'!$C$41:$AJ$41,MATCH(AD$1,'AEO 7'!$C$1:$AJ$1,0))*'Calculations Etc'!$B$19/'Calculations Etc'!$B$26</f>
        <v>5.5094882449616524E-4</v>
      </c>
      <c r="AE4" s="17">
        <f>INDEX('AEO 7'!$C$41:$AJ$41,MATCH(AE$1,'AEO 7'!$C$1:$AJ$1,0))*'Calculations Etc'!$B$19/'Calculations Etc'!$B$26</f>
        <v>5.511649419801454E-4</v>
      </c>
      <c r="AF4" s="17">
        <f>INDEX('AEO 7'!$C$41:$AJ$41,MATCH(AF$1,'AEO 7'!$C$1:$AJ$1,0))*'Calculations Etc'!$B$19/'Calculations Etc'!$B$26</f>
        <v>5.5131870961851322E-4</v>
      </c>
      <c r="AG4" s="17">
        <f>INDEX('AEO 7'!$C$41:$AJ$41,MATCH(AG$1,'AEO 7'!$C$1:$AJ$1,0))*'Calculations Etc'!$B$19/'Calculations Etc'!$B$26</f>
        <v>5.516406749062053E-4</v>
      </c>
      <c r="AH4" s="17">
        <f>INDEX('AEO 7'!$C$41:$AJ$41,MATCH(AH$1,'AEO 7'!$C$1:$AJ$1,0))*'Calculations Etc'!$B$19/'Calculations Etc'!$B$26</f>
        <v>5.5170445250506323E-4</v>
      </c>
      <c r="AI4" s="17">
        <f>INDEX('AEO 7'!$C$41:$AJ$41,MATCH(AI$1,'AEO 7'!$C$1:$AJ$1,0))*'Calculations Etc'!$B$19/'Calculations Etc'!$B$26</f>
        <v>5.5173279964474255E-4</v>
      </c>
    </row>
    <row r="5" spans="1:35">
      <c r="A5" t="s">
        <v>126</v>
      </c>
      <c r="B5" s="17">
        <f>B$4</f>
        <v>3.7233080821076392E-4</v>
      </c>
      <c r="C5" s="17">
        <f t="shared" si="0"/>
        <v>3.7998999742687342E-4</v>
      </c>
      <c r="D5" s="17">
        <f t="shared" si="0"/>
        <v>3.9180651299843954E-4</v>
      </c>
      <c r="E5" s="17">
        <f t="shared" si="0"/>
        <v>4.1044623360669342E-4</v>
      </c>
      <c r="F5" s="17">
        <f t="shared" si="0"/>
        <v>4.3388023871974502E-4</v>
      </c>
      <c r="G5" s="17">
        <f t="shared" si="0"/>
        <v>4.5642896751220164E-4</v>
      </c>
      <c r="H5" s="17">
        <f t="shared" si="0"/>
        <v>4.788705455028387E-4</v>
      </c>
      <c r="I5" s="17">
        <f t="shared" si="0"/>
        <v>4.9738365350775258E-4</v>
      </c>
      <c r="J5" s="17">
        <f t="shared" si="0"/>
        <v>5.2296070238055708E-4</v>
      </c>
      <c r="K5" s="17">
        <f t="shared" si="0"/>
        <v>5.2440199848932569E-4</v>
      </c>
      <c r="L5" s="17">
        <f t="shared" si="0"/>
        <v>5.2660188900693905E-4</v>
      </c>
      <c r="M5" s="17">
        <f t="shared" si="0"/>
        <v>5.2808406321591022E-4</v>
      </c>
      <c r="N5" s="17">
        <f t="shared" si="0"/>
        <v>5.3021318984694044E-4</v>
      </c>
      <c r="O5" s="17">
        <f t="shared" si="0"/>
        <v>5.3182925404229896E-4</v>
      </c>
      <c r="P5" s="17">
        <f t="shared" si="0"/>
        <v>5.337739509943889E-4</v>
      </c>
      <c r="Q5" s="17">
        <f t="shared" si="0"/>
        <v>5.3605708091238079E-4</v>
      </c>
      <c r="R5" s="17">
        <f t="shared" si="0"/>
        <v>5.3870335917527131E-4</v>
      </c>
      <c r="S5" s="17">
        <f t="shared" si="0"/>
        <v>5.4030926275772768E-4</v>
      </c>
      <c r="T5" s="17">
        <f t="shared" si="0"/>
        <v>5.4173618430226759E-4</v>
      </c>
      <c r="U5" s="17">
        <f t="shared" si="0"/>
        <v>5.4313290124174106E-4</v>
      </c>
      <c r="V5" s="17">
        <f t="shared" si="0"/>
        <v>5.4411120331020277E-4</v>
      </c>
      <c r="W5" s="17">
        <f t="shared" si="0"/>
        <v>5.4547461062784289E-4</v>
      </c>
      <c r="X5" s="17">
        <f t="shared" si="0"/>
        <v>5.46605197134699E-4</v>
      </c>
      <c r="Y5" s="17">
        <f t="shared" si="0"/>
        <v>5.4759343802915101E-4</v>
      </c>
      <c r="Z5" s="17">
        <f t="shared" si="0"/>
        <v>5.4886976626049994E-4</v>
      </c>
      <c r="AA5" s="17">
        <f t="shared" si="0"/>
        <v>5.4955590565755835E-4</v>
      </c>
      <c r="AB5" s="17">
        <f t="shared" si="0"/>
        <v>5.4992129959493998E-4</v>
      </c>
      <c r="AC5" s="17">
        <f t="shared" si="0"/>
        <v>5.4999563979547794E-4</v>
      </c>
      <c r="AD5" s="17">
        <f t="shared" si="0"/>
        <v>5.5094882449616524E-4</v>
      </c>
      <c r="AE5" s="17">
        <f t="shared" si="0"/>
        <v>5.511649419801454E-4</v>
      </c>
      <c r="AF5" s="17">
        <f t="shared" si="0"/>
        <v>5.5131870961851322E-4</v>
      </c>
      <c r="AG5" s="17">
        <f t="shared" si="0"/>
        <v>5.516406749062053E-4</v>
      </c>
      <c r="AH5" s="17">
        <f t="shared" si="0"/>
        <v>5.5170445250506323E-4</v>
      </c>
      <c r="AI5" s="17">
        <f t="shared" si="0"/>
        <v>5.5173279964474255E-4</v>
      </c>
    </row>
    <row r="6" spans="1:35">
      <c r="A6" t="s">
        <v>127</v>
      </c>
      <c r="B6" s="17">
        <f>B4*(1-'Calculations Etc'!$B$16)+B2*'Calculations Etc'!$B$16</f>
        <v>8.1961768702185263E-4</v>
      </c>
      <c r="C6" s="17">
        <f>C4*(1-'Calculations Etc'!$B$16)+C2*'Calculations Etc'!$B$16</f>
        <v>8.3287613842715838E-4</v>
      </c>
      <c r="D6" s="17">
        <f>D4*(1-'Calculations Etc'!$B$16)+D2*'Calculations Etc'!$B$16</f>
        <v>8.4800538669241971E-4</v>
      </c>
      <c r="E6" s="17">
        <f>E4*(1-'Calculations Etc'!$B$16)+E2*'Calculations Etc'!$B$16</f>
        <v>8.6620507722419047E-4</v>
      </c>
      <c r="F6" s="17">
        <f>F4*(1-'Calculations Etc'!$B$16)+F2*'Calculations Etc'!$B$16</f>
        <v>8.865621957831201E-4</v>
      </c>
      <c r="G6" s="17">
        <f>G4*(1-'Calculations Etc'!$B$16)+G2*'Calculations Etc'!$B$16</f>
        <v>9.0652093999778226E-4</v>
      </c>
      <c r="H6" s="17">
        <f>H4*(1-'Calculations Etc'!$B$16)+H2*'Calculations Etc'!$B$16</f>
        <v>9.2643146635162541E-4</v>
      </c>
      <c r="I6" s="17">
        <f>I4*(1-'Calculations Etc'!$B$16)+I2*'Calculations Etc'!$B$16</f>
        <v>9.4457418121189304E-4</v>
      </c>
      <c r="J6" s="17">
        <f>J4*(1-'Calculations Etc'!$B$16)+J2*'Calculations Etc'!$B$16</f>
        <v>9.6589566946271154E-4</v>
      </c>
      <c r="K6" s="17">
        <f>K4*(1-'Calculations Etc'!$B$16)+K2*'Calculations Etc'!$B$16</f>
        <v>9.76356068969714E-4</v>
      </c>
      <c r="L6" s="17">
        <f>L4*(1-'Calculations Etc'!$B$16)+L2*'Calculations Etc'!$B$16</f>
        <v>9.8715783596069651E-4</v>
      </c>
      <c r="M6" s="17">
        <f>M4*(1-'Calculations Etc'!$B$16)+M2*'Calculations Etc'!$B$16</f>
        <v>9.9763663061278995E-4</v>
      </c>
      <c r="N6" s="17">
        <f>N4*(1-'Calculations Etc'!$B$16)+N2*'Calculations Etc'!$B$16</f>
        <v>1.0084065538548102E-3</v>
      </c>
      <c r="O6" s="17">
        <f>O4*(1-'Calculations Etc'!$B$16)+O2*'Calculations Etc'!$B$16</f>
        <v>1.0189455990007781E-3</v>
      </c>
      <c r="P6" s="17">
        <f>P4*(1-'Calculations Etc'!$B$16)+P2*'Calculations Etc'!$B$16</f>
        <v>1.0296325288872751E-3</v>
      </c>
      <c r="Q6" s="17">
        <f>Q4*(1-'Calculations Etc'!$B$16)+Q2*'Calculations Etc'!$B$16</f>
        <v>1.0404717536084279E-3</v>
      </c>
      <c r="R6" s="17">
        <f>R4*(1-'Calculations Etc'!$B$16)+R2*'Calculations Etc'!$B$16</f>
        <v>1.0514743950847851E-3</v>
      </c>
      <c r="S6" s="17">
        <f>S4*(1-'Calculations Etc'!$B$16)+S2*'Calculations Etc'!$B$16</f>
        <v>1.0620088679549468E-3</v>
      </c>
      <c r="T6" s="17">
        <f>T4*(1-'Calculations Etc'!$B$16)+T2*'Calculations Etc'!$B$16</f>
        <v>1.0724627989080464E-3</v>
      </c>
      <c r="U6" s="17">
        <f>U4*(1-'Calculations Etc'!$B$16)+U2*'Calculations Etc'!$B$16</f>
        <v>1.0829031377888659E-3</v>
      </c>
      <c r="V6" s="17">
        <f>V4*(1-'Calculations Etc'!$B$16)+V2*'Calculations Etc'!$B$16</f>
        <v>1.0931551899777303E-3</v>
      </c>
      <c r="W6" s="17">
        <f>W4*(1-'Calculations Etc'!$B$16)+W2*'Calculations Etc'!$B$16</f>
        <v>1.1035805395287249E-3</v>
      </c>
      <c r="X6" s="17">
        <f>X4*(1-'Calculations Etc'!$B$16)+X2*'Calculations Etc'!$B$16</f>
        <v>1.1139011197148665E-3</v>
      </c>
      <c r="Y6" s="17">
        <f>Y4*(1-'Calculations Etc'!$B$16)+Y2*'Calculations Etc'!$B$16</f>
        <v>1.1241576443754265E-3</v>
      </c>
      <c r="Z6" s="17">
        <f>Z4*(1-'Calculations Etc'!$B$16)+Z2*'Calculations Etc'!$B$16</f>
        <v>1.13454380833759E-3</v>
      </c>
      <c r="AA6" s="17">
        <f>AA4*(1-'Calculations Etc'!$B$16)+AA2*'Calculations Etc'!$B$16</f>
        <v>1.1446643873243229E-3</v>
      </c>
      <c r="AB6" s="17">
        <f>AB4*(1-'Calculations Etc'!$B$16)+AB2*'Calculations Etc'!$B$16</f>
        <v>1.1546406308542011E-3</v>
      </c>
      <c r="AC6" s="17">
        <f>AC4*(1-'Calculations Etc'!$B$16)+AC2*'Calculations Etc'!$B$16</f>
        <v>1.1644859002024996E-3</v>
      </c>
      <c r="AD6" s="17">
        <f>AD4*(1-'Calculations Etc'!$B$16)+AD2*'Calculations Etc'!$B$16</f>
        <v>1.1747266495758654E-3</v>
      </c>
      <c r="AE6" s="17">
        <f>AE4*(1-'Calculations Etc'!$B$16)+AE2*'Calculations Etc'!$B$16</f>
        <v>1.184635718701713E-3</v>
      </c>
      <c r="AF6" s="17">
        <f>AF4*(1-'Calculations Etc'!$B$16)+AF2*'Calculations Etc'!$B$16</f>
        <v>1.194516730397035E-3</v>
      </c>
      <c r="AG6" s="17">
        <f>AG4*(1-'Calculations Etc'!$B$16)+AG2*'Calculations Etc'!$B$16</f>
        <v>1.2044734310345531E-3</v>
      </c>
      <c r="AH6" s="17">
        <f>AH4*(1-'Calculations Etc'!$B$16)+AH2*'Calculations Etc'!$B$16</f>
        <v>1.2143139472120955E-3</v>
      </c>
      <c r="AI6" s="17">
        <f>AI4*(1-'Calculations Etc'!$B$16)+AI2*'Calculations Etc'!$B$16</f>
        <v>1.2241385196830078E-3</v>
      </c>
    </row>
    <row r="7" spans="1:35">
      <c r="A7" t="s">
        <v>1225</v>
      </c>
      <c r="B7" s="17">
        <f>B4*'Calculations Etc'!$B$50</f>
        <v>2.8855637636334206E-4</v>
      </c>
      <c r="C7" s="17">
        <f>C4*'Calculations Etc'!$B$50</f>
        <v>2.9449224800582691E-4</v>
      </c>
      <c r="D7" s="17">
        <f>D4*'Calculations Etc'!$B$50</f>
        <v>3.0365004757379065E-4</v>
      </c>
      <c r="E7" s="17">
        <f>E4*'Calculations Etc'!$B$50</f>
        <v>3.1809583104518743E-4</v>
      </c>
      <c r="F7" s="17">
        <f>F4*'Calculations Etc'!$B$50</f>
        <v>3.3625718500780239E-4</v>
      </c>
      <c r="G7" s="17">
        <f>G4*'Calculations Etc'!$B$50</f>
        <v>3.5373244982195626E-4</v>
      </c>
      <c r="H7" s="17">
        <f>H4*'Calculations Etc'!$B$50</f>
        <v>3.7112467276469998E-4</v>
      </c>
      <c r="I7" s="17">
        <f>I4*'Calculations Etc'!$B$50</f>
        <v>3.8547233146850828E-4</v>
      </c>
      <c r="J7" s="17">
        <f>J4*'Calculations Etc'!$B$50</f>
        <v>4.0529454434493176E-4</v>
      </c>
      <c r="K7" s="17">
        <f>K4*'Calculations Etc'!$B$50</f>
        <v>4.0641154882922742E-4</v>
      </c>
      <c r="L7" s="17">
        <f>L4*'Calculations Etc'!$B$50</f>
        <v>4.0811646398037775E-4</v>
      </c>
      <c r="M7" s="17">
        <f>M4*'Calculations Etc'!$B$50</f>
        <v>4.0926514899233043E-4</v>
      </c>
      <c r="N7" s="17">
        <f>N4*'Calculations Etc'!$B$50</f>
        <v>4.1091522213137886E-4</v>
      </c>
      <c r="O7" s="17">
        <f>O4*'Calculations Etc'!$B$50</f>
        <v>4.1216767188278168E-4</v>
      </c>
      <c r="P7" s="17">
        <f>P4*'Calculations Etc'!$B$50</f>
        <v>4.136748120206514E-4</v>
      </c>
      <c r="Q7" s="17">
        <f>Q4*'Calculations Etc'!$B$50</f>
        <v>4.1544423770709511E-4</v>
      </c>
      <c r="R7" s="17">
        <f>R4*'Calculations Etc'!$B$50</f>
        <v>4.1749510336083529E-4</v>
      </c>
      <c r="S7" s="17">
        <f>S4*'Calculations Etc'!$B$50</f>
        <v>4.1873967863723896E-4</v>
      </c>
      <c r="T7" s="17">
        <f>T4*'Calculations Etc'!$B$50</f>
        <v>4.1984554283425738E-4</v>
      </c>
      <c r="U7" s="17">
        <f>U4*'Calculations Etc'!$B$50</f>
        <v>4.2092799846234934E-4</v>
      </c>
      <c r="V7" s="17">
        <f>V4*'Calculations Etc'!$B$50</f>
        <v>4.2168618256540718E-4</v>
      </c>
      <c r="W7" s="17">
        <f>W4*'Calculations Etc'!$B$50</f>
        <v>4.2274282323657823E-4</v>
      </c>
      <c r="X7" s="17">
        <f>X4*'Calculations Etc'!$B$50</f>
        <v>4.2361902777939171E-4</v>
      </c>
      <c r="Y7" s="17">
        <f>Y4*'Calculations Etc'!$B$50</f>
        <v>4.2438491447259203E-4</v>
      </c>
      <c r="Z7" s="17">
        <f>Z4*'Calculations Etc'!$B$50</f>
        <v>4.2537406885188747E-4</v>
      </c>
      <c r="AA7" s="17">
        <f>AA4*'Calculations Etc'!$B$50</f>
        <v>4.2590582688460774E-4</v>
      </c>
      <c r="AB7" s="17">
        <f>AB4*'Calculations Etc'!$B$50</f>
        <v>4.261890071860785E-4</v>
      </c>
      <c r="AC7" s="17">
        <f>AC4*'Calculations Etc'!$B$50</f>
        <v>4.2624662084149543E-4</v>
      </c>
      <c r="AD7" s="17">
        <f>AD4*'Calculations Etc'!$B$50</f>
        <v>4.2698533898452806E-4</v>
      </c>
      <c r="AE7" s="17">
        <f>AE4*'Calculations Etc'!$B$50</f>
        <v>4.2715283003461269E-4</v>
      </c>
      <c r="AF7" s="17">
        <f>AF4*'Calculations Etc'!$B$50</f>
        <v>4.2727199995434774E-4</v>
      </c>
      <c r="AG7" s="17">
        <f>AG4*'Calculations Etc'!$B$50</f>
        <v>4.2752152305230914E-4</v>
      </c>
      <c r="AH7" s="17">
        <f>AH4*'Calculations Etc'!$B$50</f>
        <v>4.2757095069142402E-4</v>
      </c>
      <c r="AI7" s="17">
        <f>AI4*'Calculations Etc'!$B$50</f>
        <v>4.2759291972467551E-4</v>
      </c>
    </row>
    <row r="8" spans="1:35">
      <c r="A8" t="s">
        <v>1226</v>
      </c>
      <c r="B8" s="17">
        <f>B4*'Calculations Etc'!$B$46</f>
        <v>9.3082702052690977E-4</v>
      </c>
      <c r="C8" s="17">
        <f>C4*'Calculations Etc'!$B$46</f>
        <v>9.4997499356718352E-4</v>
      </c>
      <c r="D8" s="17">
        <f>D4*'Calculations Etc'!$B$46</f>
        <v>9.7951628249609893E-4</v>
      </c>
      <c r="E8" s="17">
        <f>E4*'Calculations Etc'!$B$46</f>
        <v>1.0261155840167336E-3</v>
      </c>
      <c r="F8" s="17">
        <f>F4*'Calculations Etc'!$B$46</f>
        <v>1.0847005967993626E-3</v>
      </c>
      <c r="G8" s="17">
        <f>G4*'Calculations Etc'!$B$46</f>
        <v>1.1410724187805041E-3</v>
      </c>
      <c r="H8" s="17">
        <f>H4*'Calculations Etc'!$B$46</f>
        <v>1.1971763637570968E-3</v>
      </c>
      <c r="I8" s="17">
        <f>I4*'Calculations Etc'!$B$46</f>
        <v>1.2434591337693816E-3</v>
      </c>
      <c r="J8" s="17">
        <f>J4*'Calculations Etc'!$B$46</f>
        <v>1.3074017559513928E-3</v>
      </c>
      <c r="K8" s="17">
        <f>K4*'Calculations Etc'!$B$46</f>
        <v>1.3110049962233143E-3</v>
      </c>
      <c r="L8" s="17">
        <f>L4*'Calculations Etc'!$B$46</f>
        <v>1.3165047225173476E-3</v>
      </c>
      <c r="M8" s="17">
        <f>M4*'Calculations Etc'!$B$46</f>
        <v>1.3202101580397755E-3</v>
      </c>
      <c r="N8" s="17">
        <f>N4*'Calculations Etc'!$B$46</f>
        <v>1.3255329746173512E-3</v>
      </c>
      <c r="O8" s="17">
        <f>O4*'Calculations Etc'!$B$46</f>
        <v>1.3295731351057475E-3</v>
      </c>
      <c r="P8" s="17">
        <f>P4*'Calculations Etc'!$B$46</f>
        <v>1.3344348774859721E-3</v>
      </c>
      <c r="Q8" s="17">
        <f>Q4*'Calculations Etc'!$B$46</f>
        <v>1.340142702280952E-3</v>
      </c>
      <c r="R8" s="17">
        <f>R4*'Calculations Etc'!$B$46</f>
        <v>1.3467583979381783E-3</v>
      </c>
      <c r="S8" s="17">
        <f>S4*'Calculations Etc'!$B$46</f>
        <v>1.3507731568943191E-3</v>
      </c>
      <c r="T8" s="17">
        <f>T4*'Calculations Etc'!$B$46</f>
        <v>1.354340460755669E-3</v>
      </c>
      <c r="U8" s="17">
        <f>U4*'Calculations Etc'!$B$46</f>
        <v>1.3578322531043526E-3</v>
      </c>
      <c r="V8" s="17">
        <f>V4*'Calculations Etc'!$B$46</f>
        <v>1.3602780082755069E-3</v>
      </c>
      <c r="W8" s="17">
        <f>W4*'Calculations Etc'!$B$46</f>
        <v>1.3636865265696072E-3</v>
      </c>
      <c r="X8" s="17">
        <f>X4*'Calculations Etc'!$B$46</f>
        <v>1.3665129928367476E-3</v>
      </c>
      <c r="Y8" s="17">
        <f>Y4*'Calculations Etc'!$B$46</f>
        <v>1.3689835950728775E-3</v>
      </c>
      <c r="Z8" s="17">
        <f>Z4*'Calculations Etc'!$B$46</f>
        <v>1.3721744156512498E-3</v>
      </c>
      <c r="AA8" s="17">
        <f>AA4*'Calculations Etc'!$B$46</f>
        <v>1.3738897641438958E-3</v>
      </c>
      <c r="AB8" s="17">
        <f>AB4*'Calculations Etc'!$B$46</f>
        <v>1.37480324898735E-3</v>
      </c>
      <c r="AC8" s="17">
        <f>AC4*'Calculations Etc'!$B$46</f>
        <v>1.3749890994886949E-3</v>
      </c>
      <c r="AD8" s="17">
        <f>AD4*'Calculations Etc'!$B$46</f>
        <v>1.3773720612404131E-3</v>
      </c>
      <c r="AE8" s="17">
        <f>AE4*'Calculations Etc'!$B$46</f>
        <v>1.3779123549503636E-3</v>
      </c>
      <c r="AF8" s="17">
        <f>AF4*'Calculations Etc'!$B$46</f>
        <v>1.378296774046283E-3</v>
      </c>
      <c r="AG8" s="17">
        <f>AG4*'Calculations Etc'!$B$46</f>
        <v>1.3791016872655134E-3</v>
      </c>
      <c r="AH8" s="17">
        <f>AH4*'Calculations Etc'!$B$46</f>
        <v>1.379261131262658E-3</v>
      </c>
      <c r="AI8" s="17">
        <f>AI4*'Calculations Etc'!$B$46</f>
        <v>1.3793319991118563E-3</v>
      </c>
    </row>
    <row r="11" spans="1:35">
      <c r="B11" s="53"/>
    </row>
    <row r="12" spans="1:35">
      <c r="B12" s="53"/>
    </row>
    <row r="13" spans="1:35">
      <c r="B13" s="53"/>
    </row>
    <row r="14" spans="1:35">
      <c r="B14" s="53"/>
    </row>
    <row r="15" spans="1:35">
      <c r="B15" s="53"/>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B$4/(1-'Calculations Etc'!$B$12)</f>
        <v>3.9681197805721503E-4</v>
      </c>
      <c r="C2" s="17">
        <f>$B2+$B2*(C$1-$B$1)/($AI$1-$B$1)*'NAP F28'!$B$24</f>
        <v>4.0278289106272889E-4</v>
      </c>
      <c r="D2" s="17">
        <f>$B2+$B2*(D$1-$B$1)/($AI$1-$B$1)*'NAP F28'!$B$24</f>
        <v>4.0875380406824269E-4</v>
      </c>
      <c r="E2" s="17">
        <f>$B2+$B2*(E$1-$B$1)/($AI$1-$B$1)*'NAP F28'!$B$24</f>
        <v>4.1472471707375654E-4</v>
      </c>
      <c r="F2" s="17">
        <f>$B2+$B2*(F$1-$B$1)/($AI$1-$B$1)*'NAP F28'!$B$24</f>
        <v>4.206956300792704E-4</v>
      </c>
      <c r="G2" s="17">
        <f>$B2+$B2*(G$1-$B$1)/($AI$1-$B$1)*'NAP F28'!$B$24</f>
        <v>4.2666654308478425E-4</v>
      </c>
      <c r="H2" s="17">
        <f>$B2+$B2*(H$1-$B$1)/($AI$1-$B$1)*'NAP F28'!$B$24</f>
        <v>4.3263745609029805E-4</v>
      </c>
      <c r="I2" s="17">
        <f>$B2+$B2*(I$1-$B$1)/($AI$1-$B$1)*'NAP F28'!$B$24</f>
        <v>4.3860836909581191E-4</v>
      </c>
      <c r="J2" s="17">
        <f>$B2+$B2*(J$1-$B$1)/($AI$1-$B$1)*'NAP F28'!$B$24</f>
        <v>4.4457928210132577E-4</v>
      </c>
      <c r="K2" s="17">
        <f>$B2+$B2*(K$1-$B$1)/($AI$1-$B$1)*'NAP F28'!$B$24</f>
        <v>4.5055019510683962E-4</v>
      </c>
      <c r="L2" s="17">
        <f>$B2+$B2*(L$1-$B$1)/($AI$1-$B$1)*'NAP F28'!$B$24</f>
        <v>4.5652110811235342E-4</v>
      </c>
      <c r="M2" s="17">
        <f>$B2+$B2*(M$1-$B$1)/($AI$1-$B$1)*'NAP F28'!$B$24</f>
        <v>4.6249202111786728E-4</v>
      </c>
      <c r="N2" s="17">
        <f>$B2+$B2*(N$1-$B$1)/($AI$1-$B$1)*'NAP F28'!$B$24</f>
        <v>4.6846293412338113E-4</v>
      </c>
      <c r="O2" s="17">
        <f>$B2+$B2*(O$1-$B$1)/($AI$1-$B$1)*'NAP F28'!$B$24</f>
        <v>4.7443384712889499E-4</v>
      </c>
      <c r="P2" s="17">
        <f>$B2+$B2*(P$1-$B$1)/($AI$1-$B$1)*'NAP F28'!$B$24</f>
        <v>4.8040476013440879E-4</v>
      </c>
      <c r="Q2" s="17">
        <f>$B2+$B2*(Q$1-$B$1)/($AI$1-$B$1)*'NAP F28'!$B$24</f>
        <v>4.8637567313992265E-4</v>
      </c>
      <c r="R2" s="17">
        <f>$B2+$B2*(R$1-$B$1)/($AI$1-$B$1)*'NAP F28'!$B$24</f>
        <v>4.923465861454365E-4</v>
      </c>
      <c r="S2" s="17">
        <f>$B2+$B2*(S$1-$B$1)/($AI$1-$B$1)*'NAP F28'!$B$24</f>
        <v>4.9831749915095036E-4</v>
      </c>
      <c r="T2" s="17">
        <f>$B2+$B2*(T$1-$B$1)/($AI$1-$B$1)*'NAP F28'!$B$24</f>
        <v>5.0428841215646421E-4</v>
      </c>
      <c r="U2" s="17">
        <f>$B2+$B2*(U$1-$B$1)/($AI$1-$B$1)*'NAP F28'!$B$24</f>
        <v>5.1025932516197796E-4</v>
      </c>
      <c r="V2" s="17">
        <f>$B2+$B2*(V$1-$B$1)/($AI$1-$B$1)*'NAP F28'!$B$24</f>
        <v>5.1623023816749181E-4</v>
      </c>
      <c r="W2" s="17">
        <f>$B2+$B2*(W$1-$B$1)/($AI$1-$B$1)*'NAP F28'!$B$24</f>
        <v>5.2220115117300567E-4</v>
      </c>
      <c r="X2" s="17">
        <f>$B2+$B2*(X$1-$B$1)/($AI$1-$B$1)*'NAP F28'!$B$24</f>
        <v>5.2817206417851952E-4</v>
      </c>
      <c r="Y2" s="17">
        <f>$B2+$B2*(Y$1-$B$1)/($AI$1-$B$1)*'NAP F28'!$B$24</f>
        <v>5.3414297718403338E-4</v>
      </c>
      <c r="Z2" s="17">
        <f>$B2+$B2*(Z$1-$B$1)/($AI$1-$B$1)*'NAP F28'!$B$24</f>
        <v>5.4011389018954724E-4</v>
      </c>
      <c r="AA2" s="17">
        <f>$B2+$B2*(AA$1-$B$1)/($AI$1-$B$1)*'NAP F28'!$B$24</f>
        <v>5.4608480319506109E-4</v>
      </c>
      <c r="AB2" s="17">
        <f>$B2+$B2*(AB$1-$B$1)/($AI$1-$B$1)*'NAP F28'!$B$24</f>
        <v>5.5205571620057495E-4</v>
      </c>
      <c r="AC2" s="17">
        <f>$B2+$B2*(AC$1-$B$1)/($AI$1-$B$1)*'NAP F28'!$B$24</f>
        <v>5.580266292060888E-4</v>
      </c>
      <c r="AD2" s="17">
        <f>$B2+$B2*(AD$1-$B$1)/($AI$1-$B$1)*'NAP F28'!$B$24</f>
        <v>5.6399754221160255E-4</v>
      </c>
      <c r="AE2" s="17">
        <f>$B2+$B2*(AE$1-$B$1)/($AI$1-$B$1)*'NAP F28'!$B$24</f>
        <v>5.6996845521711651E-4</v>
      </c>
      <c r="AF2" s="17">
        <f>$B2+$B2*(AF$1-$B$1)/($AI$1-$B$1)*'NAP F28'!$B$24</f>
        <v>5.7593936822263026E-4</v>
      </c>
      <c r="AG2" s="17">
        <f>$B2+$B2*(AG$1-$B$1)/($AI$1-$B$1)*'NAP F28'!$B$24</f>
        <v>5.8191028122814412E-4</v>
      </c>
      <c r="AH2" s="17">
        <f>$B2+$B2*(AH$1-$B$1)/($AI$1-$B$1)*'NAP F28'!$B$24</f>
        <v>5.8788119423365797E-4</v>
      </c>
      <c r="AI2" s="17">
        <f>$B2+$B2*(AI$1-$B$1)/($AI$1-$B$1)*'NAP F28'!$B$24</f>
        <v>5.9385210723917183E-4</v>
      </c>
    </row>
    <row r="3" spans="1:35">
      <c r="A3" t="s">
        <v>124</v>
      </c>
      <c r="B3" s="17">
        <f>B$4</f>
        <v>1.2461863773697665E-4</v>
      </c>
      <c r="C3" s="17">
        <f t="shared" ref="C3:AI3" si="0">C$4</f>
        <v>1.2461863773697665E-4</v>
      </c>
      <c r="D3" s="17">
        <f t="shared" si="0"/>
        <v>1.2507020485407882E-4</v>
      </c>
      <c r="E3" s="17">
        <f t="shared" si="0"/>
        <v>1.2589368006905938E-4</v>
      </c>
      <c r="F3" s="17">
        <f t="shared" si="0"/>
        <v>1.2802518343902521E-4</v>
      </c>
      <c r="G3" s="17">
        <f t="shared" si="0"/>
        <v>1.2968955642617616E-4</v>
      </c>
      <c r="H3" s="17">
        <f t="shared" si="0"/>
        <v>1.3198300076363757E-4</v>
      </c>
      <c r="I3" s="17">
        <f t="shared" si="0"/>
        <v>1.347903980875859E-4</v>
      </c>
      <c r="J3" s="17">
        <f t="shared" si="0"/>
        <v>1.3833237325276405E-4</v>
      </c>
      <c r="K3" s="17">
        <f t="shared" si="0"/>
        <v>1.4172067465719314E-4</v>
      </c>
      <c r="L3" s="17">
        <f t="shared" si="0"/>
        <v>1.4462409940569075E-4</v>
      </c>
      <c r="M3" s="17">
        <f t="shared" si="0"/>
        <v>1.4485602111623892E-4</v>
      </c>
      <c r="N3" s="17">
        <f t="shared" si="0"/>
        <v>1.4588338756266807E-4</v>
      </c>
      <c r="O3" s="17">
        <f t="shared" si="0"/>
        <v>1.4671171851655102E-4</v>
      </c>
      <c r="P3" s="17">
        <f t="shared" si="0"/>
        <v>1.4722459244994855E-4</v>
      </c>
      <c r="Q3" s="17">
        <f t="shared" si="0"/>
        <v>1.4724479564394571E-4</v>
      </c>
      <c r="R3" s="17">
        <f t="shared" si="0"/>
        <v>1.4668327301703245E-4</v>
      </c>
      <c r="S3" s="17">
        <f t="shared" si="0"/>
        <v>1.4637722865965005E-4</v>
      </c>
      <c r="T3" s="17">
        <f t="shared" si="0"/>
        <v>1.463617483980212E-4</v>
      </c>
      <c r="U3" s="17">
        <f t="shared" si="0"/>
        <v>1.4604599256283409E-4</v>
      </c>
      <c r="V3" s="17">
        <f t="shared" si="0"/>
        <v>1.4613726385338159E-4</v>
      </c>
      <c r="W3" s="17">
        <f t="shared" si="0"/>
        <v>1.4621669046117067E-4</v>
      </c>
      <c r="X3" s="17">
        <f t="shared" si="0"/>
        <v>1.4638342076430159E-4</v>
      </c>
      <c r="Y3" s="17">
        <f t="shared" si="0"/>
        <v>1.4655685779740361E-4</v>
      </c>
      <c r="Z3" s="17">
        <f t="shared" si="0"/>
        <v>1.4670662206580563E-4</v>
      </c>
      <c r="AA3" s="17">
        <f t="shared" si="0"/>
        <v>1.4687892194295961E-4</v>
      </c>
      <c r="AB3" s="17">
        <f t="shared" si="0"/>
        <v>1.4700767787775157E-4</v>
      </c>
      <c r="AC3" s="17">
        <f t="shared" si="0"/>
        <v>1.4710426973007072E-4</v>
      </c>
      <c r="AD3" s="17">
        <f t="shared" si="0"/>
        <v>1.4695032205584515E-4</v>
      </c>
      <c r="AE3" s="17">
        <f t="shared" si="0"/>
        <v>1.4703070321059797E-4</v>
      </c>
      <c r="AF3" s="17">
        <f t="shared" si="0"/>
        <v>1.470854278030479E-4</v>
      </c>
      <c r="AG3" s="17">
        <f t="shared" si="0"/>
        <v>1.4715925163518047E-4</v>
      </c>
      <c r="AH3" s="17">
        <f t="shared" si="0"/>
        <v>1.4733378432218864E-4</v>
      </c>
      <c r="AI3" s="17">
        <f t="shared" si="0"/>
        <v>1.4748828812377571E-4</v>
      </c>
    </row>
    <row r="4" spans="1:35">
      <c r="A4" t="s">
        <v>125</v>
      </c>
      <c r="B4" s="66">
        <f>C4</f>
        <v>1.2461863773697665E-4</v>
      </c>
      <c r="C4" s="17">
        <f>INDEX('AEO 7'!$C$45:$AJ$45,MATCH(C$1,'AEO 7'!$C$1:$AJ$1,0))*'Calculations Etc'!$B$20/'Calculations Etc'!$B$26</f>
        <v>1.2461863773697665E-4</v>
      </c>
      <c r="D4" s="17">
        <f>INDEX('AEO 7'!$C$45:$AJ$45,MATCH(D$1,'AEO 7'!$C$1:$AJ$1,0))*'Calculations Etc'!$B$20/'Calculations Etc'!$B$26</f>
        <v>1.2507020485407882E-4</v>
      </c>
      <c r="E4" s="17">
        <f>INDEX('AEO 7'!$C$45:$AJ$45,MATCH(E$1,'AEO 7'!$C$1:$AJ$1,0))*'Calculations Etc'!$B$20/'Calculations Etc'!$B$26</f>
        <v>1.2589368006905938E-4</v>
      </c>
      <c r="F4" s="17">
        <f>INDEX('AEO 7'!$C$45:$AJ$45,MATCH(F$1,'AEO 7'!$C$1:$AJ$1,0))*'Calculations Etc'!$B$20/'Calculations Etc'!$B$26</f>
        <v>1.2802518343902521E-4</v>
      </c>
      <c r="G4" s="17">
        <f>INDEX('AEO 7'!$C$45:$AJ$45,MATCH(G$1,'AEO 7'!$C$1:$AJ$1,0))*'Calculations Etc'!$B$20/'Calculations Etc'!$B$26</f>
        <v>1.2968955642617616E-4</v>
      </c>
      <c r="H4" s="17">
        <f>INDEX('AEO 7'!$C$45:$AJ$45,MATCH(H$1,'AEO 7'!$C$1:$AJ$1,0))*'Calculations Etc'!$B$20/'Calculations Etc'!$B$26</f>
        <v>1.3198300076363757E-4</v>
      </c>
      <c r="I4" s="17">
        <f>INDEX('AEO 7'!$C$45:$AJ$45,MATCH(I$1,'AEO 7'!$C$1:$AJ$1,0))*'Calculations Etc'!$B$20/'Calculations Etc'!$B$26</f>
        <v>1.347903980875859E-4</v>
      </c>
      <c r="J4" s="17">
        <f>INDEX('AEO 7'!$C$45:$AJ$45,MATCH(J$1,'AEO 7'!$C$1:$AJ$1,0))*'Calculations Etc'!$B$20/'Calculations Etc'!$B$26</f>
        <v>1.3833237325276405E-4</v>
      </c>
      <c r="K4" s="17">
        <f>INDEX('AEO 7'!$C$45:$AJ$45,MATCH(K$1,'AEO 7'!$C$1:$AJ$1,0))*'Calculations Etc'!$B$20/'Calculations Etc'!$B$26</f>
        <v>1.4172067465719314E-4</v>
      </c>
      <c r="L4" s="17">
        <f>INDEX('AEO 7'!$C$45:$AJ$45,MATCH(L$1,'AEO 7'!$C$1:$AJ$1,0))*'Calculations Etc'!$B$20/'Calculations Etc'!$B$26</f>
        <v>1.4462409940569075E-4</v>
      </c>
      <c r="M4" s="17">
        <f>INDEX('AEO 7'!$C$45:$AJ$45,MATCH(M$1,'AEO 7'!$C$1:$AJ$1,0))*'Calculations Etc'!$B$20/'Calculations Etc'!$B$26</f>
        <v>1.4485602111623892E-4</v>
      </c>
      <c r="N4" s="17">
        <f>INDEX('AEO 7'!$C$45:$AJ$45,MATCH(N$1,'AEO 7'!$C$1:$AJ$1,0))*'Calculations Etc'!$B$20/'Calculations Etc'!$B$26</f>
        <v>1.4588338756266807E-4</v>
      </c>
      <c r="O4" s="17">
        <f>INDEX('AEO 7'!$C$45:$AJ$45,MATCH(O$1,'AEO 7'!$C$1:$AJ$1,0))*'Calculations Etc'!$B$20/'Calculations Etc'!$B$26</f>
        <v>1.4671171851655102E-4</v>
      </c>
      <c r="P4" s="17">
        <f>INDEX('AEO 7'!$C$45:$AJ$45,MATCH(P$1,'AEO 7'!$C$1:$AJ$1,0))*'Calculations Etc'!$B$20/'Calculations Etc'!$B$26</f>
        <v>1.4722459244994855E-4</v>
      </c>
      <c r="Q4" s="17">
        <f>INDEX('AEO 7'!$C$45:$AJ$45,MATCH(Q$1,'AEO 7'!$C$1:$AJ$1,0))*'Calculations Etc'!$B$20/'Calculations Etc'!$B$26</f>
        <v>1.4724479564394571E-4</v>
      </c>
      <c r="R4" s="17">
        <f>INDEX('AEO 7'!$C$45:$AJ$45,MATCH(R$1,'AEO 7'!$C$1:$AJ$1,0))*'Calculations Etc'!$B$20/'Calculations Etc'!$B$26</f>
        <v>1.4668327301703245E-4</v>
      </c>
      <c r="S4" s="17">
        <f>INDEX('AEO 7'!$C$45:$AJ$45,MATCH(S$1,'AEO 7'!$C$1:$AJ$1,0))*'Calculations Etc'!$B$20/'Calculations Etc'!$B$26</f>
        <v>1.4637722865965005E-4</v>
      </c>
      <c r="T4" s="17">
        <f>INDEX('AEO 7'!$C$45:$AJ$45,MATCH(T$1,'AEO 7'!$C$1:$AJ$1,0))*'Calculations Etc'!$B$20/'Calculations Etc'!$B$26</f>
        <v>1.463617483980212E-4</v>
      </c>
      <c r="U4" s="17">
        <f>INDEX('AEO 7'!$C$45:$AJ$45,MATCH(U$1,'AEO 7'!$C$1:$AJ$1,0))*'Calculations Etc'!$B$20/'Calculations Etc'!$B$26</f>
        <v>1.4604599256283409E-4</v>
      </c>
      <c r="V4" s="17">
        <f>INDEX('AEO 7'!$C$45:$AJ$45,MATCH(V$1,'AEO 7'!$C$1:$AJ$1,0))*'Calculations Etc'!$B$20/'Calculations Etc'!$B$26</f>
        <v>1.4613726385338159E-4</v>
      </c>
      <c r="W4" s="17">
        <f>INDEX('AEO 7'!$C$45:$AJ$45,MATCH(W$1,'AEO 7'!$C$1:$AJ$1,0))*'Calculations Etc'!$B$20/'Calculations Etc'!$B$26</f>
        <v>1.4621669046117067E-4</v>
      </c>
      <c r="X4" s="17">
        <f>INDEX('AEO 7'!$C$45:$AJ$45,MATCH(X$1,'AEO 7'!$C$1:$AJ$1,0))*'Calculations Etc'!$B$20/'Calculations Etc'!$B$26</f>
        <v>1.4638342076430159E-4</v>
      </c>
      <c r="Y4" s="17">
        <f>INDEX('AEO 7'!$C$45:$AJ$45,MATCH(Y$1,'AEO 7'!$C$1:$AJ$1,0))*'Calculations Etc'!$B$20/'Calculations Etc'!$B$26</f>
        <v>1.4655685779740361E-4</v>
      </c>
      <c r="Z4" s="17">
        <f>INDEX('AEO 7'!$C$45:$AJ$45,MATCH(Z$1,'AEO 7'!$C$1:$AJ$1,0))*'Calculations Etc'!$B$20/'Calculations Etc'!$B$26</f>
        <v>1.4670662206580563E-4</v>
      </c>
      <c r="AA4" s="17">
        <f>INDEX('AEO 7'!$C$45:$AJ$45,MATCH(AA$1,'AEO 7'!$C$1:$AJ$1,0))*'Calculations Etc'!$B$20/'Calculations Etc'!$B$26</f>
        <v>1.4687892194295961E-4</v>
      </c>
      <c r="AB4" s="17">
        <f>INDEX('AEO 7'!$C$45:$AJ$45,MATCH(AB$1,'AEO 7'!$C$1:$AJ$1,0))*'Calculations Etc'!$B$20/'Calculations Etc'!$B$26</f>
        <v>1.4700767787775157E-4</v>
      </c>
      <c r="AC4" s="17">
        <f>INDEX('AEO 7'!$C$45:$AJ$45,MATCH(AC$1,'AEO 7'!$C$1:$AJ$1,0))*'Calculations Etc'!$B$20/'Calculations Etc'!$B$26</f>
        <v>1.4710426973007072E-4</v>
      </c>
      <c r="AD4" s="17">
        <f>INDEX('AEO 7'!$C$45:$AJ$45,MATCH(AD$1,'AEO 7'!$C$1:$AJ$1,0))*'Calculations Etc'!$B$20/'Calculations Etc'!$B$26</f>
        <v>1.4695032205584515E-4</v>
      </c>
      <c r="AE4" s="17">
        <f>INDEX('AEO 7'!$C$45:$AJ$45,MATCH(AE$1,'AEO 7'!$C$1:$AJ$1,0))*'Calculations Etc'!$B$20/'Calculations Etc'!$B$26</f>
        <v>1.4703070321059797E-4</v>
      </c>
      <c r="AF4" s="17">
        <f>INDEX('AEO 7'!$C$45:$AJ$45,MATCH(AF$1,'AEO 7'!$C$1:$AJ$1,0))*'Calculations Etc'!$B$20/'Calculations Etc'!$B$26</f>
        <v>1.470854278030479E-4</v>
      </c>
      <c r="AG4" s="17">
        <f>INDEX('AEO 7'!$C$45:$AJ$45,MATCH(AG$1,'AEO 7'!$C$1:$AJ$1,0))*'Calculations Etc'!$B$20/'Calculations Etc'!$B$26</f>
        <v>1.4715925163518047E-4</v>
      </c>
      <c r="AH4" s="17">
        <f>INDEX('AEO 7'!$C$45:$AJ$45,MATCH(AH$1,'AEO 7'!$C$1:$AJ$1,0))*'Calculations Etc'!$B$20/'Calculations Etc'!$B$26</f>
        <v>1.4733378432218864E-4</v>
      </c>
      <c r="AI4" s="17">
        <f>INDEX('AEO 7'!$C$45:$AJ$45,MATCH(AI$1,'AEO 7'!$C$1:$AJ$1,0))*'Calculations Etc'!$B$20/'Calculations Etc'!$B$26</f>
        <v>1.4748828812377571E-4</v>
      </c>
    </row>
    <row r="5" spans="1:35">
      <c r="A5" t="s">
        <v>126</v>
      </c>
      <c r="B5" s="17">
        <f>B$4</f>
        <v>1.2461863773697665E-4</v>
      </c>
      <c r="C5" s="17">
        <f t="shared" ref="C5:AI5" si="1">C$4</f>
        <v>1.2461863773697665E-4</v>
      </c>
      <c r="D5" s="17">
        <f t="shared" si="1"/>
        <v>1.2507020485407882E-4</v>
      </c>
      <c r="E5" s="17">
        <f t="shared" si="1"/>
        <v>1.2589368006905938E-4</v>
      </c>
      <c r="F5" s="17">
        <f t="shared" si="1"/>
        <v>1.2802518343902521E-4</v>
      </c>
      <c r="G5" s="17">
        <f t="shared" si="1"/>
        <v>1.2968955642617616E-4</v>
      </c>
      <c r="H5" s="17">
        <f t="shared" si="1"/>
        <v>1.3198300076363757E-4</v>
      </c>
      <c r="I5" s="17">
        <f t="shared" si="1"/>
        <v>1.347903980875859E-4</v>
      </c>
      <c r="J5" s="17">
        <f t="shared" si="1"/>
        <v>1.3833237325276405E-4</v>
      </c>
      <c r="K5" s="17">
        <f t="shared" si="1"/>
        <v>1.4172067465719314E-4</v>
      </c>
      <c r="L5" s="17">
        <f t="shared" si="1"/>
        <v>1.4462409940569075E-4</v>
      </c>
      <c r="M5" s="17">
        <f t="shared" si="1"/>
        <v>1.4485602111623892E-4</v>
      </c>
      <c r="N5" s="17">
        <f t="shared" si="1"/>
        <v>1.4588338756266807E-4</v>
      </c>
      <c r="O5" s="17">
        <f t="shared" si="1"/>
        <v>1.4671171851655102E-4</v>
      </c>
      <c r="P5" s="17">
        <f t="shared" si="1"/>
        <v>1.4722459244994855E-4</v>
      </c>
      <c r="Q5" s="17">
        <f t="shared" si="1"/>
        <v>1.4724479564394571E-4</v>
      </c>
      <c r="R5" s="17">
        <f t="shared" si="1"/>
        <v>1.4668327301703245E-4</v>
      </c>
      <c r="S5" s="17">
        <f t="shared" si="1"/>
        <v>1.4637722865965005E-4</v>
      </c>
      <c r="T5" s="17">
        <f t="shared" si="1"/>
        <v>1.463617483980212E-4</v>
      </c>
      <c r="U5" s="17">
        <f t="shared" si="1"/>
        <v>1.4604599256283409E-4</v>
      </c>
      <c r="V5" s="17">
        <f t="shared" si="1"/>
        <v>1.4613726385338159E-4</v>
      </c>
      <c r="W5" s="17">
        <f t="shared" si="1"/>
        <v>1.4621669046117067E-4</v>
      </c>
      <c r="X5" s="17">
        <f t="shared" si="1"/>
        <v>1.4638342076430159E-4</v>
      </c>
      <c r="Y5" s="17">
        <f t="shared" si="1"/>
        <v>1.4655685779740361E-4</v>
      </c>
      <c r="Z5" s="17">
        <f t="shared" si="1"/>
        <v>1.4670662206580563E-4</v>
      </c>
      <c r="AA5" s="17">
        <f t="shared" si="1"/>
        <v>1.4687892194295961E-4</v>
      </c>
      <c r="AB5" s="17">
        <f t="shared" si="1"/>
        <v>1.4700767787775157E-4</v>
      </c>
      <c r="AC5" s="17">
        <f t="shared" si="1"/>
        <v>1.4710426973007072E-4</v>
      </c>
      <c r="AD5" s="17">
        <f t="shared" si="1"/>
        <v>1.4695032205584515E-4</v>
      </c>
      <c r="AE5" s="17">
        <f t="shared" si="1"/>
        <v>1.4703070321059797E-4</v>
      </c>
      <c r="AF5" s="17">
        <f t="shared" si="1"/>
        <v>1.470854278030479E-4</v>
      </c>
      <c r="AG5" s="17">
        <f t="shared" si="1"/>
        <v>1.4715925163518047E-4</v>
      </c>
      <c r="AH5" s="17">
        <f t="shared" si="1"/>
        <v>1.4733378432218864E-4</v>
      </c>
      <c r="AI5" s="17">
        <f t="shared" si="1"/>
        <v>1.4748828812377571E-4</v>
      </c>
    </row>
    <row r="6" spans="1:35">
      <c r="A6" t="s">
        <v>127</v>
      </c>
      <c r="B6" s="17">
        <f>B4*(1-'Calculations Etc'!$B$16)+B2*'Calculations Etc'!$B$16</f>
        <v>2.7432497491310776E-4</v>
      </c>
      <c r="C6" s="17">
        <f>C4*(1-'Calculations Etc'!$B$16)+C2*'Calculations Etc'!$B$16</f>
        <v>2.7760897706614039E-4</v>
      </c>
      <c r="D6" s="17">
        <f>D4*(1-'Calculations Etc'!$B$16)+D2*'Calculations Etc'!$B$16</f>
        <v>2.8109618442186894E-4</v>
      </c>
      <c r="E6" s="17">
        <f>E4*(1-'Calculations Etc'!$B$16)+E2*'Calculations Etc'!$B$16</f>
        <v>2.8475075042164286E-4</v>
      </c>
      <c r="F6" s="17">
        <f>F4*(1-'Calculations Etc'!$B$16)+F2*'Calculations Etc'!$B$16</f>
        <v>2.8899392909116005E-4</v>
      </c>
      <c r="G6" s="17">
        <f>G4*(1-'Calculations Etc'!$B$16)+G2*'Calculations Etc'!$B$16</f>
        <v>2.930268990884106E-4</v>
      </c>
      <c r="H6" s="17">
        <f>H4*(1-'Calculations Etc'!$B$16)+H2*'Calculations Etc'!$B$16</f>
        <v>2.9734295119330086E-4</v>
      </c>
      <c r="I6" s="17">
        <f>I4*(1-'Calculations Etc'!$B$16)+I2*'Calculations Etc'!$B$16</f>
        <v>3.0189028214211021E-4</v>
      </c>
      <c r="J6" s="17">
        <f>J4*(1-'Calculations Etc'!$B$16)+J2*'Calculations Etc'!$B$16</f>
        <v>3.0676817311947298E-4</v>
      </c>
      <c r="K6" s="17">
        <f>K4*(1-'Calculations Etc'!$B$16)+K2*'Calculations Etc'!$B$16</f>
        <v>3.1157691090449868E-4</v>
      </c>
      <c r="L6" s="17">
        <f>L4*(1-'Calculations Etc'!$B$16)+L2*'Calculations Etc'!$B$16</f>
        <v>3.1616745419435526E-4</v>
      </c>
      <c r="M6" s="17">
        <f>M4*(1-'Calculations Etc'!$B$16)+M2*'Calculations Etc'!$B$16</f>
        <v>3.1955582111713448E-4</v>
      </c>
      <c r="N6" s="17">
        <f>N4*(1-'Calculations Etc'!$B$16)+N2*'Calculations Etc'!$B$16</f>
        <v>3.2330213817106023E-4</v>
      </c>
      <c r="O6" s="17">
        <f>O4*(1-'Calculations Etc'!$B$16)+O2*'Calculations Etc'!$B$16</f>
        <v>3.269588892533402E-4</v>
      </c>
      <c r="P6" s="17">
        <f>P4*(1-'Calculations Etc'!$B$16)+P2*'Calculations Etc'!$B$16</f>
        <v>3.3047368467640169E-4</v>
      </c>
      <c r="Q6" s="17">
        <f>Q4*(1-'Calculations Etc'!$B$16)+Q2*'Calculations Etc'!$B$16</f>
        <v>3.33766778266733E-4</v>
      </c>
      <c r="R6" s="17">
        <f>R4*(1-'Calculations Etc'!$B$16)+R2*'Calculations Etc'!$B$16</f>
        <v>3.367980952376547E-4</v>
      </c>
      <c r="S6" s="17">
        <f>S4*(1-'Calculations Etc'!$B$16)+S2*'Calculations Etc'!$B$16</f>
        <v>3.399443774298652E-4</v>
      </c>
      <c r="T6" s="17">
        <f>T4*(1-'Calculations Etc'!$B$16)+T2*'Calculations Etc'!$B$16</f>
        <v>3.4322141346516488E-4</v>
      </c>
      <c r="U6" s="17">
        <f>U4*(1-'Calculations Etc'!$B$16)+U2*'Calculations Etc'!$B$16</f>
        <v>3.4636332549236324E-4</v>
      </c>
      <c r="V6" s="17">
        <f>V4*(1-'Calculations Etc'!$B$16)+V2*'Calculations Etc'!$B$16</f>
        <v>3.4968839972614223E-4</v>
      </c>
      <c r="W6" s="17">
        <f>W4*(1-'Calculations Etc'!$B$16)+W2*'Calculations Etc'!$B$16</f>
        <v>3.5300814385267996E-4</v>
      </c>
      <c r="X6" s="17">
        <f>X4*(1-'Calculations Etc'!$B$16)+X2*'Calculations Etc'!$B$16</f>
        <v>3.5636717464212147E-4</v>
      </c>
      <c r="Y6" s="17">
        <f>Y4*(1-'Calculations Etc'!$B$16)+Y2*'Calculations Etc'!$B$16</f>
        <v>3.5972922346005004E-4</v>
      </c>
      <c r="Z6" s="17">
        <f>Z4*(1-'Calculations Etc'!$B$16)+Z2*'Calculations Etc'!$B$16</f>
        <v>3.6308061953386356E-4</v>
      </c>
      <c r="AA6" s="17">
        <f>AA4*(1-'Calculations Etc'!$B$16)+AA2*'Calculations Etc'!$B$16</f>
        <v>3.6644215663161542E-4</v>
      </c>
      <c r="AB6" s="17">
        <f>AB4*(1-'Calculations Etc'!$B$16)+AB2*'Calculations Etc'!$B$16</f>
        <v>3.6978409895530441E-4</v>
      </c>
      <c r="AC6" s="17">
        <f>AC4*(1-'Calculations Etc'!$B$16)+AC2*'Calculations Etc'!$B$16</f>
        <v>3.7311156744188067E-4</v>
      </c>
      <c r="AD6" s="17">
        <f>AD4*(1-'Calculations Etc'!$B$16)+AD2*'Calculations Etc'!$B$16</f>
        <v>3.7632629314151173E-4</v>
      </c>
      <c r="AE6" s="17">
        <f>AE4*(1-'Calculations Etc'!$B$16)+AE2*'Calculations Etc'!$B$16</f>
        <v>3.7964646681418321E-4</v>
      </c>
      <c r="AF6" s="17">
        <f>AF4*(1-'Calculations Etc'!$B$16)+AF2*'Calculations Etc'!$B$16</f>
        <v>3.829550950338182E-4</v>
      </c>
      <c r="AG6" s="17">
        <f>AG4*(1-'Calculations Etc'!$B$16)+AG2*'Calculations Etc'!$B$16</f>
        <v>3.8627231791131051E-4</v>
      </c>
      <c r="AH6" s="17">
        <f>AH4*(1-'Calculations Etc'!$B$16)+AH2*'Calculations Etc'!$B$16</f>
        <v>3.8963485977349679E-4</v>
      </c>
      <c r="AI6" s="17">
        <f>AI4*(1-'Calculations Etc'!$B$16)+AI2*'Calculations Etc'!$B$16</f>
        <v>3.9298838863724363E-4</v>
      </c>
    </row>
    <row r="7" spans="1:35">
      <c r="A7" t="s">
        <v>1225</v>
      </c>
      <c r="B7" s="17">
        <f>B4*'Calculations Etc'!$B$50</f>
        <v>9.6579444246156908E-5</v>
      </c>
      <c r="C7" s="17">
        <f>C4*'Calculations Etc'!$B$50</f>
        <v>9.6579444246156908E-5</v>
      </c>
      <c r="D7" s="17">
        <f>D4*'Calculations Etc'!$B$50</f>
        <v>9.6929408761911085E-5</v>
      </c>
      <c r="E7" s="17">
        <f>E4*'Calculations Etc'!$B$50</f>
        <v>9.756760205352102E-5</v>
      </c>
      <c r="F7" s="17">
        <f>F4*'Calculations Etc'!$B$50</f>
        <v>9.9219517165244535E-5</v>
      </c>
      <c r="G7" s="17">
        <f>G4*'Calculations Etc'!$B$50</f>
        <v>1.0050940623028652E-4</v>
      </c>
      <c r="H7" s="17">
        <f>H4*'Calculations Etc'!$B$50</f>
        <v>1.0228682559181911E-4</v>
      </c>
      <c r="I7" s="17">
        <f>I4*'Calculations Etc'!$B$50</f>
        <v>1.0446255851787907E-4</v>
      </c>
      <c r="J7" s="17">
        <f>J4*'Calculations Etc'!$B$50</f>
        <v>1.0720758927089215E-4</v>
      </c>
      <c r="K7" s="17">
        <f>K4*'Calculations Etc'!$B$50</f>
        <v>1.0983352285932469E-4</v>
      </c>
      <c r="L7" s="17">
        <f>L4*'Calculations Etc'!$B$50</f>
        <v>1.1208367703941034E-4</v>
      </c>
      <c r="M7" s="17">
        <f>M4*'Calculations Etc'!$B$50</f>
        <v>1.1226341636508517E-4</v>
      </c>
      <c r="N7" s="17">
        <f>N4*'Calculations Etc'!$B$50</f>
        <v>1.1305962536106776E-4</v>
      </c>
      <c r="O7" s="17">
        <f>O4*'Calculations Etc'!$B$50</f>
        <v>1.1370158185032705E-4</v>
      </c>
      <c r="P7" s="17">
        <f>P4*'Calculations Etc'!$B$50</f>
        <v>1.1409905914871013E-4</v>
      </c>
      <c r="Q7" s="17">
        <f>Q4*'Calculations Etc'!$B$50</f>
        <v>1.1411471662405793E-4</v>
      </c>
      <c r="R7" s="17">
        <f>R4*'Calculations Etc'!$B$50</f>
        <v>1.1367953658820015E-4</v>
      </c>
      <c r="S7" s="17">
        <f>S4*'Calculations Etc'!$B$50</f>
        <v>1.1344235221122879E-4</v>
      </c>
      <c r="T7" s="17">
        <f>T4*'Calculations Etc'!$B$50</f>
        <v>1.1343035500846643E-4</v>
      </c>
      <c r="U7" s="17">
        <f>U4*'Calculations Etc'!$B$50</f>
        <v>1.1318564423619642E-4</v>
      </c>
      <c r="V7" s="17">
        <f>V4*'Calculations Etc'!$B$50</f>
        <v>1.1325637948637074E-4</v>
      </c>
      <c r="W7" s="17">
        <f>W4*'Calculations Etc'!$B$50</f>
        <v>1.1331793510740728E-4</v>
      </c>
      <c r="X7" s="17">
        <f>X4*'Calculations Etc'!$B$50</f>
        <v>1.1344715109233373E-4</v>
      </c>
      <c r="Y7" s="17">
        <f>Y4*'Calculations Etc'!$B$50</f>
        <v>1.1358156479298781E-4</v>
      </c>
      <c r="Z7" s="17">
        <f>Z4*'Calculations Etc'!$B$50</f>
        <v>1.1369763210099937E-4</v>
      </c>
      <c r="AA7" s="17">
        <f>AA4*'Calculations Etc'!$B$50</f>
        <v>1.138311645057937E-4</v>
      </c>
      <c r="AB7" s="17">
        <f>AB4*'Calculations Etc'!$B$50</f>
        <v>1.1393095035525746E-4</v>
      </c>
      <c r="AC7" s="17">
        <f>AC4*'Calculations Etc'!$B$50</f>
        <v>1.1400580904080481E-4</v>
      </c>
      <c r="AD7" s="17">
        <f>AD4*'Calculations Etc'!$B$50</f>
        <v>1.1388649959327999E-4</v>
      </c>
      <c r="AE7" s="17">
        <f>AE4*'Calculations Etc'!$B$50</f>
        <v>1.1394879498821343E-4</v>
      </c>
      <c r="AF7" s="17">
        <f>AF4*'Calculations Etc'!$B$50</f>
        <v>1.1399120654736213E-4</v>
      </c>
      <c r="AG7" s="17">
        <f>AG4*'Calculations Etc'!$B$50</f>
        <v>1.1404842001726487E-4</v>
      </c>
      <c r="AH7" s="17">
        <f>AH4*'Calculations Etc'!$B$50</f>
        <v>1.1418368284969619E-4</v>
      </c>
      <c r="AI7" s="17">
        <f>AI4*'Calculations Etc'!$B$50</f>
        <v>1.1430342329592618E-4</v>
      </c>
    </row>
    <row r="8" spans="1:35">
      <c r="A8" t="s">
        <v>1226</v>
      </c>
      <c r="B8" s="17">
        <f>B4*'Calculations Etc'!$B$46</f>
        <v>3.1154659434244164E-4</v>
      </c>
      <c r="C8" s="17">
        <f>C4*'Calculations Etc'!$B$46</f>
        <v>3.1154659434244164E-4</v>
      </c>
      <c r="D8" s="17">
        <f>D4*'Calculations Etc'!$B$46</f>
        <v>3.1267551213519704E-4</v>
      </c>
      <c r="E8" s="17">
        <f>E4*'Calculations Etc'!$B$46</f>
        <v>3.1473420017264848E-4</v>
      </c>
      <c r="F8" s="17">
        <f>F4*'Calculations Etc'!$B$46</f>
        <v>3.2006295859756301E-4</v>
      </c>
      <c r="G8" s="17">
        <f>G4*'Calculations Etc'!$B$46</f>
        <v>3.242238910654404E-4</v>
      </c>
      <c r="H8" s="17">
        <f>H4*'Calculations Etc'!$B$46</f>
        <v>3.299575019090939E-4</v>
      </c>
      <c r="I8" s="17">
        <f>I4*'Calculations Etc'!$B$46</f>
        <v>3.3697599521896474E-4</v>
      </c>
      <c r="J8" s="17">
        <f>J4*'Calculations Etc'!$B$46</f>
        <v>3.4583093313191016E-4</v>
      </c>
      <c r="K8" s="17">
        <f>K4*'Calculations Etc'!$B$46</f>
        <v>3.5430168664298282E-4</v>
      </c>
      <c r="L8" s="17">
        <f>L4*'Calculations Etc'!$B$46</f>
        <v>3.6156024851422691E-4</v>
      </c>
      <c r="M8" s="17">
        <f>M4*'Calculations Etc'!$B$46</f>
        <v>3.621400527905973E-4</v>
      </c>
      <c r="N8" s="17">
        <f>N4*'Calculations Etc'!$B$46</f>
        <v>3.6470846890667016E-4</v>
      </c>
      <c r="O8" s="17">
        <f>O4*'Calculations Etc'!$B$46</f>
        <v>3.6677929629137757E-4</v>
      </c>
      <c r="P8" s="17">
        <f>P4*'Calculations Etc'!$B$46</f>
        <v>3.6806148112487137E-4</v>
      </c>
      <c r="Q8" s="17">
        <f>Q4*'Calculations Etc'!$B$46</f>
        <v>3.6811198910986428E-4</v>
      </c>
      <c r="R8" s="17">
        <f>R4*'Calculations Etc'!$B$46</f>
        <v>3.6670818254258113E-4</v>
      </c>
      <c r="S8" s="17">
        <f>S4*'Calculations Etc'!$B$46</f>
        <v>3.6594307164912514E-4</v>
      </c>
      <c r="T8" s="17">
        <f>T4*'Calculations Etc'!$B$46</f>
        <v>3.65904370995053E-4</v>
      </c>
      <c r="U8" s="17">
        <f>U4*'Calculations Etc'!$B$46</f>
        <v>3.651149814070852E-4</v>
      </c>
      <c r="V8" s="17">
        <f>V4*'Calculations Etc'!$B$46</f>
        <v>3.6534315963345399E-4</v>
      </c>
      <c r="W8" s="17">
        <f>W4*'Calculations Etc'!$B$46</f>
        <v>3.6554172615292668E-4</v>
      </c>
      <c r="X8" s="17">
        <f>X4*'Calculations Etc'!$B$46</f>
        <v>3.6595855191075396E-4</v>
      </c>
      <c r="Y8" s="17">
        <f>Y4*'Calculations Etc'!$B$46</f>
        <v>3.6639214449350901E-4</v>
      </c>
      <c r="Z8" s="17">
        <f>Z4*'Calculations Etc'!$B$46</f>
        <v>3.6676655516451411E-4</v>
      </c>
      <c r="AA8" s="17">
        <f>AA4*'Calculations Etc'!$B$46</f>
        <v>3.6719730485739902E-4</v>
      </c>
      <c r="AB8" s="17">
        <f>AB4*'Calculations Etc'!$B$46</f>
        <v>3.6751919469437891E-4</v>
      </c>
      <c r="AC8" s="17">
        <f>AC4*'Calculations Etc'!$B$46</f>
        <v>3.6776067432517682E-4</v>
      </c>
      <c r="AD8" s="17">
        <f>AD4*'Calculations Etc'!$B$46</f>
        <v>3.6737580513961288E-4</v>
      </c>
      <c r="AE8" s="17">
        <f>AE4*'Calculations Etc'!$B$46</f>
        <v>3.6757675802649492E-4</v>
      </c>
      <c r="AF8" s="17">
        <f>AF4*'Calculations Etc'!$B$46</f>
        <v>3.6771356950761975E-4</v>
      </c>
      <c r="AG8" s="17">
        <f>AG4*'Calculations Etc'!$B$46</f>
        <v>3.6789812908795118E-4</v>
      </c>
      <c r="AH8" s="17">
        <f>AH4*'Calculations Etc'!$B$46</f>
        <v>3.6833446080547158E-4</v>
      </c>
      <c r="AI8" s="17">
        <f>AI4*'Calculations Etc'!$B$46</f>
        <v>3.6872072030943927E-4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B$4/(1-'Calculations Etc'!$B$13)</f>
        <v>2.7869645641010591E-3</v>
      </c>
      <c r="C2" s="17">
        <f>$B2+$B2*(C$1-$B$1)/($AI$1-$B$1)*'NAP F28'!$B$24</f>
        <v>2.8289006040441321E-3</v>
      </c>
      <c r="D2" s="17">
        <f>$B2+$B2*(D$1-$B$1)/($AI$1-$B$1)*'NAP F28'!$B$24</f>
        <v>2.8708366439872054E-3</v>
      </c>
      <c r="E2" s="17">
        <f>$B2+$B2*(E$1-$B$1)/($AI$1-$B$1)*'NAP F28'!$B$24</f>
        <v>2.9127726839302784E-3</v>
      </c>
      <c r="F2" s="17">
        <f>$B2+$B2*(F$1-$B$1)/($AI$1-$B$1)*'NAP F28'!$B$24</f>
        <v>2.9547087238733518E-3</v>
      </c>
      <c r="G2" s="17">
        <f>$B2+$B2*(G$1-$B$1)/($AI$1-$B$1)*'NAP F28'!$B$24</f>
        <v>2.9966447638164247E-3</v>
      </c>
      <c r="H2" s="17">
        <f>$B2+$B2*(H$1-$B$1)/($AI$1-$B$1)*'NAP F28'!$B$24</f>
        <v>3.0385808037594981E-3</v>
      </c>
      <c r="I2" s="17">
        <f>$B2+$B2*(I$1-$B$1)/($AI$1-$B$1)*'NAP F28'!$B$24</f>
        <v>3.0805168437025711E-3</v>
      </c>
      <c r="J2" s="17">
        <f>$B2+$B2*(J$1-$B$1)/($AI$1-$B$1)*'NAP F28'!$B$24</f>
        <v>3.122452883645644E-3</v>
      </c>
      <c r="K2" s="17">
        <f>$B2+$B2*(K$1-$B$1)/($AI$1-$B$1)*'NAP F28'!$B$24</f>
        <v>3.1643889235887174E-3</v>
      </c>
      <c r="L2" s="17">
        <f>$B2+$B2*(L$1-$B$1)/($AI$1-$B$1)*'NAP F28'!$B$24</f>
        <v>3.2063249635317904E-3</v>
      </c>
      <c r="M2" s="17">
        <f>$B2+$B2*(M$1-$B$1)/($AI$1-$B$1)*'NAP F28'!$B$24</f>
        <v>3.2482610034748633E-3</v>
      </c>
      <c r="N2" s="17">
        <f>$B2+$B2*(N$1-$B$1)/($AI$1-$B$1)*'NAP F28'!$B$24</f>
        <v>3.2901970434179367E-3</v>
      </c>
      <c r="O2" s="17">
        <f>$B2+$B2*(O$1-$B$1)/($AI$1-$B$1)*'NAP F28'!$B$24</f>
        <v>3.3321330833610101E-3</v>
      </c>
      <c r="P2" s="17">
        <f>$B2+$B2*(P$1-$B$1)/($AI$1-$B$1)*'NAP F28'!$B$24</f>
        <v>3.3740691233040826E-3</v>
      </c>
      <c r="Q2" s="17">
        <f>$B2+$B2*(Q$1-$B$1)/($AI$1-$B$1)*'NAP F28'!$B$24</f>
        <v>3.416005163247156E-3</v>
      </c>
      <c r="R2" s="17">
        <f>$B2+$B2*(R$1-$B$1)/($AI$1-$B$1)*'NAP F28'!$B$24</f>
        <v>3.4579412031902294E-3</v>
      </c>
      <c r="S2" s="17">
        <f>$B2+$B2*(S$1-$B$1)/($AI$1-$B$1)*'NAP F28'!$B$24</f>
        <v>3.4998772431333023E-3</v>
      </c>
      <c r="T2" s="17">
        <f>$B2+$B2*(T$1-$B$1)/($AI$1-$B$1)*'NAP F28'!$B$24</f>
        <v>3.5418132830763753E-3</v>
      </c>
      <c r="U2" s="17">
        <f>$B2+$B2*(U$1-$B$1)/($AI$1-$B$1)*'NAP F28'!$B$24</f>
        <v>3.5837493230194487E-3</v>
      </c>
      <c r="V2" s="17">
        <f>$B2+$B2*(V$1-$B$1)/($AI$1-$B$1)*'NAP F28'!$B$24</f>
        <v>3.6256853629625216E-3</v>
      </c>
      <c r="W2" s="17">
        <f>$B2+$B2*(W$1-$B$1)/($AI$1-$B$1)*'NAP F28'!$B$24</f>
        <v>3.6676214029055946E-3</v>
      </c>
      <c r="X2" s="17">
        <f>$B2+$B2*(X$1-$B$1)/($AI$1-$B$1)*'NAP F28'!$B$24</f>
        <v>3.7095574428486679E-3</v>
      </c>
      <c r="Y2" s="17">
        <f>$B2+$B2*(Y$1-$B$1)/($AI$1-$B$1)*'NAP F28'!$B$24</f>
        <v>3.7514934827917413E-3</v>
      </c>
      <c r="Z2" s="17">
        <f>$B2+$B2*(Z$1-$B$1)/($AI$1-$B$1)*'NAP F28'!$B$24</f>
        <v>3.7934295227348143E-3</v>
      </c>
      <c r="AA2" s="17">
        <f>$B2+$B2*(AA$1-$B$1)/($AI$1-$B$1)*'NAP F28'!$B$24</f>
        <v>3.8353655626778872E-3</v>
      </c>
      <c r="AB2" s="17">
        <f>$B2+$B2*(AB$1-$B$1)/($AI$1-$B$1)*'NAP F28'!$B$24</f>
        <v>3.8773016026209606E-3</v>
      </c>
      <c r="AC2" s="17">
        <f>$B2+$B2*(AC$1-$B$1)/($AI$1-$B$1)*'NAP F28'!$B$24</f>
        <v>3.919237642564034E-3</v>
      </c>
      <c r="AD2" s="17">
        <f>$B2+$B2*(AD$1-$B$1)/($AI$1-$B$1)*'NAP F28'!$B$24</f>
        <v>3.9611736825071065E-3</v>
      </c>
      <c r="AE2" s="17">
        <f>$B2+$B2*(AE$1-$B$1)/($AI$1-$B$1)*'NAP F28'!$B$24</f>
        <v>4.0031097224501799E-3</v>
      </c>
      <c r="AF2" s="17">
        <f>$B2+$B2*(AF$1-$B$1)/($AI$1-$B$1)*'NAP F28'!$B$24</f>
        <v>4.0450457623932533E-3</v>
      </c>
      <c r="AG2" s="17">
        <f>$B2+$B2*(AG$1-$B$1)/($AI$1-$B$1)*'NAP F28'!$B$24</f>
        <v>4.0869818023363258E-3</v>
      </c>
      <c r="AH2" s="17">
        <f>$B2+$B2*(AH$1-$B$1)/($AI$1-$B$1)*'NAP F28'!$B$24</f>
        <v>4.1289178422793992E-3</v>
      </c>
      <c r="AI2" s="17">
        <f>$B2+$B2*(AI$1-$B$1)/($AI$1-$B$1)*'NAP F28'!$B$24</f>
        <v>4.1708538822224726E-3</v>
      </c>
    </row>
    <row r="3" spans="1:35">
      <c r="A3" t="s">
        <v>124</v>
      </c>
      <c r="B3" s="17">
        <f>B$5</f>
        <v>8.6727448508303864E-4</v>
      </c>
      <c r="C3" s="17">
        <f t="shared" ref="C3:AI4" si="0">C$5</f>
        <v>8.7190838736277436E-4</v>
      </c>
      <c r="D3" s="17">
        <f t="shared" si="0"/>
        <v>8.7654228964251007E-4</v>
      </c>
      <c r="E3" s="17">
        <f t="shared" si="0"/>
        <v>8.8117619192224579E-4</v>
      </c>
      <c r="F3" s="17">
        <f t="shared" si="0"/>
        <v>8.8581009420198151E-4</v>
      </c>
      <c r="G3" s="17">
        <f t="shared" si="0"/>
        <v>8.9044399648171722E-4</v>
      </c>
      <c r="H3" s="17">
        <f t="shared" si="0"/>
        <v>8.9507789876145294E-4</v>
      </c>
      <c r="I3" s="17">
        <f t="shared" si="0"/>
        <v>8.9971180104118865E-4</v>
      </c>
      <c r="J3" s="17">
        <f t="shared" si="0"/>
        <v>9.0434570332092437E-4</v>
      </c>
      <c r="K3" s="17">
        <f t="shared" si="0"/>
        <v>9.0897960560066009E-4</v>
      </c>
      <c r="L3" s="17">
        <f t="shared" si="0"/>
        <v>9.1361350788039537E-4</v>
      </c>
      <c r="M3" s="17">
        <f t="shared" si="0"/>
        <v>9.1361350788039537E-4</v>
      </c>
      <c r="N3" s="17">
        <f t="shared" si="0"/>
        <v>9.1361350788039537E-4</v>
      </c>
      <c r="O3" s="17">
        <f t="shared" si="0"/>
        <v>9.1361350788039537E-4</v>
      </c>
      <c r="P3" s="17">
        <f t="shared" si="0"/>
        <v>9.1361350788039537E-4</v>
      </c>
      <c r="Q3" s="17">
        <f t="shared" si="0"/>
        <v>9.1361350788039537E-4</v>
      </c>
      <c r="R3" s="17">
        <f t="shared" si="0"/>
        <v>9.1361350788039537E-4</v>
      </c>
      <c r="S3" s="17">
        <f t="shared" si="0"/>
        <v>9.1361350788039537E-4</v>
      </c>
      <c r="T3" s="17">
        <f t="shared" si="0"/>
        <v>9.1361350788039537E-4</v>
      </c>
      <c r="U3" s="17">
        <f t="shared" si="0"/>
        <v>9.1361350788039537E-4</v>
      </c>
      <c r="V3" s="17">
        <f t="shared" si="0"/>
        <v>9.1361350788039537E-4</v>
      </c>
      <c r="W3" s="17">
        <f t="shared" si="0"/>
        <v>9.1361350788039537E-4</v>
      </c>
      <c r="X3" s="17">
        <f t="shared" si="0"/>
        <v>9.1361350788039537E-4</v>
      </c>
      <c r="Y3" s="17">
        <f t="shared" si="0"/>
        <v>9.1361350788039537E-4</v>
      </c>
      <c r="Z3" s="17">
        <f t="shared" si="0"/>
        <v>9.1361350788039537E-4</v>
      </c>
      <c r="AA3" s="17">
        <f t="shared" si="0"/>
        <v>9.1361350788039537E-4</v>
      </c>
      <c r="AB3" s="17">
        <f t="shared" si="0"/>
        <v>9.1361350788039537E-4</v>
      </c>
      <c r="AC3" s="17">
        <f t="shared" si="0"/>
        <v>9.1361350788039537E-4</v>
      </c>
      <c r="AD3" s="17">
        <f t="shared" si="0"/>
        <v>9.1361350788039537E-4</v>
      </c>
      <c r="AE3" s="17">
        <f t="shared" si="0"/>
        <v>9.1361350788039537E-4</v>
      </c>
      <c r="AF3" s="17">
        <f t="shared" si="0"/>
        <v>9.1361350788039537E-4</v>
      </c>
      <c r="AG3" s="17">
        <f t="shared" si="0"/>
        <v>9.1361350788039537E-4</v>
      </c>
      <c r="AH3" s="17">
        <f t="shared" si="0"/>
        <v>9.1361350788039537E-4</v>
      </c>
      <c r="AI3" s="17">
        <f t="shared" si="0"/>
        <v>9.1361350788039537E-4</v>
      </c>
    </row>
    <row r="4" spans="1:35">
      <c r="A4" t="s">
        <v>125</v>
      </c>
      <c r="B4" s="17">
        <f>B$5</f>
        <v>8.6727448508303864E-4</v>
      </c>
      <c r="C4" s="17">
        <f t="shared" si="0"/>
        <v>8.7190838736277436E-4</v>
      </c>
      <c r="D4" s="17">
        <f t="shared" si="0"/>
        <v>8.7654228964251007E-4</v>
      </c>
      <c r="E4" s="17">
        <f t="shared" si="0"/>
        <v>8.8117619192224579E-4</v>
      </c>
      <c r="F4" s="17">
        <f t="shared" si="0"/>
        <v>8.8581009420198151E-4</v>
      </c>
      <c r="G4" s="17">
        <f t="shared" si="0"/>
        <v>8.9044399648171722E-4</v>
      </c>
      <c r="H4" s="17">
        <f t="shared" si="0"/>
        <v>8.9507789876145294E-4</v>
      </c>
      <c r="I4" s="17">
        <f t="shared" si="0"/>
        <v>8.9971180104118865E-4</v>
      </c>
      <c r="J4" s="17">
        <f t="shared" si="0"/>
        <v>9.0434570332092437E-4</v>
      </c>
      <c r="K4" s="17">
        <f t="shared" si="0"/>
        <v>9.0897960560066009E-4</v>
      </c>
      <c r="L4" s="17">
        <f t="shared" si="0"/>
        <v>9.1361350788039537E-4</v>
      </c>
      <c r="M4" s="17">
        <f t="shared" si="0"/>
        <v>9.1361350788039537E-4</v>
      </c>
      <c r="N4" s="17">
        <f t="shared" si="0"/>
        <v>9.1361350788039537E-4</v>
      </c>
      <c r="O4" s="17">
        <f t="shared" si="0"/>
        <v>9.1361350788039537E-4</v>
      </c>
      <c r="P4" s="17">
        <f t="shared" si="0"/>
        <v>9.1361350788039537E-4</v>
      </c>
      <c r="Q4" s="17">
        <f t="shared" si="0"/>
        <v>9.1361350788039537E-4</v>
      </c>
      <c r="R4" s="17">
        <f t="shared" si="0"/>
        <v>9.1361350788039537E-4</v>
      </c>
      <c r="S4" s="17">
        <f t="shared" si="0"/>
        <v>9.1361350788039537E-4</v>
      </c>
      <c r="T4" s="17">
        <f t="shared" si="0"/>
        <v>9.1361350788039537E-4</v>
      </c>
      <c r="U4" s="17">
        <f t="shared" si="0"/>
        <v>9.1361350788039537E-4</v>
      </c>
      <c r="V4" s="17">
        <f t="shared" si="0"/>
        <v>9.1361350788039537E-4</v>
      </c>
      <c r="W4" s="17">
        <f t="shared" si="0"/>
        <v>9.1361350788039537E-4</v>
      </c>
      <c r="X4" s="17">
        <f t="shared" si="0"/>
        <v>9.1361350788039537E-4</v>
      </c>
      <c r="Y4" s="17">
        <f t="shared" si="0"/>
        <v>9.1361350788039537E-4</v>
      </c>
      <c r="Z4" s="17">
        <f t="shared" si="0"/>
        <v>9.1361350788039537E-4</v>
      </c>
      <c r="AA4" s="17">
        <f t="shared" si="0"/>
        <v>9.1361350788039537E-4</v>
      </c>
      <c r="AB4" s="17">
        <f t="shared" si="0"/>
        <v>9.1361350788039537E-4</v>
      </c>
      <c r="AC4" s="17">
        <f t="shared" si="0"/>
        <v>9.1361350788039537E-4</v>
      </c>
      <c r="AD4" s="17">
        <f t="shared" si="0"/>
        <v>9.1361350788039537E-4</v>
      </c>
      <c r="AE4" s="17">
        <f t="shared" si="0"/>
        <v>9.1361350788039537E-4</v>
      </c>
      <c r="AF4" s="17">
        <f t="shared" si="0"/>
        <v>9.1361350788039537E-4</v>
      </c>
      <c r="AG4" s="17">
        <f t="shared" si="0"/>
        <v>9.1361350788039537E-4</v>
      </c>
      <c r="AH4" s="17">
        <f t="shared" si="0"/>
        <v>9.1361350788039537E-4</v>
      </c>
      <c r="AI4" s="17">
        <f t="shared" si="0"/>
        <v>9.1361350788039537E-4</v>
      </c>
    </row>
    <row r="5" spans="1:35">
      <c r="A5" t="s">
        <v>126</v>
      </c>
      <c r="B5" s="69">
        <f>('Calculations Etc'!B31*'Calculations Etc'!$B$32*'Calculations Etc'!$B$21)/(INDEX('AEO 7'!$58:$58,MATCH(B1,'AEO 7'!$1:$1,0))*10^15)</f>
        <v>8.6727448508303864E-4</v>
      </c>
      <c r="C5" s="66">
        <f>($L$5-$B$5)/COUNT($C$1:$L$1)+B5</f>
        <v>8.7190838736277436E-4</v>
      </c>
      <c r="D5" s="66">
        <f t="shared" ref="D5:K5" si="1">($L$5-$B$5)/COUNT($C$1:$L$1)+C5</f>
        <v>8.7654228964251007E-4</v>
      </c>
      <c r="E5" s="66">
        <f t="shared" si="1"/>
        <v>8.8117619192224579E-4</v>
      </c>
      <c r="F5" s="66">
        <f t="shared" si="1"/>
        <v>8.8581009420198151E-4</v>
      </c>
      <c r="G5" s="66">
        <f t="shared" si="1"/>
        <v>8.9044399648171722E-4</v>
      </c>
      <c r="H5" s="66">
        <f t="shared" si="1"/>
        <v>8.9507789876145294E-4</v>
      </c>
      <c r="I5" s="66">
        <f t="shared" si="1"/>
        <v>8.9971180104118865E-4</v>
      </c>
      <c r="J5" s="66">
        <f t="shared" si="1"/>
        <v>9.0434570332092437E-4</v>
      </c>
      <c r="K5" s="66">
        <f t="shared" si="1"/>
        <v>9.0897960560066009E-4</v>
      </c>
      <c r="L5" s="69">
        <f>B5*(1+'Calculations Etc'!B41)</f>
        <v>9.1361350788039537E-4</v>
      </c>
      <c r="M5" s="17">
        <f>L5</f>
        <v>9.1361350788039537E-4</v>
      </c>
      <c r="N5" s="17">
        <f t="shared" ref="N5:AI5" si="2">M5</f>
        <v>9.1361350788039537E-4</v>
      </c>
      <c r="O5" s="17">
        <f t="shared" si="2"/>
        <v>9.1361350788039537E-4</v>
      </c>
      <c r="P5" s="17">
        <f t="shared" si="2"/>
        <v>9.1361350788039537E-4</v>
      </c>
      <c r="Q5" s="17">
        <f t="shared" si="2"/>
        <v>9.1361350788039537E-4</v>
      </c>
      <c r="R5" s="17">
        <f t="shared" si="2"/>
        <v>9.1361350788039537E-4</v>
      </c>
      <c r="S5" s="17">
        <f t="shared" si="2"/>
        <v>9.1361350788039537E-4</v>
      </c>
      <c r="T5" s="17">
        <f t="shared" si="2"/>
        <v>9.1361350788039537E-4</v>
      </c>
      <c r="U5" s="17">
        <f t="shared" si="2"/>
        <v>9.1361350788039537E-4</v>
      </c>
      <c r="V5" s="17">
        <f t="shared" si="2"/>
        <v>9.1361350788039537E-4</v>
      </c>
      <c r="W5" s="17">
        <f t="shared" si="2"/>
        <v>9.1361350788039537E-4</v>
      </c>
      <c r="X5" s="17">
        <f t="shared" si="2"/>
        <v>9.1361350788039537E-4</v>
      </c>
      <c r="Y5" s="17">
        <f t="shared" si="2"/>
        <v>9.1361350788039537E-4</v>
      </c>
      <c r="Z5" s="17">
        <f t="shared" si="2"/>
        <v>9.1361350788039537E-4</v>
      </c>
      <c r="AA5" s="17">
        <f t="shared" si="2"/>
        <v>9.1361350788039537E-4</v>
      </c>
      <c r="AB5" s="17">
        <f t="shared" si="2"/>
        <v>9.1361350788039537E-4</v>
      </c>
      <c r="AC5" s="17">
        <f t="shared" si="2"/>
        <v>9.1361350788039537E-4</v>
      </c>
      <c r="AD5" s="17">
        <f t="shared" si="2"/>
        <v>9.1361350788039537E-4</v>
      </c>
      <c r="AE5" s="17">
        <f t="shared" si="2"/>
        <v>9.1361350788039537E-4</v>
      </c>
      <c r="AF5" s="17">
        <f t="shared" si="2"/>
        <v>9.1361350788039537E-4</v>
      </c>
      <c r="AG5" s="17">
        <f t="shared" si="2"/>
        <v>9.1361350788039537E-4</v>
      </c>
      <c r="AH5" s="17">
        <f t="shared" si="2"/>
        <v>9.1361350788039537E-4</v>
      </c>
      <c r="AI5" s="17">
        <f t="shared" si="2"/>
        <v>9.1361350788039537E-4</v>
      </c>
    </row>
    <row r="6" spans="1:35">
      <c r="A6" t="s">
        <v>127</v>
      </c>
      <c r="B6" s="17">
        <f>B4*(1-'Calculations Etc'!$B$16)+B2*'Calculations Etc'!$B$16</f>
        <v>1.9231040285429498E-3</v>
      </c>
      <c r="C6" s="17">
        <f>C4*(1-'Calculations Etc'!$B$16)+C2*'Calculations Etc'!$B$16</f>
        <v>1.9482541065375212E-3</v>
      </c>
      <c r="D6" s="17">
        <f>D4*(1-'Calculations Etc'!$B$16)+D2*'Calculations Etc'!$B$16</f>
        <v>1.9734041845320925E-3</v>
      </c>
      <c r="E6" s="17">
        <f>E4*(1-'Calculations Etc'!$B$16)+E2*'Calculations Etc'!$B$16</f>
        <v>1.9985542625266641E-3</v>
      </c>
      <c r="F6" s="17">
        <f>F4*(1-'Calculations Etc'!$B$16)+F2*'Calculations Etc'!$B$16</f>
        <v>2.0237043405212352E-3</v>
      </c>
      <c r="G6" s="17">
        <f>G4*(1-'Calculations Etc'!$B$16)+G2*'Calculations Etc'!$B$16</f>
        <v>2.0488544185158063E-3</v>
      </c>
      <c r="H6" s="17">
        <f>H4*(1-'Calculations Etc'!$B$16)+H2*'Calculations Etc'!$B$16</f>
        <v>2.0740044965103779E-3</v>
      </c>
      <c r="I6" s="17">
        <f>I4*(1-'Calculations Etc'!$B$16)+I2*'Calculations Etc'!$B$16</f>
        <v>2.099154574504949E-3</v>
      </c>
      <c r="J6" s="17">
        <f>J4*(1-'Calculations Etc'!$B$16)+J2*'Calculations Etc'!$B$16</f>
        <v>2.1243046524995202E-3</v>
      </c>
      <c r="K6" s="17">
        <f>K4*(1-'Calculations Etc'!$B$16)+K2*'Calculations Etc'!$B$16</f>
        <v>2.1494547304940917E-3</v>
      </c>
      <c r="L6" s="17">
        <f>L4*(1-'Calculations Etc'!$B$16)+L2*'Calculations Etc'!$B$16</f>
        <v>2.1746048084886629E-3</v>
      </c>
      <c r="M6" s="17">
        <f>M4*(1-'Calculations Etc'!$B$16)+M2*'Calculations Etc'!$B$16</f>
        <v>2.1976696304573527E-3</v>
      </c>
      <c r="N6" s="17">
        <f>N4*(1-'Calculations Etc'!$B$16)+N2*'Calculations Etc'!$B$16</f>
        <v>2.2207344524260431E-3</v>
      </c>
      <c r="O6" s="17">
        <f>O4*(1-'Calculations Etc'!$B$16)+O2*'Calculations Etc'!$B$16</f>
        <v>2.2437992743947334E-3</v>
      </c>
      <c r="P6" s="17">
        <f>P4*(1-'Calculations Etc'!$B$16)+P2*'Calculations Etc'!$B$16</f>
        <v>2.2668640963634233E-3</v>
      </c>
      <c r="Q6" s="17">
        <f>Q4*(1-'Calculations Etc'!$B$16)+Q2*'Calculations Etc'!$B$16</f>
        <v>2.2899289183321136E-3</v>
      </c>
      <c r="R6" s="17">
        <f>R4*(1-'Calculations Etc'!$B$16)+R2*'Calculations Etc'!$B$16</f>
        <v>2.3129937403008043E-3</v>
      </c>
      <c r="S6" s="17">
        <f>S4*(1-'Calculations Etc'!$B$16)+S2*'Calculations Etc'!$B$16</f>
        <v>2.3360585622694942E-3</v>
      </c>
      <c r="T6" s="17">
        <f>T4*(1-'Calculations Etc'!$B$16)+T2*'Calculations Etc'!$B$16</f>
        <v>2.3591233842381845E-3</v>
      </c>
      <c r="U6" s="17">
        <f>U4*(1-'Calculations Etc'!$B$16)+U2*'Calculations Etc'!$B$16</f>
        <v>2.3821882062068749E-3</v>
      </c>
      <c r="V6" s="17">
        <f>V4*(1-'Calculations Etc'!$B$16)+V2*'Calculations Etc'!$B$16</f>
        <v>2.4052530281755647E-3</v>
      </c>
      <c r="W6" s="17">
        <f>W4*(1-'Calculations Etc'!$B$16)+W2*'Calculations Etc'!$B$16</f>
        <v>2.4283178501442551E-3</v>
      </c>
      <c r="X6" s="17">
        <f>X4*(1-'Calculations Etc'!$B$16)+X2*'Calculations Etc'!$B$16</f>
        <v>2.4513826721129454E-3</v>
      </c>
      <c r="Y6" s="17">
        <f>Y4*(1-'Calculations Etc'!$B$16)+Y2*'Calculations Etc'!$B$16</f>
        <v>2.4744474940816357E-3</v>
      </c>
      <c r="Z6" s="17">
        <f>Z4*(1-'Calculations Etc'!$B$16)+Z2*'Calculations Etc'!$B$16</f>
        <v>2.4975123160503256E-3</v>
      </c>
      <c r="AA6" s="17">
        <f>AA4*(1-'Calculations Etc'!$B$16)+AA2*'Calculations Etc'!$B$16</f>
        <v>2.5205771380190159E-3</v>
      </c>
      <c r="AB6" s="17">
        <f>AB4*(1-'Calculations Etc'!$B$16)+AB2*'Calculations Etc'!$B$16</f>
        <v>2.5436419599877062E-3</v>
      </c>
      <c r="AC6" s="17">
        <f>AC4*(1-'Calculations Etc'!$B$16)+AC2*'Calculations Etc'!$B$16</f>
        <v>2.5667067819563965E-3</v>
      </c>
      <c r="AD6" s="17">
        <f>AD4*(1-'Calculations Etc'!$B$16)+AD2*'Calculations Etc'!$B$16</f>
        <v>2.5897716039250864E-3</v>
      </c>
      <c r="AE6" s="17">
        <f>AE4*(1-'Calculations Etc'!$B$16)+AE2*'Calculations Etc'!$B$16</f>
        <v>2.6128364258937767E-3</v>
      </c>
      <c r="AF6" s="17">
        <f>AF4*(1-'Calculations Etc'!$B$16)+AF2*'Calculations Etc'!$B$16</f>
        <v>2.6359012478624671E-3</v>
      </c>
      <c r="AG6" s="17">
        <f>AG4*(1-'Calculations Etc'!$B$16)+AG2*'Calculations Etc'!$B$16</f>
        <v>2.6589660698311569E-3</v>
      </c>
      <c r="AH6" s="17">
        <f>AH4*(1-'Calculations Etc'!$B$16)+AH2*'Calculations Etc'!$B$16</f>
        <v>2.6820308917998477E-3</v>
      </c>
      <c r="AI6" s="17">
        <f>AI4*(1-'Calculations Etc'!$B$16)+AI2*'Calculations Etc'!$B$16</f>
        <v>2.705095713768538E-3</v>
      </c>
    </row>
    <row r="7" spans="1:35">
      <c r="A7" t="s">
        <v>1225</v>
      </c>
      <c r="B7" s="17">
        <f>B5*'Calculations Etc'!$B$50</f>
        <v>6.7213772593935502E-4</v>
      </c>
      <c r="C7" s="17">
        <f>C5*'Calculations Etc'!$B$50</f>
        <v>6.7572900020615011E-4</v>
      </c>
      <c r="D7" s="17">
        <f>D5*'Calculations Etc'!$B$50</f>
        <v>6.7932027447294532E-4</v>
      </c>
      <c r="E7" s="17">
        <f>E5*'Calculations Etc'!$B$50</f>
        <v>6.8291154873974052E-4</v>
      </c>
      <c r="F7" s="17">
        <f>F5*'Calculations Etc'!$B$50</f>
        <v>6.8650282300653572E-4</v>
      </c>
      <c r="G7" s="17">
        <f>G5*'Calculations Etc'!$B$50</f>
        <v>6.9009409727333092E-4</v>
      </c>
      <c r="H7" s="17">
        <f>H5*'Calculations Etc'!$B$50</f>
        <v>6.9368537154012601E-4</v>
      </c>
      <c r="I7" s="17">
        <f>I5*'Calculations Etc'!$B$50</f>
        <v>6.9727664580692122E-4</v>
      </c>
      <c r="J7" s="17">
        <f>J5*'Calculations Etc'!$B$50</f>
        <v>7.0086792007371642E-4</v>
      </c>
      <c r="K7" s="17">
        <f>K5*'Calculations Etc'!$B$50</f>
        <v>7.0445919434051162E-4</v>
      </c>
      <c r="L7" s="17">
        <f>L5*'Calculations Etc'!$B$50</f>
        <v>7.0805046860730639E-4</v>
      </c>
      <c r="M7" s="17">
        <f>M5*'Calculations Etc'!$B$50</f>
        <v>7.0805046860730639E-4</v>
      </c>
      <c r="N7" s="17">
        <f>N5*'Calculations Etc'!$B$50</f>
        <v>7.0805046860730639E-4</v>
      </c>
      <c r="O7" s="17">
        <f>O5*'Calculations Etc'!$B$50</f>
        <v>7.0805046860730639E-4</v>
      </c>
      <c r="P7" s="17">
        <f>P5*'Calculations Etc'!$B$50</f>
        <v>7.0805046860730639E-4</v>
      </c>
      <c r="Q7" s="17">
        <f>Q5*'Calculations Etc'!$B$50</f>
        <v>7.0805046860730639E-4</v>
      </c>
      <c r="R7" s="17">
        <f>R5*'Calculations Etc'!$B$50</f>
        <v>7.0805046860730639E-4</v>
      </c>
      <c r="S7" s="17">
        <f>S5*'Calculations Etc'!$B$50</f>
        <v>7.0805046860730639E-4</v>
      </c>
      <c r="T7" s="17">
        <f>T5*'Calculations Etc'!$B$50</f>
        <v>7.0805046860730639E-4</v>
      </c>
      <c r="U7" s="17">
        <f>U5*'Calculations Etc'!$B$50</f>
        <v>7.0805046860730639E-4</v>
      </c>
      <c r="V7" s="17">
        <f>V5*'Calculations Etc'!$B$50</f>
        <v>7.0805046860730639E-4</v>
      </c>
      <c r="W7" s="17">
        <f>W5*'Calculations Etc'!$B$50</f>
        <v>7.0805046860730639E-4</v>
      </c>
      <c r="X7" s="17">
        <f>X5*'Calculations Etc'!$B$50</f>
        <v>7.0805046860730639E-4</v>
      </c>
      <c r="Y7" s="17">
        <f>Y5*'Calculations Etc'!$B$50</f>
        <v>7.0805046860730639E-4</v>
      </c>
      <c r="Z7" s="17">
        <f>Z5*'Calculations Etc'!$B$50</f>
        <v>7.0805046860730639E-4</v>
      </c>
      <c r="AA7" s="17">
        <f>AA5*'Calculations Etc'!$B$50</f>
        <v>7.0805046860730639E-4</v>
      </c>
      <c r="AB7" s="17">
        <f>AB5*'Calculations Etc'!$B$50</f>
        <v>7.0805046860730639E-4</v>
      </c>
      <c r="AC7" s="17">
        <f>AC5*'Calculations Etc'!$B$50</f>
        <v>7.0805046860730639E-4</v>
      </c>
      <c r="AD7" s="17">
        <f>AD5*'Calculations Etc'!$B$50</f>
        <v>7.0805046860730639E-4</v>
      </c>
      <c r="AE7" s="17">
        <f>AE5*'Calculations Etc'!$B$50</f>
        <v>7.0805046860730639E-4</v>
      </c>
      <c r="AF7" s="17">
        <f>AF5*'Calculations Etc'!$B$50</f>
        <v>7.0805046860730639E-4</v>
      </c>
      <c r="AG7" s="17">
        <f>AG5*'Calculations Etc'!$B$50</f>
        <v>7.0805046860730639E-4</v>
      </c>
      <c r="AH7" s="17">
        <f>AH5*'Calculations Etc'!$B$50</f>
        <v>7.0805046860730639E-4</v>
      </c>
      <c r="AI7" s="17">
        <f>AI5*'Calculations Etc'!$B$50</f>
        <v>7.0805046860730639E-4</v>
      </c>
    </row>
    <row r="8" spans="1:35">
      <c r="A8" t="s">
        <v>1226</v>
      </c>
      <c r="B8" s="17">
        <f>B5*'Calculations Etc'!$B$46</f>
        <v>2.1681862127075967E-3</v>
      </c>
      <c r="C8" s="17">
        <f>C5*'Calculations Etc'!$B$46</f>
        <v>2.1797709684069359E-3</v>
      </c>
      <c r="D8" s="17">
        <f>D5*'Calculations Etc'!$B$46</f>
        <v>2.1913557241062752E-3</v>
      </c>
      <c r="E8" s="17">
        <f>E5*'Calculations Etc'!$B$46</f>
        <v>2.2029404798056145E-3</v>
      </c>
      <c r="F8" s="17">
        <f>F5*'Calculations Etc'!$B$46</f>
        <v>2.2145252355049538E-3</v>
      </c>
      <c r="G8" s="17">
        <f>G5*'Calculations Etc'!$B$46</f>
        <v>2.2261099912042931E-3</v>
      </c>
      <c r="H8" s="17">
        <f>H5*'Calculations Etc'!$B$46</f>
        <v>2.2376947469036324E-3</v>
      </c>
      <c r="I8" s="17">
        <f>I5*'Calculations Etc'!$B$46</f>
        <v>2.2492795026029717E-3</v>
      </c>
      <c r="J8" s="17">
        <f>J5*'Calculations Etc'!$B$46</f>
        <v>2.260864258302311E-3</v>
      </c>
      <c r="K8" s="17">
        <f>K5*'Calculations Etc'!$B$46</f>
        <v>2.2724490140016503E-3</v>
      </c>
      <c r="L8" s="17">
        <f>L5*'Calculations Etc'!$B$46</f>
        <v>2.2840337697009883E-3</v>
      </c>
      <c r="M8" s="17">
        <f>M5*'Calculations Etc'!$B$46</f>
        <v>2.2840337697009883E-3</v>
      </c>
      <c r="N8" s="17">
        <f>N5*'Calculations Etc'!$B$46</f>
        <v>2.2840337697009883E-3</v>
      </c>
      <c r="O8" s="17">
        <f>O5*'Calculations Etc'!$B$46</f>
        <v>2.2840337697009883E-3</v>
      </c>
      <c r="P8" s="17">
        <f>P5*'Calculations Etc'!$B$46</f>
        <v>2.2840337697009883E-3</v>
      </c>
      <c r="Q8" s="17">
        <f>Q5*'Calculations Etc'!$B$46</f>
        <v>2.2840337697009883E-3</v>
      </c>
      <c r="R8" s="17">
        <f>R5*'Calculations Etc'!$B$46</f>
        <v>2.2840337697009883E-3</v>
      </c>
      <c r="S8" s="17">
        <f>S5*'Calculations Etc'!$B$46</f>
        <v>2.2840337697009883E-3</v>
      </c>
      <c r="T8" s="17">
        <f>T5*'Calculations Etc'!$B$46</f>
        <v>2.2840337697009883E-3</v>
      </c>
      <c r="U8" s="17">
        <f>U5*'Calculations Etc'!$B$46</f>
        <v>2.2840337697009883E-3</v>
      </c>
      <c r="V8" s="17">
        <f>V5*'Calculations Etc'!$B$46</f>
        <v>2.2840337697009883E-3</v>
      </c>
      <c r="W8" s="17">
        <f>W5*'Calculations Etc'!$B$46</f>
        <v>2.2840337697009883E-3</v>
      </c>
      <c r="X8" s="17">
        <f>X5*'Calculations Etc'!$B$46</f>
        <v>2.2840337697009883E-3</v>
      </c>
      <c r="Y8" s="17">
        <f>Y5*'Calculations Etc'!$B$46</f>
        <v>2.2840337697009883E-3</v>
      </c>
      <c r="Z8" s="17">
        <f>Z5*'Calculations Etc'!$B$46</f>
        <v>2.2840337697009883E-3</v>
      </c>
      <c r="AA8" s="17">
        <f>AA5*'Calculations Etc'!$B$46</f>
        <v>2.2840337697009883E-3</v>
      </c>
      <c r="AB8" s="17">
        <f>AB5*'Calculations Etc'!$B$46</f>
        <v>2.2840337697009883E-3</v>
      </c>
      <c r="AC8" s="17">
        <f>AC5*'Calculations Etc'!$B$46</f>
        <v>2.2840337697009883E-3</v>
      </c>
      <c r="AD8" s="17">
        <f>AD5*'Calculations Etc'!$B$46</f>
        <v>2.2840337697009883E-3</v>
      </c>
      <c r="AE8" s="17">
        <f>AE5*'Calculations Etc'!$B$46</f>
        <v>2.2840337697009883E-3</v>
      </c>
      <c r="AF8" s="17">
        <f>AF5*'Calculations Etc'!$B$46</f>
        <v>2.2840337697009883E-3</v>
      </c>
      <c r="AG8" s="17">
        <f>AG5*'Calculations Etc'!$B$46</f>
        <v>2.2840337697009883E-3</v>
      </c>
      <c r="AH8" s="17">
        <f>AH5*'Calculations Etc'!$B$46</f>
        <v>2.2840337697009883E-3</v>
      </c>
      <c r="AI8" s="17">
        <f>AI5*'Calculations Etc'!$B$46</f>
        <v>2.2840337697009883E-3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
    </sheetView>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B$4/(1-'Calculations Etc'!$B$13)</f>
        <v>2.8373424041134676E-3</v>
      </c>
      <c r="C2" s="17">
        <f>$B2+$B2*(C$1-$B$1)/($AI$1-$B$1)*'NAP F28'!$B$24</f>
        <v>2.8800364899743895E-3</v>
      </c>
      <c r="D2" s="17">
        <f>$B2+$B2*(D$1-$B$1)/($AI$1-$B$1)*'NAP F28'!$B$24</f>
        <v>2.9227305758353114E-3</v>
      </c>
      <c r="E2" s="17">
        <f>$B2+$B2*(E$1-$B$1)/($AI$1-$B$1)*'NAP F28'!$B$24</f>
        <v>2.9654246616962333E-3</v>
      </c>
      <c r="F2" s="17">
        <f>$B2+$B2*(F$1-$B$1)/($AI$1-$B$1)*'NAP F28'!$B$24</f>
        <v>3.0081187475571552E-3</v>
      </c>
      <c r="G2" s="17">
        <f>$B2+$B2*(G$1-$B$1)/($AI$1-$B$1)*'NAP F28'!$B$24</f>
        <v>3.0508128334180771E-3</v>
      </c>
      <c r="H2" s="17">
        <f>$B2+$B2*(H$1-$B$1)/($AI$1-$B$1)*'NAP F28'!$B$24</f>
        <v>3.0935069192789991E-3</v>
      </c>
      <c r="I2" s="17">
        <f>$B2+$B2*(I$1-$B$1)/($AI$1-$B$1)*'NAP F28'!$B$24</f>
        <v>3.1362010051399214E-3</v>
      </c>
      <c r="J2" s="17">
        <f>$B2+$B2*(J$1-$B$1)/($AI$1-$B$1)*'NAP F28'!$B$24</f>
        <v>3.1788950910008433E-3</v>
      </c>
      <c r="K2" s="17">
        <f>$B2+$B2*(K$1-$B$1)/($AI$1-$B$1)*'NAP F28'!$B$24</f>
        <v>3.2215891768617652E-3</v>
      </c>
      <c r="L2" s="17">
        <f>$B2+$B2*(L$1-$B$1)/($AI$1-$B$1)*'NAP F28'!$B$24</f>
        <v>3.2642832627226871E-3</v>
      </c>
      <c r="M2" s="17">
        <f>$B2+$B2*(M$1-$B$1)/($AI$1-$B$1)*'NAP F28'!$B$24</f>
        <v>3.306977348583609E-3</v>
      </c>
      <c r="N2" s="17">
        <f>$B2+$B2*(N$1-$B$1)/($AI$1-$B$1)*'NAP F28'!$B$24</f>
        <v>3.3496714344445309E-3</v>
      </c>
      <c r="O2" s="17">
        <f>$B2+$B2*(O$1-$B$1)/($AI$1-$B$1)*'NAP F28'!$B$24</f>
        <v>3.3923655203054529E-3</v>
      </c>
      <c r="P2" s="17">
        <f>$B2+$B2*(P$1-$B$1)/($AI$1-$B$1)*'NAP F28'!$B$24</f>
        <v>3.4350596061663748E-3</v>
      </c>
      <c r="Q2" s="17">
        <f>$B2+$B2*(Q$1-$B$1)/($AI$1-$B$1)*'NAP F28'!$B$24</f>
        <v>3.4777536920272967E-3</v>
      </c>
      <c r="R2" s="17">
        <f>$B2+$B2*(R$1-$B$1)/($AI$1-$B$1)*'NAP F28'!$B$24</f>
        <v>3.5204477778882186E-3</v>
      </c>
      <c r="S2" s="17">
        <f>$B2+$B2*(S$1-$B$1)/($AI$1-$B$1)*'NAP F28'!$B$24</f>
        <v>3.5631418637491405E-3</v>
      </c>
      <c r="T2" s="17">
        <f>$B2+$B2*(T$1-$B$1)/($AI$1-$B$1)*'NAP F28'!$B$24</f>
        <v>3.6058359496100624E-3</v>
      </c>
      <c r="U2" s="17">
        <f>$B2+$B2*(U$1-$B$1)/($AI$1-$B$1)*'NAP F28'!$B$24</f>
        <v>3.6485300354709843E-3</v>
      </c>
      <c r="V2" s="17">
        <f>$B2+$B2*(V$1-$B$1)/($AI$1-$B$1)*'NAP F28'!$B$24</f>
        <v>3.6912241213319067E-3</v>
      </c>
      <c r="W2" s="17">
        <f>$B2+$B2*(W$1-$B$1)/($AI$1-$B$1)*'NAP F28'!$B$24</f>
        <v>3.7339182071928281E-3</v>
      </c>
      <c r="X2" s="17">
        <f>$B2+$B2*(X$1-$B$1)/($AI$1-$B$1)*'NAP F28'!$B$24</f>
        <v>3.7766122930537505E-3</v>
      </c>
      <c r="Y2" s="17">
        <f>$B2+$B2*(Y$1-$B$1)/($AI$1-$B$1)*'NAP F28'!$B$24</f>
        <v>3.8193063789146724E-3</v>
      </c>
      <c r="Z2" s="17">
        <f>$B2+$B2*(Z$1-$B$1)/($AI$1-$B$1)*'NAP F28'!$B$24</f>
        <v>3.8620004647755939E-3</v>
      </c>
      <c r="AA2" s="17">
        <f>$B2+$B2*(AA$1-$B$1)/($AI$1-$B$1)*'NAP F28'!$B$24</f>
        <v>3.9046945506365162E-3</v>
      </c>
      <c r="AB2" s="17">
        <f>$B2+$B2*(AB$1-$B$1)/($AI$1-$B$1)*'NAP F28'!$B$24</f>
        <v>3.9473886364974385E-3</v>
      </c>
      <c r="AC2" s="17">
        <f>$B2+$B2*(AC$1-$B$1)/($AI$1-$B$1)*'NAP F28'!$B$24</f>
        <v>3.9900827223583596E-3</v>
      </c>
      <c r="AD2" s="17">
        <f>$B2+$B2*(AD$1-$B$1)/($AI$1-$B$1)*'NAP F28'!$B$24</f>
        <v>4.0327768082192815E-3</v>
      </c>
      <c r="AE2" s="17">
        <f>$B2+$B2*(AE$1-$B$1)/($AI$1-$B$1)*'NAP F28'!$B$24</f>
        <v>4.0754708940802043E-3</v>
      </c>
      <c r="AF2" s="17">
        <f>$B2+$B2*(AF$1-$B$1)/($AI$1-$B$1)*'NAP F28'!$B$24</f>
        <v>4.1181649799411262E-3</v>
      </c>
      <c r="AG2" s="17">
        <f>$B2+$B2*(AG$1-$B$1)/($AI$1-$B$1)*'NAP F28'!$B$24</f>
        <v>4.1608590658020481E-3</v>
      </c>
      <c r="AH2" s="17">
        <f>$B2+$B2*(AH$1-$B$1)/($AI$1-$B$1)*'NAP F28'!$B$24</f>
        <v>4.20355315166297E-3</v>
      </c>
      <c r="AI2" s="17">
        <f>$B2+$B2*(AI$1-$B$1)/($AI$1-$B$1)*'NAP F28'!$B$24</f>
        <v>4.2462472375238919E-3</v>
      </c>
    </row>
    <row r="3" spans="1:35">
      <c r="A3" t="s">
        <v>124</v>
      </c>
      <c r="B3" s="17">
        <f>B$5</f>
        <v>8.8295154672176463E-4</v>
      </c>
      <c r="C3" s="17">
        <f t="shared" ref="C3:AI4" si="0">C$5</f>
        <v>9.1626761342141253E-4</v>
      </c>
      <c r="D3" s="17">
        <f t="shared" si="0"/>
        <v>9.1832610656811101E-4</v>
      </c>
      <c r="E3" s="17">
        <f t="shared" si="0"/>
        <v>9.3139632744521723E-4</v>
      </c>
      <c r="F3" s="17">
        <f t="shared" si="0"/>
        <v>9.5042179087972522E-4</v>
      </c>
      <c r="G3" s="17">
        <f t="shared" si="0"/>
        <v>9.5883665570526441E-4</v>
      </c>
      <c r="H3" s="17">
        <f t="shared" si="0"/>
        <v>9.795952623461281E-4</v>
      </c>
      <c r="I3" s="17">
        <f t="shared" si="0"/>
        <v>1.0072994790908828E-3</v>
      </c>
      <c r="J3" s="17">
        <f t="shared" si="0"/>
        <v>1.0369429910077699E-3</v>
      </c>
      <c r="K3" s="17">
        <f t="shared" si="0"/>
        <v>1.0687035474201904E-3</v>
      </c>
      <c r="L3" s="17">
        <f t="shared" si="0"/>
        <v>1.1016521258330181E-3</v>
      </c>
      <c r="M3" s="17">
        <f t="shared" si="0"/>
        <v>1.1199444751622384E-3</v>
      </c>
      <c r="N3" s="17">
        <f t="shared" si="0"/>
        <v>1.1440130372784682E-3</v>
      </c>
      <c r="O3" s="17">
        <f t="shared" si="0"/>
        <v>1.1647400983616099E-3</v>
      </c>
      <c r="P3" s="17">
        <f t="shared" si="0"/>
        <v>1.1834378837703345E-3</v>
      </c>
      <c r="Q3" s="17">
        <f t="shared" si="0"/>
        <v>1.1937918109594622E-3</v>
      </c>
      <c r="R3" s="17">
        <f t="shared" si="0"/>
        <v>1.1965721269970608E-3</v>
      </c>
      <c r="S3" s="17">
        <f t="shared" si="0"/>
        <v>1.1985116549777376E-3</v>
      </c>
      <c r="T3" s="17">
        <f t="shared" si="0"/>
        <v>1.200135843785467E-3</v>
      </c>
      <c r="U3" s="17">
        <f t="shared" si="0"/>
        <v>1.2033341675639496E-3</v>
      </c>
      <c r="V3" s="17">
        <f t="shared" si="0"/>
        <v>1.2056955446264879E-3</v>
      </c>
      <c r="W3" s="17">
        <f t="shared" si="0"/>
        <v>1.2071796990949567E-3</v>
      </c>
      <c r="X3" s="17">
        <f t="shared" si="0"/>
        <v>1.2089447370718506E-3</v>
      </c>
      <c r="Y3" s="17">
        <f t="shared" si="0"/>
        <v>1.211136047492943E-3</v>
      </c>
      <c r="Z3" s="17">
        <f t="shared" si="0"/>
        <v>1.2132661292669441E-3</v>
      </c>
      <c r="AA3" s="17">
        <f t="shared" si="0"/>
        <v>1.2145856880947533E-3</v>
      </c>
      <c r="AB3" s="17">
        <f t="shared" si="0"/>
        <v>1.2161095364199867E-3</v>
      </c>
      <c r="AC3" s="17">
        <f t="shared" si="0"/>
        <v>1.2185116549777377E-3</v>
      </c>
      <c r="AD3" s="17">
        <f t="shared" si="0"/>
        <v>1.2206212495998604E-3</v>
      </c>
      <c r="AE3" s="17">
        <f t="shared" si="0"/>
        <v>1.2233306754357886E-3</v>
      </c>
      <c r="AF3" s="17">
        <f t="shared" si="0"/>
        <v>1.22527218228909E-3</v>
      </c>
      <c r="AG3" s="17">
        <f t="shared" si="0"/>
        <v>1.2274547623897798E-3</v>
      </c>
      <c r="AH3" s="17">
        <f t="shared" si="0"/>
        <v>1.2299761953263686E-3</v>
      </c>
      <c r="AI3" s="17">
        <f t="shared" si="0"/>
        <v>1.232326048365975E-3</v>
      </c>
    </row>
    <row r="4" spans="1:35">
      <c r="A4" t="s">
        <v>125</v>
      </c>
      <c r="B4" s="17">
        <f>B$5</f>
        <v>8.8295154672176463E-4</v>
      </c>
      <c r="C4" s="17">
        <f t="shared" si="0"/>
        <v>9.1626761342141253E-4</v>
      </c>
      <c r="D4" s="17">
        <f t="shared" si="0"/>
        <v>9.1832610656811101E-4</v>
      </c>
      <c r="E4" s="17">
        <f t="shared" si="0"/>
        <v>9.3139632744521723E-4</v>
      </c>
      <c r="F4" s="17">
        <f t="shared" si="0"/>
        <v>9.5042179087972522E-4</v>
      </c>
      <c r="G4" s="17">
        <f t="shared" si="0"/>
        <v>9.5883665570526441E-4</v>
      </c>
      <c r="H4" s="17">
        <f t="shared" si="0"/>
        <v>9.795952623461281E-4</v>
      </c>
      <c r="I4" s="17">
        <f t="shared" si="0"/>
        <v>1.0072994790908828E-3</v>
      </c>
      <c r="J4" s="17">
        <f t="shared" si="0"/>
        <v>1.0369429910077699E-3</v>
      </c>
      <c r="K4" s="17">
        <f t="shared" si="0"/>
        <v>1.0687035474201904E-3</v>
      </c>
      <c r="L4" s="17">
        <f t="shared" si="0"/>
        <v>1.1016521258330181E-3</v>
      </c>
      <c r="M4" s="17">
        <f t="shared" si="0"/>
        <v>1.1199444751622384E-3</v>
      </c>
      <c r="N4" s="17">
        <f t="shared" si="0"/>
        <v>1.1440130372784682E-3</v>
      </c>
      <c r="O4" s="17">
        <f t="shared" si="0"/>
        <v>1.1647400983616099E-3</v>
      </c>
      <c r="P4" s="17">
        <f t="shared" si="0"/>
        <v>1.1834378837703345E-3</v>
      </c>
      <c r="Q4" s="17">
        <f t="shared" si="0"/>
        <v>1.1937918109594622E-3</v>
      </c>
      <c r="R4" s="17">
        <f t="shared" si="0"/>
        <v>1.1965721269970608E-3</v>
      </c>
      <c r="S4" s="17">
        <f t="shared" si="0"/>
        <v>1.1985116549777376E-3</v>
      </c>
      <c r="T4" s="17">
        <f t="shared" si="0"/>
        <v>1.200135843785467E-3</v>
      </c>
      <c r="U4" s="17">
        <f t="shared" si="0"/>
        <v>1.2033341675639496E-3</v>
      </c>
      <c r="V4" s="17">
        <f t="shared" si="0"/>
        <v>1.2056955446264879E-3</v>
      </c>
      <c r="W4" s="17">
        <f t="shared" si="0"/>
        <v>1.2071796990949567E-3</v>
      </c>
      <c r="X4" s="17">
        <f t="shared" si="0"/>
        <v>1.2089447370718506E-3</v>
      </c>
      <c r="Y4" s="17">
        <f t="shared" si="0"/>
        <v>1.211136047492943E-3</v>
      </c>
      <c r="Z4" s="17">
        <f t="shared" si="0"/>
        <v>1.2132661292669441E-3</v>
      </c>
      <c r="AA4" s="17">
        <f t="shared" si="0"/>
        <v>1.2145856880947533E-3</v>
      </c>
      <c r="AB4" s="17">
        <f t="shared" si="0"/>
        <v>1.2161095364199867E-3</v>
      </c>
      <c r="AC4" s="17">
        <f t="shared" si="0"/>
        <v>1.2185116549777377E-3</v>
      </c>
      <c r="AD4" s="17">
        <f t="shared" si="0"/>
        <v>1.2206212495998604E-3</v>
      </c>
      <c r="AE4" s="17">
        <f t="shared" si="0"/>
        <v>1.2233306754357886E-3</v>
      </c>
      <c r="AF4" s="17">
        <f t="shared" si="0"/>
        <v>1.22527218228909E-3</v>
      </c>
      <c r="AG4" s="17">
        <f t="shared" si="0"/>
        <v>1.2274547623897798E-3</v>
      </c>
      <c r="AH4" s="17">
        <f t="shared" si="0"/>
        <v>1.2299761953263686E-3</v>
      </c>
      <c r="AI4" s="17">
        <f t="shared" si="0"/>
        <v>1.232326048365975E-3</v>
      </c>
    </row>
    <row r="5" spans="1:35">
      <c r="A5" t="s">
        <v>126</v>
      </c>
      <c r="B5" s="17">
        <f>(INDEX('AEO 50'!$C$207:$AJ$207,MATCH(B$1,'AEO 50'!$C$1:$AJ$1,0))*'Calculations Etc'!$B$22/'Calculations Etc'!$B$27)</f>
        <v>8.8295154672176463E-4</v>
      </c>
      <c r="C5" s="17">
        <f>(INDEX('AEO 50'!$C$207:$AJ$207,MATCH(C$1,'AEO 50'!$C$1:$AJ$1,0))*'Calculations Etc'!$B$22/'Calculations Etc'!$B$27)</f>
        <v>9.1626761342141253E-4</v>
      </c>
      <c r="D5" s="17">
        <f>(INDEX('AEO 50'!$C$207:$AJ$207,MATCH(D$1,'AEO 50'!$C$1:$AJ$1,0))*'Calculations Etc'!$B$22/'Calculations Etc'!$B$27)</f>
        <v>9.1832610656811101E-4</v>
      </c>
      <c r="E5" s="17">
        <f>(INDEX('AEO 50'!$C$207:$AJ$207,MATCH(E$1,'AEO 50'!$C$1:$AJ$1,0))*'Calculations Etc'!$B$22/'Calculations Etc'!$B$27)</f>
        <v>9.3139632744521723E-4</v>
      </c>
      <c r="F5" s="17">
        <f>(INDEX('AEO 50'!$C$207:$AJ$207,MATCH(F$1,'AEO 50'!$C$1:$AJ$1,0))*'Calculations Etc'!$B$22/'Calculations Etc'!$B$27)</f>
        <v>9.5042179087972522E-4</v>
      </c>
      <c r="G5" s="17">
        <f>(INDEX('AEO 50'!$C$207:$AJ$207,MATCH(G$1,'AEO 50'!$C$1:$AJ$1,0))*'Calculations Etc'!$B$22/'Calculations Etc'!$B$27)</f>
        <v>9.5883665570526441E-4</v>
      </c>
      <c r="H5" s="17">
        <f>(INDEX('AEO 50'!$C$207:$AJ$207,MATCH(H$1,'AEO 50'!$C$1:$AJ$1,0))*'Calculations Etc'!$B$22/'Calculations Etc'!$B$27)</f>
        <v>9.795952623461281E-4</v>
      </c>
      <c r="I5" s="17">
        <f>(INDEX('AEO 50'!$C$207:$AJ$207,MATCH(I$1,'AEO 50'!$C$1:$AJ$1,0))*'Calculations Etc'!$B$22/'Calculations Etc'!$B$27)</f>
        <v>1.0072994790908828E-3</v>
      </c>
      <c r="J5" s="17">
        <f>(INDEX('AEO 50'!$C$207:$AJ$207,MATCH(J$1,'AEO 50'!$C$1:$AJ$1,0))*'Calculations Etc'!$B$22/'Calculations Etc'!$B$27)</f>
        <v>1.0369429910077699E-3</v>
      </c>
      <c r="K5" s="17">
        <f>(INDEX('AEO 50'!$C$207:$AJ$207,MATCH(K$1,'AEO 50'!$C$1:$AJ$1,0))*'Calculations Etc'!$B$22/'Calculations Etc'!$B$27)</f>
        <v>1.0687035474201904E-3</v>
      </c>
      <c r="L5" s="17">
        <f>(INDEX('AEO 50'!$C$207:$AJ$207,MATCH(L$1,'AEO 50'!$C$1:$AJ$1,0))*'Calculations Etc'!$B$22/'Calculations Etc'!$B$27)</f>
        <v>1.1016521258330181E-3</v>
      </c>
      <c r="M5" s="17">
        <f>(INDEX('AEO 50'!$C$207:$AJ$207,MATCH(M$1,'AEO 50'!$C$1:$AJ$1,0))*'Calculations Etc'!$B$22/'Calculations Etc'!$B$27)</f>
        <v>1.1199444751622384E-3</v>
      </c>
      <c r="N5" s="17">
        <f>(INDEX('AEO 50'!$C$207:$AJ$207,MATCH(N$1,'AEO 50'!$C$1:$AJ$1,0))*'Calculations Etc'!$B$22/'Calculations Etc'!$B$27)</f>
        <v>1.1440130372784682E-3</v>
      </c>
      <c r="O5" s="17">
        <f>(INDEX('AEO 50'!$C$207:$AJ$207,MATCH(O$1,'AEO 50'!$C$1:$AJ$1,0))*'Calculations Etc'!$B$22/'Calculations Etc'!$B$27)</f>
        <v>1.1647400983616099E-3</v>
      </c>
      <c r="P5" s="17">
        <f>(INDEX('AEO 50'!$C$207:$AJ$207,MATCH(P$1,'AEO 50'!$C$1:$AJ$1,0))*'Calculations Etc'!$B$22/'Calculations Etc'!$B$27)</f>
        <v>1.1834378837703345E-3</v>
      </c>
      <c r="Q5" s="17">
        <f>(INDEX('AEO 50'!$C$207:$AJ$207,MATCH(Q$1,'AEO 50'!$C$1:$AJ$1,0))*'Calculations Etc'!$B$22/'Calculations Etc'!$B$27)</f>
        <v>1.1937918109594622E-3</v>
      </c>
      <c r="R5" s="17">
        <f>(INDEX('AEO 50'!$C$207:$AJ$207,MATCH(R$1,'AEO 50'!$C$1:$AJ$1,0))*'Calculations Etc'!$B$22/'Calculations Etc'!$B$27)</f>
        <v>1.1965721269970608E-3</v>
      </c>
      <c r="S5" s="17">
        <f>(INDEX('AEO 50'!$C$207:$AJ$207,MATCH(S$1,'AEO 50'!$C$1:$AJ$1,0))*'Calculations Etc'!$B$22/'Calculations Etc'!$B$27)</f>
        <v>1.1985116549777376E-3</v>
      </c>
      <c r="T5" s="17">
        <f>(INDEX('AEO 50'!$C$207:$AJ$207,MATCH(T$1,'AEO 50'!$C$1:$AJ$1,0))*'Calculations Etc'!$B$22/'Calculations Etc'!$B$27)</f>
        <v>1.200135843785467E-3</v>
      </c>
      <c r="U5" s="17">
        <f>(INDEX('AEO 50'!$C$207:$AJ$207,MATCH(U$1,'AEO 50'!$C$1:$AJ$1,0))*'Calculations Etc'!$B$22/'Calculations Etc'!$B$27)</f>
        <v>1.2033341675639496E-3</v>
      </c>
      <c r="V5" s="17">
        <f>(INDEX('AEO 50'!$C$207:$AJ$207,MATCH(V$1,'AEO 50'!$C$1:$AJ$1,0))*'Calculations Etc'!$B$22/'Calculations Etc'!$B$27)</f>
        <v>1.2056955446264879E-3</v>
      </c>
      <c r="W5" s="17">
        <f>(INDEX('AEO 50'!$C$207:$AJ$207,MATCH(W$1,'AEO 50'!$C$1:$AJ$1,0))*'Calculations Etc'!$B$22/'Calculations Etc'!$B$27)</f>
        <v>1.2071796990949567E-3</v>
      </c>
      <c r="X5" s="17">
        <f>(INDEX('AEO 50'!$C$207:$AJ$207,MATCH(X$1,'AEO 50'!$C$1:$AJ$1,0))*'Calculations Etc'!$B$22/'Calculations Etc'!$B$27)</f>
        <v>1.2089447370718506E-3</v>
      </c>
      <c r="Y5" s="17">
        <f>(INDEX('AEO 50'!$C$207:$AJ$207,MATCH(Y$1,'AEO 50'!$C$1:$AJ$1,0))*'Calculations Etc'!$B$22/'Calculations Etc'!$B$27)</f>
        <v>1.211136047492943E-3</v>
      </c>
      <c r="Z5" s="17">
        <f>(INDEX('AEO 50'!$C$207:$AJ$207,MATCH(Z$1,'AEO 50'!$C$1:$AJ$1,0))*'Calculations Etc'!$B$22/'Calculations Etc'!$B$27)</f>
        <v>1.2132661292669441E-3</v>
      </c>
      <c r="AA5" s="17">
        <f>(INDEX('AEO 50'!$C$207:$AJ$207,MATCH(AA$1,'AEO 50'!$C$1:$AJ$1,0))*'Calculations Etc'!$B$22/'Calculations Etc'!$B$27)</f>
        <v>1.2145856880947533E-3</v>
      </c>
      <c r="AB5" s="17">
        <f>(INDEX('AEO 50'!$C$207:$AJ$207,MATCH(AB$1,'AEO 50'!$C$1:$AJ$1,0))*'Calculations Etc'!$B$22/'Calculations Etc'!$B$27)</f>
        <v>1.2161095364199867E-3</v>
      </c>
      <c r="AC5" s="17">
        <f>(INDEX('AEO 50'!$C$207:$AJ$207,MATCH(AC$1,'AEO 50'!$C$1:$AJ$1,0))*'Calculations Etc'!$B$22/'Calculations Etc'!$B$27)</f>
        <v>1.2185116549777377E-3</v>
      </c>
      <c r="AD5" s="17">
        <f>(INDEX('AEO 50'!$C$207:$AJ$207,MATCH(AD$1,'AEO 50'!$C$1:$AJ$1,0))*'Calculations Etc'!$B$22/'Calculations Etc'!$B$27)</f>
        <v>1.2206212495998604E-3</v>
      </c>
      <c r="AE5" s="17">
        <f>(INDEX('AEO 50'!$C$207:$AJ$207,MATCH(AE$1,'AEO 50'!$C$1:$AJ$1,0))*'Calculations Etc'!$B$22/'Calculations Etc'!$B$27)</f>
        <v>1.2233306754357886E-3</v>
      </c>
      <c r="AF5" s="17">
        <f>(INDEX('AEO 50'!$C$207:$AJ$207,MATCH(AF$1,'AEO 50'!$C$1:$AJ$1,0))*'Calculations Etc'!$B$22/'Calculations Etc'!$B$27)</f>
        <v>1.22527218228909E-3</v>
      </c>
      <c r="AG5" s="17">
        <f>(INDEX('AEO 50'!$C$207:$AJ$207,MATCH(AG$1,'AEO 50'!$C$1:$AJ$1,0))*'Calculations Etc'!$B$22/'Calculations Etc'!$B$27)</f>
        <v>1.2274547623897798E-3</v>
      </c>
      <c r="AH5" s="17">
        <f>(INDEX('AEO 50'!$C$207:$AJ$207,MATCH(AH$1,'AEO 50'!$C$1:$AJ$1,0))*'Calculations Etc'!$B$22/'Calculations Etc'!$B$27)</f>
        <v>1.2299761953263686E-3</v>
      </c>
      <c r="AI5" s="17">
        <f>(INDEX('AEO 50'!$C$207:$AJ$207,MATCH(AI$1,'AEO 50'!$C$1:$AJ$1,0))*'Calculations Etc'!$B$22/'Calculations Etc'!$B$27)</f>
        <v>1.232326048365975E-3</v>
      </c>
    </row>
    <row r="6" spans="1:35">
      <c r="A6" t="s">
        <v>127</v>
      </c>
      <c r="B6" s="17">
        <f>B4*(1-'Calculations Etc'!$B$16)+B2*'Calculations Etc'!$B$16</f>
        <v>1.9578665182872013E-3</v>
      </c>
      <c r="C6" s="17">
        <f>C4*(1-'Calculations Etc'!$B$16)+C2*'Calculations Etc'!$B$16</f>
        <v>1.9963404955255499E-3</v>
      </c>
      <c r="D6" s="17">
        <f>D4*(1-'Calculations Etc'!$B$16)+D2*'Calculations Etc'!$B$16</f>
        <v>2.0207485646650714E-3</v>
      </c>
      <c r="E6" s="17">
        <f>E4*(1-'Calculations Etc'!$B$16)+E2*'Calculations Etc'!$B$16</f>
        <v>2.0501119112832761E-3</v>
      </c>
      <c r="F6" s="17">
        <f>F4*(1-'Calculations Etc'!$B$16)+F2*'Calculations Etc'!$B$16</f>
        <v>2.0821551170523119E-3</v>
      </c>
      <c r="G6" s="17">
        <f>G4*(1-'Calculations Etc'!$B$16)+G2*'Calculations Etc'!$B$16</f>
        <v>2.1094235534473114E-3</v>
      </c>
      <c r="H6" s="17">
        <f>H4*(1-'Calculations Etc'!$B$16)+H2*'Calculations Etc'!$B$16</f>
        <v>2.1422466736592074E-3</v>
      </c>
      <c r="I6" s="17">
        <f>I4*(1-'Calculations Etc'!$B$16)+I2*'Calculations Etc'!$B$16</f>
        <v>2.1781953184178541E-3</v>
      </c>
      <c r="J6" s="17">
        <f>J4*(1-'Calculations Etc'!$B$16)+J2*'Calculations Etc'!$B$16</f>
        <v>2.2150166460039602E-3</v>
      </c>
      <c r="K6" s="17">
        <f>K4*(1-'Calculations Etc'!$B$16)+K2*'Calculations Etc'!$B$16</f>
        <v>2.2527906436130567E-3</v>
      </c>
      <c r="L6" s="17">
        <f>L4*(1-'Calculations Etc'!$B$16)+L2*'Calculations Etc'!$B$16</f>
        <v>2.291099251122336E-3</v>
      </c>
      <c r="M6" s="17">
        <f>M4*(1-'Calculations Etc'!$B$16)+M2*'Calculations Etc'!$B$16</f>
        <v>2.3228125555439924E-3</v>
      </c>
      <c r="N6" s="17">
        <f>N4*(1-'Calculations Etc'!$B$16)+N2*'Calculations Etc'!$B$16</f>
        <v>2.3571251557198028E-3</v>
      </c>
      <c r="O6" s="17">
        <f>O4*(1-'Calculations Etc'!$B$16)+O2*'Calculations Etc'!$B$16</f>
        <v>2.3899340804307235E-3</v>
      </c>
      <c r="P6" s="17">
        <f>P4*(1-'Calculations Etc'!$B$16)+P2*'Calculations Etc'!$B$16</f>
        <v>2.421829831088157E-3</v>
      </c>
      <c r="Q6" s="17">
        <f>Q4*(1-'Calculations Etc'!$B$16)+Q2*'Calculations Etc'!$B$16</f>
        <v>2.4499708455467712E-3</v>
      </c>
      <c r="R6" s="17">
        <f>R4*(1-'Calculations Etc'!$B$16)+R2*'Calculations Etc'!$B$16</f>
        <v>2.4747037349871978E-3</v>
      </c>
      <c r="S6" s="17">
        <f>S4*(1-'Calculations Etc'!$B$16)+S2*'Calculations Etc'!$B$16</f>
        <v>2.4990582698020095E-3</v>
      </c>
      <c r="T6" s="17">
        <f>T4*(1-'Calculations Etc'!$B$16)+T2*'Calculations Etc'!$B$16</f>
        <v>2.523270901988995E-3</v>
      </c>
      <c r="U6" s="17">
        <f>U4*(1-'Calculations Etc'!$B$16)+U2*'Calculations Etc'!$B$16</f>
        <v>2.5481918949128188E-3</v>
      </c>
      <c r="V6" s="17">
        <f>V4*(1-'Calculations Etc'!$B$16)+V2*'Calculations Etc'!$B$16</f>
        <v>2.5727362618144685E-3</v>
      </c>
      <c r="W6" s="17">
        <f>W4*(1-'Calculations Etc'!$B$16)+W2*'Calculations Etc'!$B$16</f>
        <v>2.596885878548786E-3</v>
      </c>
      <c r="X6" s="17">
        <f>X4*(1-'Calculations Etc'!$B$16)+X2*'Calculations Etc'!$B$16</f>
        <v>2.6211618928618954E-3</v>
      </c>
      <c r="Y6" s="17">
        <f>Y4*(1-'Calculations Etc'!$B$16)+Y2*'Calculations Etc'!$B$16</f>
        <v>2.6456297297748942E-3</v>
      </c>
      <c r="Z6" s="17">
        <f>Z4*(1-'Calculations Etc'!$B$16)+Z2*'Calculations Etc'!$B$16</f>
        <v>2.6700700137967013E-3</v>
      </c>
      <c r="AA6" s="17">
        <f>AA4*(1-'Calculations Etc'!$B$16)+AA2*'Calculations Etc'!$B$16</f>
        <v>2.6941455624927232E-3</v>
      </c>
      <c r="AB6" s="17">
        <f>AB4*(1-'Calculations Etc'!$B$16)+AB2*'Calculations Etc'!$B$16</f>
        <v>2.7183130414625851E-3</v>
      </c>
      <c r="AC6" s="17">
        <f>AC4*(1-'Calculations Etc'!$B$16)+AC2*'Calculations Etc'!$B$16</f>
        <v>2.7428757420370799E-3</v>
      </c>
      <c r="AD6" s="17">
        <f>AD4*(1-'Calculations Etc'!$B$16)+AD2*'Calculations Etc'!$B$16</f>
        <v>2.7673068068405421E-3</v>
      </c>
      <c r="AE6" s="17">
        <f>AE4*(1-'Calculations Etc'!$B$16)+AE2*'Calculations Etc'!$B$16</f>
        <v>2.7920077956902177E-3</v>
      </c>
      <c r="AF6" s="17">
        <f>AF4*(1-'Calculations Etc'!$B$16)+AF2*'Calculations Etc'!$B$16</f>
        <v>2.8163632209977098E-3</v>
      </c>
      <c r="AG6" s="17">
        <f>AG4*(1-'Calculations Etc'!$B$16)+AG2*'Calculations Etc'!$B$16</f>
        <v>2.8408271292665274E-3</v>
      </c>
      <c r="AH6" s="17">
        <f>AH4*(1-'Calculations Etc'!$B$16)+AH2*'Calculations Etc'!$B$16</f>
        <v>2.8654435213114997E-3</v>
      </c>
      <c r="AI6" s="17">
        <f>AI4*(1-'Calculations Etc'!$B$16)+AI2*'Calculations Etc'!$B$16</f>
        <v>2.8899827024028296E-3</v>
      </c>
    </row>
    <row r="7" spans="1:35">
      <c r="A7" t="s">
        <v>1225</v>
      </c>
      <c r="B7" s="17">
        <f>B5*'Calculations Etc'!$B$50</f>
        <v>6.8428744870936762E-4</v>
      </c>
      <c r="C7" s="17">
        <f>C5*'Calculations Etc'!$B$50</f>
        <v>7.1010740040159477E-4</v>
      </c>
      <c r="D7" s="17">
        <f>D5*'Calculations Etc'!$B$50</f>
        <v>7.1170273259028611E-4</v>
      </c>
      <c r="E7" s="17">
        <f>E5*'Calculations Etc'!$B$50</f>
        <v>7.2183215377004341E-4</v>
      </c>
      <c r="F7" s="17">
        <f>F5*'Calculations Etc'!$B$50</f>
        <v>7.3657688793178709E-4</v>
      </c>
      <c r="G7" s="17">
        <f>G5*'Calculations Etc'!$B$50</f>
        <v>7.4309840817157996E-4</v>
      </c>
      <c r="H7" s="17">
        <f>H5*'Calculations Etc'!$B$50</f>
        <v>7.5918632831824934E-4</v>
      </c>
      <c r="I7" s="17">
        <f>I5*'Calculations Etc'!$B$50</f>
        <v>7.8065709629543411E-4</v>
      </c>
      <c r="J7" s="17">
        <f>J5*'Calculations Etc'!$B$50</f>
        <v>8.0363081803102167E-4</v>
      </c>
      <c r="K7" s="17">
        <f>K5*'Calculations Etc'!$B$50</f>
        <v>8.282452492506476E-4</v>
      </c>
      <c r="L7" s="17">
        <f>L5*'Calculations Etc'!$B$50</f>
        <v>8.5378039752058909E-4</v>
      </c>
      <c r="M7" s="17">
        <f>M5*'Calculations Etc'!$B$50</f>
        <v>8.6795696825073482E-4</v>
      </c>
      <c r="N7" s="17">
        <f>N5*'Calculations Etc'!$B$50</f>
        <v>8.8661010389081286E-4</v>
      </c>
      <c r="O7" s="17">
        <f>O5*'Calculations Etc'!$B$50</f>
        <v>9.0267357623024776E-4</v>
      </c>
      <c r="P7" s="17">
        <f>P5*'Calculations Etc'!$B$50</f>
        <v>9.1716435992200934E-4</v>
      </c>
      <c r="Q7" s="17">
        <f>Q5*'Calculations Etc'!$B$50</f>
        <v>9.2518865349358321E-4</v>
      </c>
      <c r="R7" s="17">
        <f>R5*'Calculations Etc'!$B$50</f>
        <v>9.2734339842272218E-4</v>
      </c>
      <c r="S7" s="17">
        <f>S5*'Calculations Etc'!$B$50</f>
        <v>9.2884653260774663E-4</v>
      </c>
      <c r="T7" s="17">
        <f>T5*'Calculations Etc'!$B$50</f>
        <v>9.3010527893373697E-4</v>
      </c>
      <c r="U7" s="17">
        <f>U5*'Calculations Etc'!$B$50</f>
        <v>9.3258397986206102E-4</v>
      </c>
      <c r="V7" s="17">
        <f>V5*'Calculations Etc'!$B$50</f>
        <v>9.3441404708552813E-4</v>
      </c>
      <c r="W7" s="17">
        <f>W5*'Calculations Etc'!$B$50</f>
        <v>9.3556426679859141E-4</v>
      </c>
      <c r="X7" s="17">
        <f>X5*'Calculations Etc'!$B$50</f>
        <v>9.3693217123068427E-4</v>
      </c>
      <c r="Y7" s="17">
        <f>Y5*'Calculations Etc'!$B$50</f>
        <v>9.3863043680703084E-4</v>
      </c>
      <c r="Z7" s="17">
        <f>Z5*'Calculations Etc'!$B$50</f>
        <v>9.4028125018188167E-4</v>
      </c>
      <c r="AA7" s="17">
        <f>AA5*'Calculations Etc'!$B$50</f>
        <v>9.4130390827343378E-4</v>
      </c>
      <c r="AB7" s="17">
        <f>AB5*'Calculations Etc'!$B$50</f>
        <v>9.4248489072548973E-4</v>
      </c>
      <c r="AC7" s="17">
        <f>AC5*'Calculations Etc'!$B$50</f>
        <v>9.4434653260774674E-4</v>
      </c>
      <c r="AD7" s="17">
        <f>AD5*'Calculations Etc'!$B$50</f>
        <v>9.4598146843989184E-4</v>
      </c>
      <c r="AE7" s="17">
        <f>AE5*'Calculations Etc'!$B$50</f>
        <v>9.4808127346273621E-4</v>
      </c>
      <c r="AF7" s="17">
        <f>AF5*'Calculations Etc'!$B$50</f>
        <v>9.4958594127404479E-4</v>
      </c>
      <c r="AG7" s="17">
        <f>AG5*'Calculations Etc'!$B$50</f>
        <v>9.5127744085207939E-4</v>
      </c>
      <c r="AH7" s="17">
        <f>AH5*'Calculations Etc'!$B$50</f>
        <v>9.5323155137793574E-4</v>
      </c>
      <c r="AI7" s="17">
        <f>AI5*'Calculations Etc'!$B$50</f>
        <v>9.5505268748363064E-4</v>
      </c>
    </row>
    <row r="8" spans="1:35">
      <c r="A8" t="s">
        <v>1226</v>
      </c>
      <c r="B8" s="17">
        <f>B5*'Calculations Etc'!$B$46</f>
        <v>2.2073788668044115E-3</v>
      </c>
      <c r="C8" s="17">
        <f>C5*'Calculations Etc'!$B$46</f>
        <v>2.2906690335535314E-3</v>
      </c>
      <c r="D8" s="17">
        <f>D5*'Calculations Etc'!$B$46</f>
        <v>2.2958152664202774E-3</v>
      </c>
      <c r="E8" s="17">
        <f>E5*'Calculations Etc'!$B$46</f>
        <v>2.3284908186130431E-3</v>
      </c>
      <c r="F8" s="17">
        <f>F5*'Calculations Etc'!$B$46</f>
        <v>2.3760544771993129E-3</v>
      </c>
      <c r="G8" s="17">
        <f>G5*'Calculations Etc'!$B$46</f>
        <v>2.3970916392631611E-3</v>
      </c>
      <c r="H8" s="17">
        <f>H5*'Calculations Etc'!$B$46</f>
        <v>2.4489881558653202E-3</v>
      </c>
      <c r="I8" s="17">
        <f>I5*'Calculations Etc'!$B$46</f>
        <v>2.518248697727207E-3</v>
      </c>
      <c r="J8" s="17">
        <f>J5*'Calculations Etc'!$B$46</f>
        <v>2.5923574775194246E-3</v>
      </c>
      <c r="K8" s="17">
        <f>K5*'Calculations Etc'!$B$46</f>
        <v>2.6717588685504761E-3</v>
      </c>
      <c r="L8" s="17">
        <f>L5*'Calculations Etc'!$B$46</f>
        <v>2.7541303145825454E-3</v>
      </c>
      <c r="M8" s="17">
        <f>M5*'Calculations Etc'!$B$46</f>
        <v>2.7998611879055963E-3</v>
      </c>
      <c r="N8" s="17">
        <f>N5*'Calculations Etc'!$B$46</f>
        <v>2.8600325931961703E-3</v>
      </c>
      <c r="O8" s="17">
        <f>O5*'Calculations Etc'!$B$46</f>
        <v>2.9118502459040247E-3</v>
      </c>
      <c r="P8" s="17">
        <f>P5*'Calculations Etc'!$B$46</f>
        <v>2.9585947094258364E-3</v>
      </c>
      <c r="Q8" s="17">
        <f>Q5*'Calculations Etc'!$B$46</f>
        <v>2.9844795273986555E-3</v>
      </c>
      <c r="R8" s="17">
        <f>R5*'Calculations Etc'!$B$46</f>
        <v>2.9914303174926517E-3</v>
      </c>
      <c r="S8" s="17">
        <f>S5*'Calculations Etc'!$B$46</f>
        <v>2.9962791374443442E-3</v>
      </c>
      <c r="T8" s="17">
        <f>T5*'Calculations Etc'!$B$46</f>
        <v>3.0003396094636673E-3</v>
      </c>
      <c r="U8" s="17">
        <f>U5*'Calculations Etc'!$B$46</f>
        <v>3.0083354189098738E-3</v>
      </c>
      <c r="V8" s="17">
        <f>V5*'Calculations Etc'!$B$46</f>
        <v>3.0142388615662197E-3</v>
      </c>
      <c r="W8" s="17">
        <f>W5*'Calculations Etc'!$B$46</f>
        <v>3.0179492477373916E-3</v>
      </c>
      <c r="X8" s="17">
        <f>X5*'Calculations Etc'!$B$46</f>
        <v>3.0223618426796265E-3</v>
      </c>
      <c r="Y8" s="17">
        <f>Y5*'Calculations Etc'!$B$46</f>
        <v>3.0278401187323577E-3</v>
      </c>
      <c r="Z8" s="17">
        <f>Z5*'Calculations Etc'!$B$46</f>
        <v>3.0331653231673601E-3</v>
      </c>
      <c r="AA8" s="17">
        <f>AA5*'Calculations Etc'!$B$46</f>
        <v>3.0364642202368834E-3</v>
      </c>
      <c r="AB8" s="17">
        <f>AB5*'Calculations Etc'!$B$46</f>
        <v>3.0402738410499667E-3</v>
      </c>
      <c r="AC8" s="17">
        <f>AC5*'Calculations Etc'!$B$46</f>
        <v>3.0462791374443439E-3</v>
      </c>
      <c r="AD8" s="17">
        <f>AD5*'Calculations Etc'!$B$46</f>
        <v>3.0515531239996511E-3</v>
      </c>
      <c r="AE8" s="17">
        <f>AE5*'Calculations Etc'!$B$46</f>
        <v>3.0583266885894716E-3</v>
      </c>
      <c r="AF8" s="17">
        <f>AF5*'Calculations Etc'!$B$46</f>
        <v>3.0631804557227247E-3</v>
      </c>
      <c r="AG8" s="17">
        <f>AG5*'Calculations Etc'!$B$46</f>
        <v>3.0686369059744496E-3</v>
      </c>
      <c r="AH8" s="17">
        <f>AH5*'Calculations Etc'!$B$46</f>
        <v>3.0749404883159215E-3</v>
      </c>
      <c r="AI8" s="17">
        <f>AI5*'Calculations Etc'!$B$46</f>
        <v>3.0808151209149376E-3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B$5/(1-'Calculations Etc'!$B$13)</f>
        <v>1.5505480757326067E-3</v>
      </c>
      <c r="C2" s="52">
        <f>C$5/(1-'Calculations Etc'!$B$13)</f>
        <v>1.5578695915907522E-3</v>
      </c>
      <c r="D2" s="52">
        <f>D$5/(1-'Calculations Etc'!$B$13)</f>
        <v>1.5532593189356496E-3</v>
      </c>
      <c r="E2" s="52">
        <f>E$5/(1-'Calculations Etc'!$B$13)</f>
        <v>1.5480047478177536E-3</v>
      </c>
      <c r="F2" s="52">
        <f>F$5/(1-'Calculations Etc'!$B$13)</f>
        <v>1.5580728942022506E-3</v>
      </c>
      <c r="G2" s="52">
        <f>G$5/(1-'Calculations Etc'!$B$13)</f>
        <v>1.5689811371804856E-3</v>
      </c>
      <c r="H2" s="52">
        <f>H$5/(1-'Calculations Etc'!$B$13)</f>
        <v>1.5803097370082251E-3</v>
      </c>
      <c r="I2" s="52">
        <f>I$5/(1-'Calculations Etc'!$B$13)</f>
        <v>1.5921593298546658E-3</v>
      </c>
      <c r="J2" s="52">
        <f>J$5/(1-'Calculations Etc'!$B$13)</f>
        <v>1.5912114347339103E-3</v>
      </c>
      <c r="K2" s="52">
        <f>K$5/(1-'Calculations Etc'!$B$13)</f>
        <v>1.6135758200568945E-3</v>
      </c>
      <c r="L2" s="52">
        <f>L$5/(1-'Calculations Etc'!$B$13)</f>
        <v>1.635466093399216E-3</v>
      </c>
      <c r="M2" s="52">
        <f>M$5/(1-'Calculations Etc'!$B$13)</f>
        <v>1.6564975551078959E-3</v>
      </c>
      <c r="N2" s="52">
        <f>N$5/(1-'Calculations Etc'!$B$13)</f>
        <v>1.6788830815807497E-3</v>
      </c>
      <c r="O2" s="52">
        <f>O$5/(1-'Calculations Etc'!$B$13)</f>
        <v>1.6790617081567346E-3</v>
      </c>
      <c r="P2" s="52">
        <f>P$5/(1-'Calculations Etc'!$B$13)</f>
        <v>1.687386147059292E-3</v>
      </c>
      <c r="Q2" s="52">
        <f>Q$5/(1-'Calculations Etc'!$B$13)</f>
        <v>1.6962212586624705E-3</v>
      </c>
      <c r="R2" s="52">
        <f>R$5/(1-'Calculations Etc'!$B$13)</f>
        <v>1.7048057828064106E-3</v>
      </c>
      <c r="S2" s="52">
        <f>S$5/(1-'Calculations Etc'!$B$13)</f>
        <v>1.7135573855094901E-3</v>
      </c>
      <c r="T2" s="52">
        <f>T$5/(1-'Calculations Etc'!$B$13)</f>
        <v>1.7152398135663815E-3</v>
      </c>
      <c r="U2" s="52">
        <f>U$5/(1-'Calculations Etc'!$B$13)</f>
        <v>1.7261598333612703E-3</v>
      </c>
      <c r="V2" s="52">
        <f>V$5/(1-'Calculations Etc'!$B$13)</f>
        <v>1.7374996653789305E-3</v>
      </c>
      <c r="W2" s="52">
        <f>W$5/(1-'Calculations Etc'!$B$13)</f>
        <v>1.7493043208913633E-3</v>
      </c>
      <c r="X2" s="52">
        <f>X$5/(1-'Calculations Etc'!$B$13)</f>
        <v>1.7620969968447828E-3</v>
      </c>
      <c r="Y2" s="52">
        <f>Y$5/(1-'Calculations Etc'!$B$13)</f>
        <v>1.7749090333634317E-3</v>
      </c>
      <c r="Z2" s="52">
        <f>Z$5/(1-'Calculations Etc'!$B$13)</f>
        <v>1.7793323789874603E-3</v>
      </c>
      <c r="AA2" s="52">
        <f>AA$5/(1-'Calculations Etc'!$B$13)</f>
        <v>1.784568062857028E-3</v>
      </c>
      <c r="AB2" s="52">
        <f>AB$5/(1-'Calculations Etc'!$B$13)</f>
        <v>1.7889959864716989E-3</v>
      </c>
      <c r="AC2" s="52">
        <f>AC$5/(1-'Calculations Etc'!$B$13)</f>
        <v>1.7935540501084674E-3</v>
      </c>
      <c r="AD2" s="52">
        <f>AD$5/(1-'Calculations Etc'!$B$13)</f>
        <v>1.7985366316048224E-3</v>
      </c>
      <c r="AE2" s="52">
        <f>AE$5/(1-'Calculations Etc'!$B$13)</f>
        <v>1.8035209783809662E-3</v>
      </c>
      <c r="AF2" s="52">
        <f>AF$5/(1-'Calculations Etc'!$B$13)</f>
        <v>1.8089338385679022E-3</v>
      </c>
      <c r="AG2" s="52">
        <f>AG$5/(1-'Calculations Etc'!$B$13)</f>
        <v>1.8154740092925425E-3</v>
      </c>
      <c r="AH2" s="52">
        <f>AH$5/(1-'Calculations Etc'!$B$13)</f>
        <v>1.821682011734313E-3</v>
      </c>
      <c r="AI2" s="52">
        <f>AI$5/(1-'Calculations Etc'!$B$13)</f>
        <v>1.8280454601739173E-3</v>
      </c>
    </row>
    <row r="3" spans="1:35">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126</v>
      </c>
      <c r="B5" s="17">
        <f>(INDEX('AEO 48'!$C$45:$AJ$45,MATCH(B$1,'AEO 48'!$C$1:$AJ$1,0))+INDEX('AEO 48'!$C$59:$AJ$59,MATCH(B$1,'AEO 48'!$C$1:$AJ$1,0)))/(INDEX('AEO 48'!$C$188:$AJ$188,MATCH(B$1,'AEO 48'!$C$1:$AJ$1,0))*'Calculations Etc'!B3*10^3)*'Calculations Etc'!B8</f>
        <v>4.8251448952715516E-4</v>
      </c>
      <c r="C5" s="17">
        <f>(INDEX('AEO 48'!$C$45:$AJ$45,MATCH(C$1,'AEO 48'!$C$1:$AJ$1,0))+INDEX('AEO 48'!$C$59:$AJ$59,MATCH(C$1,'AEO 48'!$C$1:$AJ$1,0)))/(INDEX('AEO 48'!$C$188:$AJ$188,MATCH(C$1,'AEO 48'!$C$1:$AJ$1,0))*'Calculations Etc'!C3*10^3)*'Calculations Etc'!C8</f>
        <v>4.8479286937370644E-4</v>
      </c>
      <c r="D5" s="17">
        <f>(INDEX('AEO 48'!$C$45:$AJ$45,MATCH(D$1,'AEO 48'!$C$1:$AJ$1,0))+INDEX('AEO 48'!$C$59:$AJ$59,MATCH(D$1,'AEO 48'!$C$1:$AJ$1,0)))/(INDEX('AEO 48'!$C$188:$AJ$188,MATCH(D$1,'AEO 48'!$C$1:$AJ$1,0))*'Calculations Etc'!D3*10^3)*'Calculations Etc'!D8</f>
        <v>4.8335820030953906E-4</v>
      </c>
      <c r="E5" s="17">
        <f>(INDEX('AEO 48'!$C$45:$AJ$45,MATCH(E$1,'AEO 48'!$C$1:$AJ$1,0))+INDEX('AEO 48'!$C$59:$AJ$59,MATCH(E$1,'AEO 48'!$C$1:$AJ$1,0)))/(INDEX('AEO 48'!$C$188:$AJ$188,MATCH(E$1,'AEO 48'!$C$1:$AJ$1,0))*'Calculations Etc'!E3*10^3)*'Calculations Etc'!E8</f>
        <v>4.8172303224199118E-4</v>
      </c>
      <c r="F5" s="17">
        <f>(INDEX('AEO 48'!$C$45:$AJ$45,MATCH(F$1,'AEO 48'!$C$1:$AJ$1,0))+INDEX('AEO 48'!$C$59:$AJ$59,MATCH(F$1,'AEO 48'!$C$1:$AJ$1,0)))/(INDEX('AEO 48'!$C$188:$AJ$188,MATCH(F$1,'AEO 48'!$C$1:$AJ$1,0))*'Calculations Etc'!F3*10^3)*'Calculations Etc'!F8</f>
        <v>4.8485613503914559E-4</v>
      </c>
      <c r="G5" s="17">
        <f>(INDEX('AEO 48'!$C$45:$AJ$45,MATCH(G$1,'AEO 48'!$C$1:$AJ$1,0))+INDEX('AEO 48'!$C$59:$AJ$59,MATCH(G$1,'AEO 48'!$C$1:$AJ$1,0)))/(INDEX('AEO 48'!$C$188:$AJ$188,MATCH(G$1,'AEO 48'!$C$1:$AJ$1,0))*'Calculations Etc'!G3*10^3)*'Calculations Etc'!G8</f>
        <v>4.8825066718855632E-4</v>
      </c>
      <c r="H5" s="17">
        <f>(INDEX('AEO 48'!$C$45:$AJ$45,MATCH(H$1,'AEO 48'!$C$1:$AJ$1,0))+INDEX('AEO 48'!$C$59:$AJ$59,MATCH(H$1,'AEO 48'!$C$1:$AJ$1,0)))/(INDEX('AEO 48'!$C$188:$AJ$188,MATCH(H$1,'AEO 48'!$C$1:$AJ$1,0))*'Calculations Etc'!H3*10^3)*'Calculations Etc'!H8</f>
        <v>4.917760100324771E-4</v>
      </c>
      <c r="I5" s="17">
        <f>(INDEX('AEO 48'!$C$45:$AJ$45,MATCH(I$1,'AEO 48'!$C$1:$AJ$1,0))+INDEX('AEO 48'!$C$59:$AJ$59,MATCH(I$1,'AEO 48'!$C$1:$AJ$1,0)))/(INDEX('AEO 48'!$C$188:$AJ$188,MATCH(I$1,'AEO 48'!$C$1:$AJ$1,0))*'Calculations Etc'!I3*10^3)*'Calculations Etc'!I8</f>
        <v>4.9546348050365458E-4</v>
      </c>
      <c r="J5" s="17">
        <f>(INDEX('AEO 48'!$C$45:$AJ$45,MATCH(J$1,'AEO 48'!$C$1:$AJ$1,0))+INDEX('AEO 48'!$C$59:$AJ$59,MATCH(J$1,'AEO 48'!$C$1:$AJ$1,0)))/(INDEX('AEO 48'!$C$188:$AJ$188,MATCH(J$1,'AEO 48'!$C$1:$AJ$1,0))*'Calculations Etc'!J3*10^3)*'Calculations Etc'!J8</f>
        <v>4.9516850536713674E-4</v>
      </c>
      <c r="K5" s="17">
        <f>(INDEX('AEO 48'!$C$45:$AJ$45,MATCH(K$1,'AEO 48'!$C$1:$AJ$1,0))+INDEX('AEO 48'!$C$59:$AJ$59,MATCH(K$1,'AEO 48'!$C$1:$AJ$1,0)))/(INDEX('AEO 48'!$C$188:$AJ$188,MATCH(K$1,'AEO 48'!$C$1:$AJ$1,0))*'Calculations Etc'!K3*10^3)*'Calculations Etc'!K8</f>
        <v>5.0212807026976626E-4</v>
      </c>
      <c r="L5" s="17">
        <f>(INDEX('AEO 48'!$C$45:$AJ$45,MATCH(L$1,'AEO 48'!$C$1:$AJ$1,0))+INDEX('AEO 48'!$C$59:$AJ$59,MATCH(L$1,'AEO 48'!$C$1:$AJ$1,0)))/(INDEX('AEO 48'!$C$188:$AJ$188,MATCH(L$1,'AEO 48'!$C$1:$AJ$1,0))*'Calculations Etc'!L3*10^3)*'Calculations Etc'!L8</f>
        <v>5.0894009643824838E-4</v>
      </c>
      <c r="M5" s="17">
        <f>(INDEX('AEO 48'!$C$45:$AJ$45,MATCH(M$1,'AEO 48'!$C$1:$AJ$1,0))+INDEX('AEO 48'!$C$59:$AJ$59,MATCH(M$1,'AEO 48'!$C$1:$AJ$1,0)))/(INDEX('AEO 48'!$C$188:$AJ$188,MATCH(M$1,'AEO 48'!$C$1:$AJ$1,0))*'Calculations Etc'!M3*10^3)*'Calculations Etc'!M8</f>
        <v>5.1548486932804019E-4</v>
      </c>
      <c r="N5" s="17">
        <f>(INDEX('AEO 48'!$C$45:$AJ$45,MATCH(N$1,'AEO 48'!$C$1:$AJ$1,0))+INDEX('AEO 48'!$C$59:$AJ$59,MATCH(N$1,'AEO 48'!$C$1:$AJ$1,0)))/(INDEX('AEO 48'!$C$188:$AJ$188,MATCH(N$1,'AEO 48'!$C$1:$AJ$1,0))*'Calculations Etc'!N3*10^3)*'Calculations Etc'!N8</f>
        <v>5.2245101313737818E-4</v>
      </c>
      <c r="O5" s="17">
        <f>(INDEX('AEO 48'!$C$45:$AJ$45,MATCH(O$1,'AEO 48'!$C$1:$AJ$1,0))+INDEX('AEO 48'!$C$59:$AJ$59,MATCH(O$1,'AEO 48'!$C$1:$AJ$1,0)))/(INDEX('AEO 48'!$C$188:$AJ$188,MATCH(O$1,'AEO 48'!$C$1:$AJ$1,0))*'Calculations Etc'!O3*10^3)*'Calculations Etc'!O8</f>
        <v>5.2250659987633605E-4</v>
      </c>
      <c r="P5" s="17">
        <f>(INDEX('AEO 48'!$C$45:$AJ$45,MATCH(P$1,'AEO 48'!$C$1:$AJ$1,0))+INDEX('AEO 48'!$C$59:$AJ$59,MATCH(P$1,'AEO 48'!$C$1:$AJ$1,0)))/(INDEX('AEO 48'!$C$188:$AJ$188,MATCH(P$1,'AEO 48'!$C$1:$AJ$1,0))*'Calculations Etc'!P3*10^3)*'Calculations Etc'!P8</f>
        <v>5.2509707897887507E-4</v>
      </c>
      <c r="Q5" s="17">
        <f>(INDEX('AEO 48'!$C$45:$AJ$45,MATCH(Q$1,'AEO 48'!$C$1:$AJ$1,0))+INDEX('AEO 48'!$C$59:$AJ$59,MATCH(Q$1,'AEO 48'!$C$1:$AJ$1,0)))/(INDEX('AEO 48'!$C$188:$AJ$188,MATCH(Q$1,'AEO 48'!$C$1:$AJ$1,0))*'Calculations Etc'!Q3*10^3)*'Calculations Etc'!Q8</f>
        <v>5.2784647413265577E-4</v>
      </c>
      <c r="R5" s="17">
        <f>(INDEX('AEO 48'!$C$45:$AJ$45,MATCH(R$1,'AEO 48'!$C$1:$AJ$1,0))+INDEX('AEO 48'!$C$59:$AJ$59,MATCH(R$1,'AEO 48'!$C$1:$AJ$1,0)))/(INDEX('AEO 48'!$C$188:$AJ$188,MATCH(R$1,'AEO 48'!$C$1:$AJ$1,0))*'Calculations Etc'!R3*10^3)*'Calculations Etc'!R8</f>
        <v>5.3051788906649435E-4</v>
      </c>
      <c r="S5" s="17">
        <f>(INDEX('AEO 48'!$C$45:$AJ$45,MATCH(S$1,'AEO 48'!$C$1:$AJ$1,0))+INDEX('AEO 48'!$C$59:$AJ$59,MATCH(S$1,'AEO 48'!$C$1:$AJ$1,0)))/(INDEX('AEO 48'!$C$188:$AJ$188,MATCH(S$1,'AEO 48'!$C$1:$AJ$1,0))*'Calculations Etc'!S3*10^3)*'Calculations Etc'!S8</f>
        <v>5.3324129711614522E-4</v>
      </c>
      <c r="T5" s="17">
        <f>(INDEX('AEO 48'!$C$45:$AJ$45,MATCH(T$1,'AEO 48'!$C$1:$AJ$1,0))+INDEX('AEO 48'!$C$59:$AJ$59,MATCH(T$1,'AEO 48'!$C$1:$AJ$1,0)))/(INDEX('AEO 48'!$C$188:$AJ$188,MATCH(T$1,'AEO 48'!$C$1:$AJ$1,0))*'Calculations Etc'!T3*10^3)*'Calculations Etc'!T8</f>
        <v>5.337648512888551E-4</v>
      </c>
      <c r="U5" s="17">
        <f>(INDEX('AEO 48'!$C$45:$AJ$45,MATCH(U$1,'AEO 48'!$C$1:$AJ$1,0))+INDEX('AEO 48'!$C$59:$AJ$59,MATCH(U$1,'AEO 48'!$C$1:$AJ$1,0)))/(INDEX('AEO 48'!$C$188:$AJ$188,MATCH(U$1,'AEO 48'!$C$1:$AJ$1,0))*'Calculations Etc'!U3*10^3)*'Calculations Etc'!U8</f>
        <v>5.3716304826154017E-4</v>
      </c>
      <c r="V5" s="17">
        <f>(INDEX('AEO 48'!$C$45:$AJ$45,MATCH(V$1,'AEO 48'!$C$1:$AJ$1,0))+INDEX('AEO 48'!$C$59:$AJ$59,MATCH(V$1,'AEO 48'!$C$1:$AJ$1,0)))/(INDEX('AEO 48'!$C$188:$AJ$188,MATCH(V$1,'AEO 48'!$C$1:$AJ$1,0))*'Calculations Etc'!V3*10^3)*'Calculations Etc'!V8</f>
        <v>5.4069188644654122E-4</v>
      </c>
      <c r="W5" s="17">
        <f>(INDEX('AEO 48'!$C$45:$AJ$45,MATCH(W$1,'AEO 48'!$C$1:$AJ$1,0))+INDEX('AEO 48'!$C$59:$AJ$59,MATCH(W$1,'AEO 48'!$C$1:$AJ$1,0)))/(INDEX('AEO 48'!$C$188:$AJ$188,MATCH(W$1,'AEO 48'!$C$1:$AJ$1,0))*'Calculations Etc'!W3*10^3)*'Calculations Etc'!W8</f>
        <v>5.4436537288515688E-4</v>
      </c>
      <c r="X5" s="17">
        <f>(INDEX('AEO 48'!$C$45:$AJ$45,MATCH(X$1,'AEO 48'!$C$1:$AJ$1,0))+INDEX('AEO 48'!$C$59:$AJ$59,MATCH(X$1,'AEO 48'!$C$1:$AJ$1,0)))/(INDEX('AEO 48'!$C$188:$AJ$188,MATCH(X$1,'AEO 48'!$C$1:$AJ$1,0))*'Calculations Etc'!X3*10^3)*'Calculations Etc'!X8</f>
        <v>5.4834632104404195E-4</v>
      </c>
      <c r="Y5" s="17">
        <f>(INDEX('AEO 48'!$C$45:$AJ$45,MATCH(Y$1,'AEO 48'!$C$1:$AJ$1,0))+INDEX('AEO 48'!$C$59:$AJ$59,MATCH(Y$1,'AEO 48'!$C$1:$AJ$1,0)))/(INDEX('AEO 48'!$C$188:$AJ$188,MATCH(Y$1,'AEO 48'!$C$1:$AJ$1,0))*'Calculations Etc'!Y3*10^3)*'Calculations Etc'!Y8</f>
        <v>5.5233329401015152E-4</v>
      </c>
      <c r="Z5" s="17">
        <f>(INDEX('AEO 48'!$C$45:$AJ$45,MATCH(Z$1,'AEO 48'!$C$1:$AJ$1,0))+INDEX('AEO 48'!$C$59:$AJ$59,MATCH(Z$1,'AEO 48'!$C$1:$AJ$1,0)))/(INDEX('AEO 48'!$C$188:$AJ$188,MATCH(Z$1,'AEO 48'!$C$1:$AJ$1,0))*'Calculations Etc'!Z3*10^3)*'Calculations Etc'!Z8</f>
        <v>5.5370979331977271E-4</v>
      </c>
      <c r="AA5" s="17">
        <f>(INDEX('AEO 48'!$C$45:$AJ$45,MATCH(AA$1,'AEO 48'!$C$1:$AJ$1,0))+INDEX('AEO 48'!$C$59:$AJ$59,MATCH(AA$1,'AEO 48'!$C$1:$AJ$1,0)))/(INDEX('AEO 48'!$C$188:$AJ$188,MATCH(AA$1,'AEO 48'!$C$1:$AJ$1,0))*'Calculations Etc'!AA3*10^3)*'Calculations Etc'!AA8</f>
        <v>5.5533908387140967E-4</v>
      </c>
      <c r="AB5" s="17">
        <f>(INDEX('AEO 48'!$C$45:$AJ$45,MATCH(AB$1,'AEO 48'!$C$1:$AJ$1,0))+INDEX('AEO 48'!$C$59:$AJ$59,MATCH(AB$1,'AEO 48'!$C$1:$AJ$1,0)))/(INDEX('AEO 48'!$C$188:$AJ$188,MATCH(AB$1,'AEO 48'!$C$1:$AJ$1,0))*'Calculations Etc'!AB3*10^3)*'Calculations Etc'!AB8</f>
        <v>5.5671700780426719E-4</v>
      </c>
      <c r="AC5" s="17">
        <f>(INDEX('AEO 48'!$C$45:$AJ$45,MATCH(AC$1,'AEO 48'!$C$1:$AJ$1,0))+INDEX('AEO 48'!$C$59:$AJ$59,MATCH(AC$1,'AEO 48'!$C$1:$AJ$1,0)))/(INDEX('AEO 48'!$C$188:$AJ$188,MATCH(AC$1,'AEO 48'!$C$1:$AJ$1,0))*'Calculations Etc'!AC3*10^3)*'Calculations Etc'!AC8</f>
        <v>5.5813542996308258E-4</v>
      </c>
      <c r="AD5" s="17">
        <f>(INDEX('AEO 48'!$C$45:$AJ$45,MATCH(AD$1,'AEO 48'!$C$1:$AJ$1,0))+INDEX('AEO 48'!$C$59:$AJ$59,MATCH(AD$1,'AEO 48'!$C$1:$AJ$1,0)))/(INDEX('AEO 48'!$C$188:$AJ$188,MATCH(AD$1,'AEO 48'!$C$1:$AJ$1,0))*'Calculations Etc'!AD3*10^3)*'Calculations Etc'!AD8</f>
        <v>5.5968595767961614E-4</v>
      </c>
      <c r="AE5" s="17">
        <f>(INDEX('AEO 48'!$C$45:$AJ$45,MATCH(AE$1,'AEO 48'!$C$1:$AJ$1,0))+INDEX('AEO 48'!$C$59:$AJ$59,MATCH(AE$1,'AEO 48'!$C$1:$AJ$1,0)))/(INDEX('AEO 48'!$C$188:$AJ$188,MATCH(AE$1,'AEO 48'!$C$1:$AJ$1,0))*'Calculations Etc'!AE3*10^3)*'Calculations Etc'!AE8</f>
        <v>5.6123703473292261E-4</v>
      </c>
      <c r="AF5" s="17">
        <f>(INDEX('AEO 48'!$C$45:$AJ$45,MATCH(AF$1,'AEO 48'!$C$1:$AJ$1,0))+INDEX('AEO 48'!$C$59:$AJ$59,MATCH(AF$1,'AEO 48'!$C$1:$AJ$1,0)))/(INDEX('AEO 48'!$C$188:$AJ$188,MATCH(AF$1,'AEO 48'!$C$1:$AJ$1,0))*'Calculations Etc'!AF3*10^3)*'Calculations Etc'!AF8</f>
        <v>5.6292146071806805E-4</v>
      </c>
      <c r="AG5" s="17">
        <f>(INDEX('AEO 48'!$C$45:$AJ$45,MATCH(AG$1,'AEO 48'!$C$1:$AJ$1,0))+INDEX('AEO 48'!$C$59:$AJ$59,MATCH(AG$1,'AEO 48'!$C$1:$AJ$1,0)))/(INDEX('AEO 48'!$C$188:$AJ$188,MATCH(AG$1,'AEO 48'!$C$1:$AJ$1,0))*'Calculations Etc'!AG3*10^3)*'Calculations Etc'!AG8</f>
        <v>5.6495669405782069E-4</v>
      </c>
      <c r="AH5" s="17">
        <f>(INDEX('AEO 48'!$C$45:$AJ$45,MATCH(AH$1,'AEO 48'!$C$1:$AJ$1,0))+INDEX('AEO 48'!$C$59:$AJ$59,MATCH(AH$1,'AEO 48'!$C$1:$AJ$1,0)))/(INDEX('AEO 48'!$C$188:$AJ$188,MATCH(AH$1,'AEO 48'!$C$1:$AJ$1,0))*'Calculations Etc'!AH3*10^3)*'Calculations Etc'!AH8</f>
        <v>5.6688856007091346E-4</v>
      </c>
      <c r="AI5" s="17">
        <f>(INDEX('AEO 48'!$C$45:$AJ$45,MATCH(AI$1,'AEO 48'!$C$1:$AJ$1,0))+INDEX('AEO 48'!$C$59:$AJ$59,MATCH(AI$1,'AEO 48'!$C$1:$AJ$1,0)))/(INDEX('AEO 48'!$C$188:$AJ$188,MATCH(AI$1,'AEO 48'!$C$1:$AJ$1,0))*'Calculations Etc'!AI3*10^3)*'Calculations Etc'!AI8</f>
        <v>5.6886879926731329E-4</v>
      </c>
    </row>
    <row r="6" spans="1:35">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1226</v>
      </c>
      <c r="B8" s="17">
        <f>B$5*'Calculations Etc'!$B$46</f>
        <v>1.2062862238178878E-3</v>
      </c>
      <c r="C8" s="17">
        <f>C$5*'Calculations Etc'!$B$46</f>
        <v>1.211982173434266E-3</v>
      </c>
      <c r="D8" s="17">
        <f>D$5*'Calculations Etc'!$B$46</f>
        <v>1.2083955007738476E-3</v>
      </c>
      <c r="E8" s="17">
        <f>E$5*'Calculations Etc'!$B$46</f>
        <v>1.2043075806049779E-3</v>
      </c>
      <c r="F8" s="17">
        <f>F$5*'Calculations Etc'!$B$46</f>
        <v>1.2121403375978639E-3</v>
      </c>
      <c r="G8" s="17">
        <f>G$5*'Calculations Etc'!$B$46</f>
        <v>1.2206266679713907E-3</v>
      </c>
      <c r="H8" s="17">
        <f>H$5*'Calculations Etc'!$B$46</f>
        <v>1.2294400250811928E-3</v>
      </c>
      <c r="I8" s="17">
        <f>I$5*'Calculations Etc'!$B$46</f>
        <v>1.2386587012591364E-3</v>
      </c>
      <c r="J8" s="17">
        <f>J$5*'Calculations Etc'!$B$46</f>
        <v>1.2379212634178419E-3</v>
      </c>
      <c r="K8" s="17">
        <f>K$5*'Calculations Etc'!$B$46</f>
        <v>1.2553201756744156E-3</v>
      </c>
      <c r="L8" s="17">
        <f>L$5*'Calculations Etc'!$B$46</f>
        <v>1.2723502410956209E-3</v>
      </c>
      <c r="M8" s="17">
        <f>M$5*'Calculations Etc'!$B$46</f>
        <v>1.2887121733201005E-3</v>
      </c>
      <c r="N8" s="17">
        <f>N$5*'Calculations Etc'!$B$46</f>
        <v>1.3061275328434454E-3</v>
      </c>
      <c r="O8" s="17">
        <f>O$5*'Calculations Etc'!$B$46</f>
        <v>1.3062664996908401E-3</v>
      </c>
      <c r="P8" s="17">
        <f>P$5*'Calculations Etc'!$B$46</f>
        <v>1.3127426974471877E-3</v>
      </c>
      <c r="Q8" s="17">
        <f>Q$5*'Calculations Etc'!$B$46</f>
        <v>1.3196161853316394E-3</v>
      </c>
      <c r="R8" s="17">
        <f>R$5*'Calculations Etc'!$B$46</f>
        <v>1.3262947226662359E-3</v>
      </c>
      <c r="S8" s="17">
        <f>S$5*'Calculations Etc'!$B$46</f>
        <v>1.3331032427903631E-3</v>
      </c>
      <c r="T8" s="17">
        <f>T$5*'Calculations Etc'!$B$46</f>
        <v>1.3344121282221379E-3</v>
      </c>
      <c r="U8" s="17">
        <f>U$5*'Calculations Etc'!$B$46</f>
        <v>1.3429076206538503E-3</v>
      </c>
      <c r="V8" s="17">
        <f>V$5*'Calculations Etc'!$B$46</f>
        <v>1.3517297161163531E-3</v>
      </c>
      <c r="W8" s="17">
        <f>W$5*'Calculations Etc'!$B$46</f>
        <v>1.3609134322128923E-3</v>
      </c>
      <c r="X8" s="17">
        <f>X$5*'Calculations Etc'!$B$46</f>
        <v>1.3708658026101049E-3</v>
      </c>
      <c r="Y8" s="17">
        <f>Y$5*'Calculations Etc'!$B$46</f>
        <v>1.3808332350253789E-3</v>
      </c>
      <c r="Z8" s="17">
        <f>Z$5*'Calculations Etc'!$B$46</f>
        <v>1.3842744832994317E-3</v>
      </c>
      <c r="AA8" s="17">
        <f>AA$5*'Calculations Etc'!$B$46</f>
        <v>1.3883477096785241E-3</v>
      </c>
      <c r="AB8" s="17">
        <f>AB$5*'Calculations Etc'!$B$46</f>
        <v>1.391792519510668E-3</v>
      </c>
      <c r="AC8" s="17">
        <f>AC$5*'Calculations Etc'!$B$46</f>
        <v>1.3953385749077064E-3</v>
      </c>
      <c r="AD8" s="17">
        <f>AD$5*'Calculations Etc'!$B$46</f>
        <v>1.3992148941990403E-3</v>
      </c>
      <c r="AE8" s="17">
        <f>AE$5*'Calculations Etc'!$B$46</f>
        <v>1.4030925868323066E-3</v>
      </c>
      <c r="AF8" s="17">
        <f>AF$5*'Calculations Etc'!$B$46</f>
        <v>1.4073036517951701E-3</v>
      </c>
      <c r="AG8" s="17">
        <f>AG$5*'Calculations Etc'!$B$46</f>
        <v>1.4123917351445518E-3</v>
      </c>
      <c r="AH8" s="17">
        <f>AH$5*'Calculations Etc'!$B$46</f>
        <v>1.4172214001772836E-3</v>
      </c>
      <c r="AI8" s="17">
        <f>AI$5*'Calculations Etc'!$B$46</f>
        <v>1.4221719981682831E-3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B$5/(1-'Calculations Etc'!$B$13)</f>
        <v>3.2935552381687462E-4</v>
      </c>
      <c r="C2" s="52">
        <f>C$5/(1-'Calculations Etc'!$B$13)</f>
        <v>3.5683442195974887E-4</v>
      </c>
      <c r="D2" s="52">
        <f>D$5/(1-'Calculations Etc'!$B$13)</f>
        <v>3.75539851098976E-4</v>
      </c>
      <c r="E2" s="52">
        <f>E$5/(1-'Calculations Etc'!$B$13)</f>
        <v>3.9220262865159912E-4</v>
      </c>
      <c r="F2" s="52">
        <f>F$5/(1-'Calculations Etc'!$B$13)</f>
        <v>4.0473181259556828E-4</v>
      </c>
      <c r="G2" s="52">
        <f>G$5/(1-'Calculations Etc'!$B$13)</f>
        <v>4.1823033935292381E-4</v>
      </c>
      <c r="H2" s="52">
        <f>H$5/(1-'Calculations Etc'!$B$13)</f>
        <v>4.3339478502047363E-4</v>
      </c>
      <c r="I2" s="52">
        <f>I$5/(1-'Calculations Etc'!$B$13)</f>
        <v>4.4700320171149811E-4</v>
      </c>
      <c r="J2" s="52">
        <f>J$5/(1-'Calculations Etc'!$B$13)</f>
        <v>4.5557831543429044E-4</v>
      </c>
      <c r="K2" s="52">
        <f>K$5/(1-'Calculations Etc'!$B$13)</f>
        <v>4.670332435847137E-4</v>
      </c>
      <c r="L2" s="52">
        <f>L$5/(1-'Calculations Etc'!$B$13)</f>
        <v>4.7921823989704174E-4</v>
      </c>
      <c r="M2" s="52">
        <f>M$5/(1-'Calculations Etc'!$B$13)</f>
        <v>4.9439532067767236E-4</v>
      </c>
      <c r="N2" s="52">
        <f>N$5/(1-'Calculations Etc'!$B$13)</f>
        <v>5.063753157888999E-4</v>
      </c>
      <c r="O2" s="52">
        <f>O$5/(1-'Calculations Etc'!$B$13)</f>
        <v>5.1180400966792795E-4</v>
      </c>
      <c r="P2" s="52">
        <f>P$5/(1-'Calculations Etc'!$B$13)</f>
        <v>5.1758568158003654E-4</v>
      </c>
      <c r="Q2" s="52">
        <f>Q$5/(1-'Calculations Etc'!$B$13)</f>
        <v>5.2161809897059935E-4</v>
      </c>
      <c r="R2" s="52">
        <f>R$5/(1-'Calculations Etc'!$B$13)</f>
        <v>5.2613058806760869E-4</v>
      </c>
      <c r="S2" s="52">
        <f>S$5/(1-'Calculations Etc'!$B$13)</f>
        <v>5.3085972907489882E-4</v>
      </c>
      <c r="T2" s="52">
        <f>T$5/(1-'Calculations Etc'!$B$13)</f>
        <v>5.3242478336234123E-4</v>
      </c>
      <c r="U2" s="52">
        <f>U$5/(1-'Calculations Etc'!$B$13)</f>
        <v>5.3661489623606381E-4</v>
      </c>
      <c r="V2" s="52">
        <f>V$5/(1-'Calculations Etc'!$B$13)</f>
        <v>5.3954556744007214E-4</v>
      </c>
      <c r="W2" s="52">
        <f>W$5/(1-'Calculations Etc'!$B$13)</f>
        <v>5.426503526625181E-4</v>
      </c>
      <c r="X2" s="52">
        <f>X$5/(1-'Calculations Etc'!$B$13)</f>
        <v>5.447201463218579E-4</v>
      </c>
      <c r="Y2" s="52">
        <f>Y$5/(1-'Calculations Etc'!$B$13)</f>
        <v>5.4714526418027831E-4</v>
      </c>
      <c r="Z2" s="52">
        <f>Z$5/(1-'Calculations Etc'!$B$13)</f>
        <v>5.4629669001065163E-4</v>
      </c>
      <c r="AA2" s="52">
        <f>AA$5/(1-'Calculations Etc'!$B$13)</f>
        <v>5.4369443274908304E-4</v>
      </c>
      <c r="AB2" s="52">
        <f>AB$5/(1-'Calculations Etc'!$B$13)</f>
        <v>5.4570826461382087E-4</v>
      </c>
      <c r="AC2" s="52">
        <f>AC$5/(1-'Calculations Etc'!$B$13)</f>
        <v>5.4395421993034588E-4</v>
      </c>
      <c r="AD2" s="52">
        <f>AD$5/(1-'Calculations Etc'!$B$13)</f>
        <v>5.4559928240205304E-4</v>
      </c>
      <c r="AE2" s="52">
        <f>AE$5/(1-'Calculations Etc'!$B$13)</f>
        <v>5.4320878162181132E-4</v>
      </c>
      <c r="AF2" s="52">
        <f>AF$5/(1-'Calculations Etc'!$B$13)</f>
        <v>5.4203946124284038E-4</v>
      </c>
      <c r="AG2" s="52">
        <f>AG$5/(1-'Calculations Etc'!$B$13)</f>
        <v>5.4054844382613715E-4</v>
      </c>
      <c r="AH2" s="52">
        <f>AH$5/(1-'Calculations Etc'!$B$13)</f>
        <v>5.3808349479269701E-4</v>
      </c>
      <c r="AI2" s="52">
        <f>AI$5/(1-'Calculations Etc'!$B$13)</f>
        <v>5.3565025470849262E-4</v>
      </c>
    </row>
    <row r="3" spans="1:35">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126</v>
      </c>
      <c r="B5" s="17">
        <f>INDEX('AEO 48'!$C$74:$AJ$74,MATCH(B$1,'AEO 48'!$C$1:$AJ$1,0))/(INDEX('AEO 48'!$C$188:$AJ$188,MATCH(B$1,'AEO 48'!$C$1:$AJ$1,0))*'Calculations Etc'!B4*10^3)*'Calculations Etc'!B8</f>
        <v>1.0249202519719468E-4</v>
      </c>
      <c r="C5" s="17">
        <f>INDEX('AEO 48'!$C$74:$AJ$74,MATCH(C$1,'AEO 48'!$C$1:$AJ$1,0))/(INDEX('AEO 48'!$C$188:$AJ$188,MATCH(C$1,'AEO 48'!$C$1:$AJ$1,0))*'Calculations Etc'!C4*10^3)*'Calculations Etc'!C8</f>
        <v>1.1104317347675577E-4</v>
      </c>
      <c r="D5" s="17">
        <f>INDEX('AEO 48'!$C$74:$AJ$74,MATCH(D$1,'AEO 48'!$C$1:$AJ$1,0))/(INDEX('AEO 48'!$C$188:$AJ$188,MATCH(D$1,'AEO 48'!$C$1:$AJ$1,0))*'Calculations Etc'!D4*10^3)*'Calculations Etc'!D8</f>
        <v>1.1686410914057652E-4</v>
      </c>
      <c r="E5" s="17">
        <f>INDEX('AEO 48'!$C$74:$AJ$74,MATCH(E$1,'AEO 48'!$C$1:$AJ$1,0))/(INDEX('AEO 48'!$C$188:$AJ$188,MATCH(E$1,'AEO 48'!$C$1:$AJ$1,0))*'Calculations Etc'!E4*10^3)*'Calculations Etc'!E8</f>
        <v>1.2204939280300647E-4</v>
      </c>
      <c r="F5" s="17">
        <f>INDEX('AEO 48'!$C$74:$AJ$74,MATCH(F$1,'AEO 48'!$C$1:$AJ$1,0))/(INDEX('AEO 48'!$C$188:$AJ$188,MATCH(F$1,'AEO 48'!$C$1:$AJ$1,0))*'Calculations Etc'!F4*10^3)*'Calculations Etc'!F8</f>
        <v>1.2594834497968097E-4</v>
      </c>
      <c r="G5" s="17">
        <f>INDEX('AEO 48'!$C$74:$AJ$74,MATCH(G$1,'AEO 48'!$C$1:$AJ$1,0))/(INDEX('AEO 48'!$C$188:$AJ$188,MATCH(G$1,'AEO 48'!$C$1:$AJ$1,0))*'Calculations Etc'!G4*10^3)*'Calculations Etc'!G8</f>
        <v>1.3014894659251175E-4</v>
      </c>
      <c r="H5" s="17">
        <f>INDEX('AEO 48'!$C$74:$AJ$74,MATCH(H$1,'AEO 48'!$C$1:$AJ$1,0))/(INDEX('AEO 48'!$C$188:$AJ$188,MATCH(H$1,'AEO 48'!$C$1:$AJ$1,0))*'Calculations Etc'!H4*10^3)*'Calculations Etc'!H8</f>
        <v>1.3486796490271984E-4</v>
      </c>
      <c r="I5" s="17">
        <f>INDEX('AEO 48'!$C$74:$AJ$74,MATCH(I$1,'AEO 48'!$C$1:$AJ$1,0))/(INDEX('AEO 48'!$C$188:$AJ$188,MATCH(I$1,'AEO 48'!$C$1:$AJ$1,0))*'Calculations Etc'!I4*10^3)*'Calculations Etc'!I8</f>
        <v>1.3910276312388434E-4</v>
      </c>
      <c r="J5" s="17">
        <f>INDEX('AEO 48'!$C$74:$AJ$74,MATCH(J$1,'AEO 48'!$C$1:$AJ$1,0))/(INDEX('AEO 48'!$C$188:$AJ$188,MATCH(J$1,'AEO 48'!$C$1:$AJ$1,0))*'Calculations Etc'!J4*10^3)*'Calculations Etc'!J8</f>
        <v>1.4177124963220204E-4</v>
      </c>
      <c r="K5" s="17">
        <f>INDEX('AEO 48'!$C$74:$AJ$74,MATCH(K$1,'AEO 48'!$C$1:$AJ$1,0))/(INDEX('AEO 48'!$C$188:$AJ$188,MATCH(K$1,'AEO 48'!$C$1:$AJ$1,0))*'Calculations Etc'!K4*10^3)*'Calculations Etc'!K8</f>
        <v>1.4533590454073188E-4</v>
      </c>
      <c r="L5" s="17">
        <f>INDEX('AEO 48'!$C$74:$AJ$74,MATCH(L$1,'AEO 48'!$C$1:$AJ$1,0))/(INDEX('AEO 48'!$C$188:$AJ$188,MATCH(L$1,'AEO 48'!$C$1:$AJ$1,0))*'Calculations Etc'!L4*10^3)*'Calculations Etc'!L8</f>
        <v>1.4912774909399108E-4</v>
      </c>
      <c r="M5" s="17">
        <f>INDEX('AEO 48'!$C$74:$AJ$74,MATCH(M$1,'AEO 48'!$C$1:$AJ$1,0))/(INDEX('AEO 48'!$C$188:$AJ$188,MATCH(M$1,'AEO 48'!$C$1:$AJ$1,0))*'Calculations Etc'!M4*10^3)*'Calculations Etc'!M8</f>
        <v>1.5385069932042524E-4</v>
      </c>
      <c r="N5" s="17">
        <f>INDEX('AEO 48'!$C$74:$AJ$74,MATCH(N$1,'AEO 48'!$C$1:$AJ$1,0))/(INDEX('AEO 48'!$C$188:$AJ$188,MATCH(N$1,'AEO 48'!$C$1:$AJ$1,0))*'Calculations Etc'!N4*10^3)*'Calculations Etc'!N8</f>
        <v>1.575787496247672E-4</v>
      </c>
      <c r="O5" s="17">
        <f>INDEX('AEO 48'!$C$74:$AJ$74,MATCH(O$1,'AEO 48'!$C$1:$AJ$1,0))/(INDEX('AEO 48'!$C$188:$AJ$188,MATCH(O$1,'AEO 48'!$C$1:$AJ$1,0))*'Calculations Etc'!O4*10^3)*'Calculations Etc'!O8</f>
        <v>1.5926810289077336E-4</v>
      </c>
      <c r="P5" s="17">
        <f>INDEX('AEO 48'!$C$74:$AJ$74,MATCH(P$1,'AEO 48'!$C$1:$AJ$1,0))/(INDEX('AEO 48'!$C$188:$AJ$188,MATCH(P$1,'AEO 48'!$C$1:$AJ$1,0))*'Calculations Etc'!P4*10^3)*'Calculations Etc'!P8</f>
        <v>1.6106729926200901E-4</v>
      </c>
      <c r="Q5" s="17">
        <f>INDEX('AEO 48'!$C$74:$AJ$74,MATCH(Q$1,'AEO 48'!$C$1:$AJ$1,0))/(INDEX('AEO 48'!$C$188:$AJ$188,MATCH(Q$1,'AEO 48'!$C$1:$AJ$1,0))*'Calculations Etc'!Q4*10^3)*'Calculations Etc'!Q8</f>
        <v>1.623221457573997E-4</v>
      </c>
      <c r="R5" s="17">
        <f>INDEX('AEO 48'!$C$74:$AJ$74,MATCH(R$1,'AEO 48'!$C$1:$AJ$1,0))/(INDEX('AEO 48'!$C$188:$AJ$188,MATCH(R$1,'AEO 48'!$C$1:$AJ$1,0))*'Calculations Etc'!R4*10^3)*'Calculations Etc'!R8</f>
        <v>1.6372638559182829E-4</v>
      </c>
      <c r="S5" s="17">
        <f>INDEX('AEO 48'!$C$74:$AJ$74,MATCH(S$1,'AEO 48'!$C$1:$AJ$1,0))/(INDEX('AEO 48'!$C$188:$AJ$188,MATCH(S$1,'AEO 48'!$C$1:$AJ$1,0))*'Calculations Etc'!S4*10^3)*'Calculations Etc'!S8</f>
        <v>1.6519804525510985E-4</v>
      </c>
      <c r="T5" s="17">
        <f>INDEX('AEO 48'!$C$74:$AJ$74,MATCH(T$1,'AEO 48'!$C$1:$AJ$1,0))/(INDEX('AEO 48'!$C$188:$AJ$188,MATCH(T$1,'AEO 48'!$C$1:$AJ$1,0))*'Calculations Etc'!T4*10^3)*'Calculations Etc'!T8</f>
        <v>1.6568507392736225E-4</v>
      </c>
      <c r="U5" s="17">
        <f>INDEX('AEO 48'!$C$74:$AJ$74,MATCH(U$1,'AEO 48'!$C$1:$AJ$1,0))/(INDEX('AEO 48'!$C$188:$AJ$188,MATCH(U$1,'AEO 48'!$C$1:$AJ$1,0))*'Calculations Etc'!U4*10^3)*'Calculations Etc'!U8</f>
        <v>1.6698899362257722E-4</v>
      </c>
      <c r="V5" s="17">
        <f>INDEX('AEO 48'!$C$74:$AJ$74,MATCH(V$1,'AEO 48'!$C$1:$AJ$1,0))/(INDEX('AEO 48'!$C$188:$AJ$188,MATCH(V$1,'AEO 48'!$C$1:$AJ$1,0))*'Calculations Etc'!V4*10^3)*'Calculations Etc'!V8</f>
        <v>1.6790098812446061E-4</v>
      </c>
      <c r="W5" s="17">
        <f>INDEX('AEO 48'!$C$74:$AJ$74,MATCH(W$1,'AEO 48'!$C$1:$AJ$1,0))/(INDEX('AEO 48'!$C$188:$AJ$188,MATCH(W$1,'AEO 48'!$C$1:$AJ$1,0))*'Calculations Etc'!W4*10^3)*'Calculations Etc'!W8</f>
        <v>1.6886716510416643E-4</v>
      </c>
      <c r="X5" s="17">
        <f>INDEX('AEO 48'!$C$74:$AJ$74,MATCH(X$1,'AEO 48'!$C$1:$AJ$1,0))/(INDEX('AEO 48'!$C$188:$AJ$188,MATCH(X$1,'AEO 48'!$C$1:$AJ$1,0))*'Calculations Etc'!X4*10^3)*'Calculations Etc'!X8</f>
        <v>1.6951126343726133E-4</v>
      </c>
      <c r="Y5" s="17">
        <f>INDEX('AEO 48'!$C$74:$AJ$74,MATCH(Y$1,'AEO 48'!$C$1:$AJ$1,0))/(INDEX('AEO 48'!$C$188:$AJ$188,MATCH(Y$1,'AEO 48'!$C$1:$AJ$1,0))*'Calculations Etc'!Y4*10^3)*'Calculations Etc'!Y8</f>
        <v>1.7026593497812667E-4</v>
      </c>
      <c r="Z5" s="17">
        <f>INDEX('AEO 48'!$C$74:$AJ$74,MATCH(Z$1,'AEO 48'!$C$1:$AJ$1,0))/(INDEX('AEO 48'!$C$188:$AJ$188,MATCH(Z$1,'AEO 48'!$C$1:$AJ$1,0))*'Calculations Etc'!Z4*10^3)*'Calculations Etc'!Z8</f>
        <v>1.7000186749212504E-4</v>
      </c>
      <c r="AA5" s="17">
        <f>INDEX('AEO 48'!$C$74:$AJ$74,MATCH(AA$1,'AEO 48'!$C$1:$AJ$1,0))/(INDEX('AEO 48'!$C$188:$AJ$188,MATCH(AA$1,'AEO 48'!$C$1:$AJ$1,0))*'Calculations Etc'!AA4*10^3)*'Calculations Etc'!AA8</f>
        <v>1.6919207200507389E-4</v>
      </c>
      <c r="AB5" s="17">
        <f>INDEX('AEO 48'!$C$74:$AJ$74,MATCH(AB$1,'AEO 48'!$C$1:$AJ$1,0))/(INDEX('AEO 48'!$C$188:$AJ$188,MATCH(AB$1,'AEO 48'!$C$1:$AJ$1,0))*'Calculations Etc'!AB4*10^3)*'Calculations Etc'!AB8</f>
        <v>1.6981875560774027E-4</v>
      </c>
      <c r="AC5" s="17">
        <f>INDEX('AEO 48'!$C$74:$AJ$74,MATCH(AC$1,'AEO 48'!$C$1:$AJ$1,0))/(INDEX('AEO 48'!$C$188:$AJ$188,MATCH(AC$1,'AEO 48'!$C$1:$AJ$1,0))*'Calculations Etc'!AC4*10^3)*'Calculations Etc'!AC8</f>
        <v>1.6927291508315358E-4</v>
      </c>
      <c r="AD5" s="17">
        <f>INDEX('AEO 48'!$C$74:$AJ$74,MATCH(AD$1,'AEO 48'!$C$1:$AJ$1,0))/(INDEX('AEO 48'!$C$188:$AJ$188,MATCH(AD$1,'AEO 48'!$C$1:$AJ$1,0))*'Calculations Etc'!AD4*10^3)*'Calculations Etc'!AD8</f>
        <v>1.6978484147305348E-4</v>
      </c>
      <c r="AE5" s="17">
        <f>INDEX('AEO 48'!$C$74:$AJ$74,MATCH(AE$1,'AEO 48'!$C$1:$AJ$1,0))/(INDEX('AEO 48'!$C$188:$AJ$188,MATCH(AE$1,'AEO 48'!$C$1:$AJ$1,0))*'Calculations Etc'!AE4*10^3)*'Calculations Etc'!AE8</f>
        <v>1.6904094240810668E-4</v>
      </c>
      <c r="AF5" s="17">
        <f>INDEX('AEO 48'!$C$74:$AJ$74,MATCH(AF$1,'AEO 48'!$C$1:$AJ$1,0))/(INDEX('AEO 48'!$C$188:$AJ$188,MATCH(AF$1,'AEO 48'!$C$1:$AJ$1,0))*'Calculations Etc'!AF4*10^3)*'Calculations Etc'!AF8</f>
        <v>1.6867706202633502E-4</v>
      </c>
      <c r="AG5" s="17">
        <f>INDEX('AEO 48'!$C$74:$AJ$74,MATCH(AG$1,'AEO 48'!$C$1:$AJ$1,0))/(INDEX('AEO 48'!$C$188:$AJ$188,MATCH(AG$1,'AEO 48'!$C$1:$AJ$1,0))*'Calculations Etc'!AG4*10^3)*'Calculations Etc'!AG8</f>
        <v>1.6821307286085446E-4</v>
      </c>
      <c r="AH5" s="17">
        <f>INDEX('AEO 48'!$C$74:$AJ$74,MATCH(AH$1,'AEO 48'!$C$1:$AJ$1,0))/(INDEX('AEO 48'!$C$188:$AJ$188,MATCH(AH$1,'AEO 48'!$C$1:$AJ$1,0))*'Calculations Etc'!AH4*10^3)*'Calculations Etc'!AH8</f>
        <v>1.674460062711785E-4</v>
      </c>
      <c r="AI5" s="17">
        <f>INDEX('AEO 48'!$C$74:$AJ$74,MATCH(AI$1,'AEO 48'!$C$1:$AJ$1,0))/(INDEX('AEO 48'!$C$188:$AJ$188,MATCH(AI$1,'AEO 48'!$C$1:$AJ$1,0))*'Calculations Etc'!AI4*10^3)*'Calculations Etc'!AI8</f>
        <v>1.6668880717783717E-4</v>
      </c>
    </row>
    <row r="6" spans="1:35">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1226</v>
      </c>
      <c r="B8" s="17">
        <f>B$5*'Calculations Etc'!$B$46</f>
        <v>2.5623006299298667E-4</v>
      </c>
      <c r="C8" s="17">
        <f>C$5*'Calculations Etc'!$B$46</f>
        <v>2.7760793369188946E-4</v>
      </c>
      <c r="D8" s="17">
        <f>D$5*'Calculations Etc'!$B$46</f>
        <v>2.9216027285144133E-4</v>
      </c>
      <c r="E8" s="17">
        <f>E$5*'Calculations Etc'!$B$46</f>
        <v>3.0512348200751617E-4</v>
      </c>
      <c r="F8" s="17">
        <f>F$5*'Calculations Etc'!$B$46</f>
        <v>3.1487086244920241E-4</v>
      </c>
      <c r="G8" s="17">
        <f>G$5*'Calculations Etc'!$B$46</f>
        <v>3.2537236648127934E-4</v>
      </c>
      <c r="H8" s="17">
        <f>H$5*'Calculations Etc'!$B$46</f>
        <v>3.3716991225679963E-4</v>
      </c>
      <c r="I8" s="17">
        <f>I$5*'Calculations Etc'!$B$46</f>
        <v>3.4775690780971082E-4</v>
      </c>
      <c r="J8" s="17">
        <f>J$5*'Calculations Etc'!$B$46</f>
        <v>3.544281240805051E-4</v>
      </c>
      <c r="K8" s="17">
        <f>K$5*'Calculations Etc'!$B$46</f>
        <v>3.6333976135182974E-4</v>
      </c>
      <c r="L8" s="17">
        <f>L$5*'Calculations Etc'!$B$46</f>
        <v>3.7281937273497769E-4</v>
      </c>
      <c r="M8" s="17">
        <f>M$5*'Calculations Etc'!$B$46</f>
        <v>3.846267483010631E-4</v>
      </c>
      <c r="N8" s="17">
        <f>N$5*'Calculations Etc'!$B$46</f>
        <v>3.93946874061918E-4</v>
      </c>
      <c r="O8" s="17">
        <f>O$5*'Calculations Etc'!$B$46</f>
        <v>3.9817025722693337E-4</v>
      </c>
      <c r="P8" s="17">
        <f>P$5*'Calculations Etc'!$B$46</f>
        <v>4.0266824815502253E-4</v>
      </c>
      <c r="Q8" s="17">
        <f>Q$5*'Calculations Etc'!$B$46</f>
        <v>4.0580536439349928E-4</v>
      </c>
      <c r="R8" s="17">
        <f>R$5*'Calculations Etc'!$B$46</f>
        <v>4.0931596397957075E-4</v>
      </c>
      <c r="S8" s="17">
        <f>S$5*'Calculations Etc'!$B$46</f>
        <v>4.1299511313777463E-4</v>
      </c>
      <c r="T8" s="17">
        <f>T$5*'Calculations Etc'!$B$46</f>
        <v>4.1421268481840561E-4</v>
      </c>
      <c r="U8" s="17">
        <f>U$5*'Calculations Etc'!$B$46</f>
        <v>4.1747248405644304E-4</v>
      </c>
      <c r="V8" s="17">
        <f>V$5*'Calculations Etc'!$B$46</f>
        <v>4.1975247031115153E-4</v>
      </c>
      <c r="W8" s="17">
        <f>W$5*'Calculations Etc'!$B$46</f>
        <v>4.2216791276041606E-4</v>
      </c>
      <c r="X8" s="17">
        <f>X$5*'Calculations Etc'!$B$46</f>
        <v>4.2377815859315335E-4</v>
      </c>
      <c r="Y8" s="17">
        <f>Y$5*'Calculations Etc'!$B$46</f>
        <v>4.2566483744531667E-4</v>
      </c>
      <c r="Z8" s="17">
        <f>Z$5*'Calculations Etc'!$B$46</f>
        <v>4.2500466873031259E-4</v>
      </c>
      <c r="AA8" s="17">
        <f>AA$5*'Calculations Etc'!$B$46</f>
        <v>4.2298018001268471E-4</v>
      </c>
      <c r="AB8" s="17">
        <f>AB$5*'Calculations Etc'!$B$46</f>
        <v>4.2454688901935069E-4</v>
      </c>
      <c r="AC8" s="17">
        <f>AC$5*'Calculations Etc'!$B$46</f>
        <v>4.2318228770788397E-4</v>
      </c>
      <c r="AD8" s="17">
        <f>AD$5*'Calculations Etc'!$B$46</f>
        <v>4.2446210368263368E-4</v>
      </c>
      <c r="AE8" s="17">
        <f>AE$5*'Calculations Etc'!$B$46</f>
        <v>4.2260235602026671E-4</v>
      </c>
      <c r="AF8" s="17">
        <f>AF$5*'Calculations Etc'!$B$46</f>
        <v>4.2169265506583755E-4</v>
      </c>
      <c r="AG8" s="17">
        <f>AG$5*'Calculations Etc'!$B$46</f>
        <v>4.2053268215213615E-4</v>
      </c>
      <c r="AH8" s="17">
        <f>AH$5*'Calculations Etc'!$B$46</f>
        <v>4.1861501567794625E-4</v>
      </c>
      <c r="AI8" s="17">
        <f>AI$5*'Calculations Etc'!$B$46</f>
        <v>4.1672201794459293E-4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0"/>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B$5/(1-'Calculations Etc'!$B$13)</f>
        <v>2.7372195817944264E-3</v>
      </c>
      <c r="C2" s="52">
        <f>C$5/(1-'Calculations Etc'!$B$13)</f>
        <v>2.7372195817944264E-3</v>
      </c>
      <c r="D2" s="52">
        <f>D$5/(1-'Calculations Etc'!$B$13)</f>
        <v>2.7372195817944264E-3</v>
      </c>
      <c r="E2" s="52">
        <f>E$5/(1-'Calculations Etc'!$B$13)</f>
        <v>2.7372195817944264E-3</v>
      </c>
      <c r="F2" s="52">
        <f>F$5/(1-'Calculations Etc'!$B$13)</f>
        <v>2.7372195817944264E-3</v>
      </c>
      <c r="G2" s="52">
        <f>G$5/(1-'Calculations Etc'!$B$13)</f>
        <v>2.7372195817944264E-3</v>
      </c>
      <c r="H2" s="52">
        <f>H$5/(1-'Calculations Etc'!$B$13)</f>
        <v>2.7372195817944264E-3</v>
      </c>
      <c r="I2" s="52">
        <f>I$5/(1-'Calculations Etc'!$B$13)</f>
        <v>2.7372195817944264E-3</v>
      </c>
      <c r="J2" s="52">
        <f>J$5/(1-'Calculations Etc'!$B$13)</f>
        <v>2.7372195817944264E-3</v>
      </c>
      <c r="K2" s="52">
        <f>K$5/(1-'Calculations Etc'!$B$13)</f>
        <v>2.7372195817944264E-3</v>
      </c>
      <c r="L2" s="52">
        <f>L$5/(1-'Calculations Etc'!$B$13)</f>
        <v>2.7372195817944264E-3</v>
      </c>
      <c r="M2" s="52">
        <f>M$5/(1-'Calculations Etc'!$B$13)</f>
        <v>2.7372195817944264E-3</v>
      </c>
      <c r="N2" s="52">
        <f>N$5/(1-'Calculations Etc'!$B$13)</f>
        <v>2.7372195817944264E-3</v>
      </c>
      <c r="O2" s="52">
        <f>O$5/(1-'Calculations Etc'!$B$13)</f>
        <v>2.7372195817944264E-3</v>
      </c>
      <c r="P2" s="52">
        <f>P$5/(1-'Calculations Etc'!$B$13)</f>
        <v>2.7372195817944264E-3</v>
      </c>
      <c r="Q2" s="52">
        <f>Q$5/(1-'Calculations Etc'!$B$13)</f>
        <v>2.7372195817944264E-3</v>
      </c>
      <c r="R2" s="52">
        <f>R$5/(1-'Calculations Etc'!$B$13)</f>
        <v>2.7372195817944264E-3</v>
      </c>
      <c r="S2" s="52">
        <f>S$5/(1-'Calculations Etc'!$B$13)</f>
        <v>2.7372195817944264E-3</v>
      </c>
      <c r="T2" s="52">
        <f>T$5/(1-'Calculations Etc'!$B$13)</f>
        <v>2.7372195817944264E-3</v>
      </c>
      <c r="U2" s="52">
        <f>U$5/(1-'Calculations Etc'!$B$13)</f>
        <v>2.7372195817944264E-3</v>
      </c>
      <c r="V2" s="52">
        <f>V$5/(1-'Calculations Etc'!$B$13)</f>
        <v>2.7372195817944264E-3</v>
      </c>
      <c r="W2" s="52">
        <f>W$5/(1-'Calculations Etc'!$B$13)</f>
        <v>2.7372195817944264E-3</v>
      </c>
      <c r="X2" s="52">
        <f>X$5/(1-'Calculations Etc'!$B$13)</f>
        <v>2.7372195817944264E-3</v>
      </c>
      <c r="Y2" s="52">
        <f>Y$5/(1-'Calculations Etc'!$B$13)</f>
        <v>2.7372195817944264E-3</v>
      </c>
      <c r="Z2" s="52">
        <f>Z$5/(1-'Calculations Etc'!$B$13)</f>
        <v>2.7372195817944264E-3</v>
      </c>
      <c r="AA2" s="52">
        <f>AA$5/(1-'Calculations Etc'!$B$13)</f>
        <v>2.7372195817944264E-3</v>
      </c>
      <c r="AB2" s="52">
        <f>AB$5/(1-'Calculations Etc'!$B$13)</f>
        <v>2.7372195817944264E-3</v>
      </c>
      <c r="AC2" s="52">
        <f>AC$5/(1-'Calculations Etc'!$B$13)</f>
        <v>2.7372195817944264E-3</v>
      </c>
      <c r="AD2" s="52">
        <f>AD$5/(1-'Calculations Etc'!$B$13)</f>
        <v>2.7372195817944264E-3</v>
      </c>
      <c r="AE2" s="52">
        <f>AE$5/(1-'Calculations Etc'!$B$13)</f>
        <v>2.7372195817944264E-3</v>
      </c>
      <c r="AF2" s="52">
        <f>AF$5/(1-'Calculations Etc'!$B$13)</f>
        <v>2.7372195817944264E-3</v>
      </c>
      <c r="AG2" s="52">
        <f>AG$5/(1-'Calculations Etc'!$B$13)</f>
        <v>2.7372195817944264E-3</v>
      </c>
      <c r="AH2" s="52">
        <f>AH$5/(1-'Calculations Etc'!$B$13)</f>
        <v>2.7372195817944264E-3</v>
      </c>
      <c r="AI2" s="52">
        <f>AI$5/(1-'Calculations Etc'!$B$13)</f>
        <v>2.7372195817944264E-3</v>
      </c>
    </row>
    <row r="3" spans="1:35">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126</v>
      </c>
      <c r="B5" s="17">
        <f>('Calculations Etc'!B35*'Calculations Etc'!B36*'Calculations Etc'!B23)/(INDEX('AEO 7'!60:60,MATCH('Calculations Etc'!B$2,'AEO 7'!1:1,0))*10^15)</f>
        <v>8.5179436220269428E-4</v>
      </c>
      <c r="C5" s="17">
        <f>$B$5</f>
        <v>8.5179436220269428E-4</v>
      </c>
      <c r="D5" s="17">
        <f>$B$5</f>
        <v>8.5179436220269428E-4</v>
      </c>
      <c r="E5" s="17">
        <f>$B$5</f>
        <v>8.5179436220269428E-4</v>
      </c>
      <c r="F5" s="17">
        <f>$B$5</f>
        <v>8.5179436220269428E-4</v>
      </c>
      <c r="G5" s="17">
        <f>$B$5</f>
        <v>8.5179436220269428E-4</v>
      </c>
      <c r="H5" s="17">
        <f>$B$5</f>
        <v>8.5179436220269428E-4</v>
      </c>
      <c r="I5" s="17">
        <f>$B$5</f>
        <v>8.5179436220269428E-4</v>
      </c>
      <c r="J5" s="17">
        <f>$B$5</f>
        <v>8.5179436220269428E-4</v>
      </c>
      <c r="K5" s="17">
        <f>$B$5</f>
        <v>8.5179436220269428E-4</v>
      </c>
      <c r="L5" s="17">
        <f>$B$5</f>
        <v>8.5179436220269428E-4</v>
      </c>
      <c r="M5" s="17">
        <f>$B$5</f>
        <v>8.5179436220269428E-4</v>
      </c>
      <c r="N5" s="17">
        <f>$B$5</f>
        <v>8.5179436220269428E-4</v>
      </c>
      <c r="O5" s="17">
        <f>$B$5</f>
        <v>8.5179436220269428E-4</v>
      </c>
      <c r="P5" s="17">
        <f>$B$5</f>
        <v>8.5179436220269428E-4</v>
      </c>
      <c r="Q5" s="17">
        <f>$B$5</f>
        <v>8.5179436220269428E-4</v>
      </c>
      <c r="R5" s="17">
        <f>$B$5</f>
        <v>8.5179436220269428E-4</v>
      </c>
      <c r="S5" s="17">
        <f>$B$5</f>
        <v>8.5179436220269428E-4</v>
      </c>
      <c r="T5" s="17">
        <f>$B$5</f>
        <v>8.5179436220269428E-4</v>
      </c>
      <c r="U5" s="17">
        <f>$B$5</f>
        <v>8.5179436220269428E-4</v>
      </c>
      <c r="V5" s="17">
        <f>$B$5</f>
        <v>8.5179436220269428E-4</v>
      </c>
      <c r="W5" s="17">
        <f>$B$5</f>
        <v>8.5179436220269428E-4</v>
      </c>
      <c r="X5" s="17">
        <f>$B$5</f>
        <v>8.5179436220269428E-4</v>
      </c>
      <c r="Y5" s="17">
        <f>$B$5</f>
        <v>8.5179436220269428E-4</v>
      </c>
      <c r="Z5" s="17">
        <f>$B$5</f>
        <v>8.5179436220269428E-4</v>
      </c>
      <c r="AA5" s="17">
        <f>$B$5</f>
        <v>8.5179436220269428E-4</v>
      </c>
      <c r="AB5" s="17">
        <f>$B$5</f>
        <v>8.5179436220269428E-4</v>
      </c>
      <c r="AC5" s="17">
        <f>$B$5</f>
        <v>8.5179436220269428E-4</v>
      </c>
      <c r="AD5" s="17">
        <f>$B$5</f>
        <v>8.5179436220269428E-4</v>
      </c>
      <c r="AE5" s="17">
        <f>$B$5</f>
        <v>8.5179436220269428E-4</v>
      </c>
      <c r="AF5" s="17">
        <f>$B$5</f>
        <v>8.5179436220269428E-4</v>
      </c>
      <c r="AG5" s="17">
        <f>$B$5</f>
        <v>8.5179436220269428E-4</v>
      </c>
      <c r="AH5" s="17">
        <f>$B$5</f>
        <v>8.5179436220269428E-4</v>
      </c>
      <c r="AI5" s="17">
        <f>$B$5</f>
        <v>8.5179436220269428E-4</v>
      </c>
    </row>
    <row r="6" spans="1:35">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1226</v>
      </c>
      <c r="B8" s="17">
        <f>B$5*'Calculations Etc'!$B$46</f>
        <v>2.1294859055067355E-3</v>
      </c>
      <c r="C8" s="17">
        <f>C$5*'Calculations Etc'!$B$46</f>
        <v>2.1294859055067355E-3</v>
      </c>
      <c r="D8" s="17">
        <f>D$5*'Calculations Etc'!$B$46</f>
        <v>2.1294859055067355E-3</v>
      </c>
      <c r="E8" s="17">
        <f>E$5*'Calculations Etc'!$B$46</f>
        <v>2.1294859055067355E-3</v>
      </c>
      <c r="F8" s="17">
        <f>F$5*'Calculations Etc'!$B$46</f>
        <v>2.1294859055067355E-3</v>
      </c>
      <c r="G8" s="17">
        <f>G$5*'Calculations Etc'!$B$46</f>
        <v>2.1294859055067355E-3</v>
      </c>
      <c r="H8" s="17">
        <f>H$5*'Calculations Etc'!$B$46</f>
        <v>2.1294859055067355E-3</v>
      </c>
      <c r="I8" s="17">
        <f>I$5*'Calculations Etc'!$B$46</f>
        <v>2.1294859055067355E-3</v>
      </c>
      <c r="J8" s="17">
        <f>J$5*'Calculations Etc'!$B$46</f>
        <v>2.1294859055067355E-3</v>
      </c>
      <c r="K8" s="17">
        <f>K$5*'Calculations Etc'!$B$46</f>
        <v>2.1294859055067355E-3</v>
      </c>
      <c r="L8" s="17">
        <f>L$5*'Calculations Etc'!$B$46</f>
        <v>2.1294859055067355E-3</v>
      </c>
      <c r="M8" s="17">
        <f>M$5*'Calculations Etc'!$B$46</f>
        <v>2.1294859055067355E-3</v>
      </c>
      <c r="N8" s="17">
        <f>N$5*'Calculations Etc'!$B$46</f>
        <v>2.1294859055067355E-3</v>
      </c>
      <c r="O8" s="17">
        <f>O$5*'Calculations Etc'!$B$46</f>
        <v>2.1294859055067355E-3</v>
      </c>
      <c r="P8" s="17">
        <f>P$5*'Calculations Etc'!$B$46</f>
        <v>2.1294859055067355E-3</v>
      </c>
      <c r="Q8" s="17">
        <f>Q$5*'Calculations Etc'!$B$46</f>
        <v>2.1294859055067355E-3</v>
      </c>
      <c r="R8" s="17">
        <f>R$5*'Calculations Etc'!$B$46</f>
        <v>2.1294859055067355E-3</v>
      </c>
      <c r="S8" s="17">
        <f>S$5*'Calculations Etc'!$B$46</f>
        <v>2.1294859055067355E-3</v>
      </c>
      <c r="T8" s="17">
        <f>T$5*'Calculations Etc'!$B$46</f>
        <v>2.1294859055067355E-3</v>
      </c>
      <c r="U8" s="17">
        <f>U$5*'Calculations Etc'!$B$46</f>
        <v>2.1294859055067355E-3</v>
      </c>
      <c r="V8" s="17">
        <f>V$5*'Calculations Etc'!$B$46</f>
        <v>2.1294859055067355E-3</v>
      </c>
      <c r="W8" s="17">
        <f>W$5*'Calculations Etc'!$B$46</f>
        <v>2.1294859055067355E-3</v>
      </c>
      <c r="X8" s="17">
        <f>X$5*'Calculations Etc'!$B$46</f>
        <v>2.1294859055067355E-3</v>
      </c>
      <c r="Y8" s="17">
        <f>Y$5*'Calculations Etc'!$B$46</f>
        <v>2.1294859055067355E-3</v>
      </c>
      <c r="Z8" s="17">
        <f>Z$5*'Calculations Etc'!$B$46</f>
        <v>2.1294859055067355E-3</v>
      </c>
      <c r="AA8" s="17">
        <f>AA$5*'Calculations Etc'!$B$46</f>
        <v>2.1294859055067355E-3</v>
      </c>
      <c r="AB8" s="17">
        <f>AB$5*'Calculations Etc'!$B$46</f>
        <v>2.1294859055067355E-3</v>
      </c>
      <c r="AC8" s="17">
        <f>AC$5*'Calculations Etc'!$B$46</f>
        <v>2.1294859055067355E-3</v>
      </c>
      <c r="AD8" s="17">
        <f>AD$5*'Calculations Etc'!$B$46</f>
        <v>2.1294859055067355E-3</v>
      </c>
      <c r="AE8" s="17">
        <f>AE$5*'Calculations Etc'!$B$46</f>
        <v>2.1294859055067355E-3</v>
      </c>
      <c r="AF8" s="17">
        <f>AF$5*'Calculations Etc'!$B$46</f>
        <v>2.1294859055067355E-3</v>
      </c>
      <c r="AG8" s="17">
        <f>AG$5*'Calculations Etc'!$B$46</f>
        <v>2.1294859055067355E-3</v>
      </c>
      <c r="AH8" s="17">
        <f>AH$5*'Calculations Etc'!$B$46</f>
        <v>2.1294859055067355E-3</v>
      </c>
      <c r="AI8" s="17">
        <f>AI$5*'Calculations Etc'!$B$46</f>
        <v>2.1294859055067355E-3</v>
      </c>
    </row>
    <row r="10" spans="1:35">
      <c r="B10" s="6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B$5/(1-'Calculations Etc'!$B$13)</f>
        <v>1.0997618868281604E-2</v>
      </c>
      <c r="C2" s="52">
        <f>C$5/(1-'Calculations Etc'!$B$13)</f>
        <v>1.1068951578349735E-2</v>
      </c>
      <c r="D2" s="52">
        <f>D$5/(1-'Calculations Etc'!$B$13)</f>
        <v>1.1140743815291445E-2</v>
      </c>
      <c r="E2" s="52">
        <f>E$5/(1-'Calculations Etc'!$B$13)</f>
        <v>1.1213005219530657E-2</v>
      </c>
      <c r="F2" s="52">
        <f>F$5/(1-'Calculations Etc'!$B$13)</f>
        <v>1.1285732577592732E-2</v>
      </c>
      <c r="G2" s="52">
        <f>G$5/(1-'Calculations Etc'!$B$13)</f>
        <v>1.1358932316426948E-2</v>
      </c>
      <c r="H2" s="52">
        <f>H$5/(1-'Calculations Etc'!$B$13)</f>
        <v>1.1432610862982587E-2</v>
      </c>
      <c r="I2" s="52">
        <f>I$5/(1-'Calculations Etc'!$B$13)</f>
        <v>1.150676179031037E-2</v>
      </c>
      <c r="J2" s="52">
        <f>J$5/(1-'Calculations Etc'!$B$13)</f>
        <v>1.1581394738834218E-2</v>
      </c>
      <c r="K2" s="52">
        <f>K$5/(1-'Calculations Etc'!$B$13)</f>
        <v>1.1656512922028765E-2</v>
      </c>
      <c r="L2" s="52">
        <f>L$5/(1-'Calculations Etc'!$B$13)</f>
        <v>1.1732119553368661E-2</v>
      </c>
      <c r="M2" s="52">
        <f>M$5/(1-'Calculations Etc'!$B$13)</f>
        <v>1.1808214632853897E-2</v>
      </c>
      <c r="N2" s="52">
        <f>N$5/(1-'Calculations Etc'!$B$13)</f>
        <v>1.188480458743376E-2</v>
      </c>
      <c r="O2" s="52">
        <f>O$5/(1-'Calculations Etc'!$B$13)</f>
        <v>1.1961889417108251E-2</v>
      </c>
      <c r="P2" s="52">
        <f>P$5/(1-'Calculations Etc'!$B$13)</f>
        <v>1.2039475548826646E-2</v>
      </c>
      <c r="Q2" s="52">
        <f>Q$5/(1-'Calculations Etc'!$B$13)</f>
        <v>1.2117562982588948E-2</v>
      </c>
      <c r="R2" s="52">
        <f>R$5/(1-'Calculations Etc'!$B$13)</f>
        <v>1.2196158145344435E-2</v>
      </c>
      <c r="S2" s="52">
        <f>S$5/(1-'Calculations Etc'!$B$13)</f>
        <v>1.2275264250567752E-2</v>
      </c>
      <c r="T2" s="52">
        <f>T$5/(1-'Calculations Etc'!$B$13)</f>
        <v>1.2354884511733534E-2</v>
      </c>
      <c r="U2" s="52">
        <f>U$5/(1-'Calculations Etc'!$B$13)</f>
        <v>1.2435018928841786E-2</v>
      </c>
      <c r="V2" s="52">
        <f>V$5/(1-'Calculations Etc'!$B$13)</f>
        <v>1.2515673928841786E-2</v>
      </c>
      <c r="W2" s="52">
        <f>W$5/(1-'Calculations Etc'!$B$13)</f>
        <v>1.2596849511733533E-2</v>
      </c>
      <c r="X2" s="52">
        <f>X$5/(1-'Calculations Etc'!$B$13)</f>
        <v>1.2678555317940952E-2</v>
      </c>
      <c r="Y2" s="52">
        <f>Y$5/(1-'Calculations Etc'!$B$13)</f>
        <v>1.2760788133989403E-2</v>
      </c>
      <c r="Z2" s="52">
        <f>Z$5/(1-'Calculations Etc'!$B$13)</f>
        <v>1.2843557600302801E-2</v>
      </c>
      <c r="AA2" s="52">
        <f>AA$5/(1-'Calculations Etc'!$B$13)</f>
        <v>1.2926860503406511E-2</v>
      </c>
      <c r="AB2" s="52">
        <f>AB$5/(1-'Calculations Etc'!$B$13)</f>
        <v>1.3010706483724453E-2</v>
      </c>
      <c r="AC2" s="52">
        <f>AC$5/(1-'Calculations Etc'!$B$13)</f>
        <v>1.3095095541256624E-2</v>
      </c>
      <c r="AD2" s="52">
        <f>AD$5/(1-'Calculations Etc'!$B$13)</f>
        <v>1.3180030889477667E-2</v>
      </c>
      <c r="AE2" s="52">
        <f>AE$5/(1-'Calculations Etc'!$B$13)</f>
        <v>1.3265515741862226E-2</v>
      </c>
      <c r="AF2" s="52">
        <f>AF$5/(1-'Calculations Etc'!$B$13)</f>
        <v>1.3351556525359576E-2</v>
      </c>
      <c r="AG2" s="52">
        <f>AG$5/(1-'Calculations Etc'!$B$13)</f>
        <v>1.343815645344436E-2</v>
      </c>
      <c r="AH2" s="52">
        <f>AH$5/(1-'Calculations Etc'!$B$13)</f>
        <v>1.3525318739591218E-2</v>
      </c>
      <c r="AI2" s="52">
        <f>AI$5/(1-'Calculations Etc'!$B$13)</f>
        <v>1.361304338380015E-2</v>
      </c>
    </row>
    <row r="3" spans="1:35">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126</v>
      </c>
      <c r="B5" s="17">
        <f>INDEX('AEO 7'!$C$51:$AJ$51,MATCH(B$1,'AEO 7'!$C$1:$AJ$1,0))/10^3</f>
        <v>3.4223449999999998E-3</v>
      </c>
      <c r="C5" s="17">
        <f>INDEX('AEO 7'!$C$51:$AJ$51,MATCH(C$1,'AEO 7'!$C$1:$AJ$1,0))/10^3</f>
        <v>3.444543E-3</v>
      </c>
      <c r="D5" s="17">
        <f>INDEX('AEO 7'!$C$51:$AJ$51,MATCH(D$1,'AEO 7'!$C$1:$AJ$1,0))/10^3</f>
        <v>3.4668839999999999E-3</v>
      </c>
      <c r="E5" s="17">
        <f>INDEX('AEO 7'!$C$51:$AJ$51,MATCH(E$1,'AEO 7'!$C$1:$AJ$1,0))/10^3</f>
        <v>3.4893709999999998E-3</v>
      </c>
      <c r="F5" s="17">
        <f>INDEX('AEO 7'!$C$51:$AJ$51,MATCH(F$1,'AEO 7'!$C$1:$AJ$1,0))/10^3</f>
        <v>3.5120030000000001E-3</v>
      </c>
      <c r="G5" s="17">
        <f>INDEX('AEO 7'!$C$51:$AJ$51,MATCH(G$1,'AEO 7'!$C$1:$AJ$1,0))/10^3</f>
        <v>3.5347819999999998E-3</v>
      </c>
      <c r="H5" s="17">
        <f>INDEX('AEO 7'!$C$51:$AJ$51,MATCH(H$1,'AEO 7'!$C$1:$AJ$1,0))/10^3</f>
        <v>3.55771E-3</v>
      </c>
      <c r="I5" s="17">
        <f>INDEX('AEO 7'!$C$51:$AJ$51,MATCH(I$1,'AEO 7'!$C$1:$AJ$1,0))/10^3</f>
        <v>3.580785E-3</v>
      </c>
      <c r="J5" s="17">
        <f>INDEX('AEO 7'!$C$51:$AJ$51,MATCH(J$1,'AEO 7'!$C$1:$AJ$1,0))/10^3</f>
        <v>3.6040100000000004E-3</v>
      </c>
      <c r="K5" s="17">
        <f>INDEX('AEO 7'!$C$51:$AJ$51,MATCH(K$1,'AEO 7'!$C$1:$AJ$1,0))/10^3</f>
        <v>3.6273859999999998E-3</v>
      </c>
      <c r="L5" s="17">
        <f>INDEX('AEO 7'!$C$51:$AJ$51,MATCH(L$1,'AEO 7'!$C$1:$AJ$1,0))/10^3</f>
        <v>3.6509140000000003E-3</v>
      </c>
      <c r="M5" s="17">
        <f>INDEX('AEO 7'!$C$51:$AJ$51,MATCH(M$1,'AEO 7'!$C$1:$AJ$1,0))/10^3</f>
        <v>3.6745939999999998E-3</v>
      </c>
      <c r="N5" s="17">
        <f>INDEX('AEO 7'!$C$51:$AJ$51,MATCH(N$1,'AEO 7'!$C$1:$AJ$1,0))/10^3</f>
        <v>3.6984279999999997E-3</v>
      </c>
      <c r="O5" s="17">
        <f>INDEX('AEO 7'!$C$51:$AJ$51,MATCH(O$1,'AEO 7'!$C$1:$AJ$1,0))/10^3</f>
        <v>3.7224160000000001E-3</v>
      </c>
      <c r="P5" s="17">
        <f>INDEX('AEO 7'!$C$51:$AJ$51,MATCH(P$1,'AEO 7'!$C$1:$AJ$1,0))/10^3</f>
        <v>3.7465599999999999E-3</v>
      </c>
      <c r="Q5" s="17">
        <f>INDEX('AEO 7'!$C$51:$AJ$51,MATCH(Q$1,'AEO 7'!$C$1:$AJ$1,0))/10^3</f>
        <v>3.77086E-3</v>
      </c>
      <c r="R5" s="17">
        <f>INDEX('AEO 7'!$C$51:$AJ$51,MATCH(R$1,'AEO 7'!$C$1:$AJ$1,0))/10^3</f>
        <v>3.7953179999999998E-3</v>
      </c>
      <c r="S5" s="17">
        <f>INDEX('AEO 7'!$C$51:$AJ$51,MATCH(S$1,'AEO 7'!$C$1:$AJ$1,0))/10^3</f>
        <v>3.819935E-3</v>
      </c>
      <c r="T5" s="17">
        <f>INDEX('AEO 7'!$C$51:$AJ$51,MATCH(T$1,'AEO 7'!$C$1:$AJ$1,0))/10^3</f>
        <v>3.8447119999999997E-3</v>
      </c>
      <c r="U5" s="17">
        <f>INDEX('AEO 7'!$C$51:$AJ$51,MATCH(U$1,'AEO 7'!$C$1:$AJ$1,0))/10^3</f>
        <v>3.8696489999999997E-3</v>
      </c>
      <c r="V5" s="17">
        <f>INDEX('AEO 7'!$C$51:$AJ$51,MATCH(V$1,'AEO 7'!$C$1:$AJ$1,0))/10^3</f>
        <v>3.894748E-3</v>
      </c>
      <c r="W5" s="17">
        <f>INDEX('AEO 7'!$C$51:$AJ$51,MATCH(W$1,'AEO 7'!$C$1:$AJ$1,0))/10^3</f>
        <v>3.9200089999999995E-3</v>
      </c>
      <c r="X5" s="17">
        <f>INDEX('AEO 7'!$C$51:$AJ$51,MATCH(X$1,'AEO 7'!$C$1:$AJ$1,0))/10^3</f>
        <v>3.9454349999999997E-3</v>
      </c>
      <c r="Y5" s="17">
        <f>INDEX('AEO 7'!$C$51:$AJ$51,MATCH(Y$1,'AEO 7'!$C$1:$AJ$1,0))/10^3</f>
        <v>3.9710250000000004E-3</v>
      </c>
      <c r="Z5" s="17">
        <f>INDEX('AEO 7'!$C$51:$AJ$51,MATCH(Z$1,'AEO 7'!$C$1:$AJ$1,0))/10^3</f>
        <v>3.9967819999999999E-3</v>
      </c>
      <c r="AA5" s="17">
        <f>INDEX('AEO 7'!$C$51:$AJ$51,MATCH(AA$1,'AEO 7'!$C$1:$AJ$1,0))/10^3</f>
        <v>4.0227050000000006E-3</v>
      </c>
      <c r="AB5" s="17">
        <f>INDEX('AEO 7'!$C$51:$AJ$51,MATCH(AB$1,'AEO 7'!$C$1:$AJ$1,0))/10^3</f>
        <v>4.0487970000000007E-3</v>
      </c>
      <c r="AC5" s="17">
        <f>INDEX('AEO 7'!$C$51:$AJ$51,MATCH(AC$1,'AEO 7'!$C$1:$AJ$1,0))/10^3</f>
        <v>4.0750580000000003E-3</v>
      </c>
      <c r="AD5" s="17">
        <f>INDEX('AEO 7'!$C$51:$AJ$51,MATCH(AD$1,'AEO 7'!$C$1:$AJ$1,0))/10^3</f>
        <v>4.1014889999999998E-3</v>
      </c>
      <c r="AE5" s="17">
        <f>INDEX('AEO 7'!$C$51:$AJ$51,MATCH(AE$1,'AEO 7'!$C$1:$AJ$1,0))/10^3</f>
        <v>4.1280910000000004E-3</v>
      </c>
      <c r="AF5" s="17">
        <f>INDEX('AEO 7'!$C$51:$AJ$51,MATCH(AF$1,'AEO 7'!$C$1:$AJ$1,0))/10^3</f>
        <v>4.1548660000000001E-3</v>
      </c>
      <c r="AG5" s="17">
        <f>INDEX('AEO 7'!$C$51:$AJ$51,MATCH(AG$1,'AEO 7'!$C$1:$AJ$1,0))/10^3</f>
        <v>4.1818150000000002E-3</v>
      </c>
      <c r="AH5" s="17">
        <f>INDEX('AEO 7'!$C$51:$AJ$51,MATCH(AH$1,'AEO 7'!$C$1:$AJ$1,0))/10^3</f>
        <v>4.2089390000000001E-3</v>
      </c>
      <c r="AI5" s="17">
        <f>INDEX('AEO 7'!$C$51:$AJ$51,MATCH(AI$1,'AEO 7'!$C$1:$AJ$1,0))/10^3</f>
        <v>4.2362379999999998E-3</v>
      </c>
    </row>
    <row r="6" spans="1:35">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1226</v>
      </c>
      <c r="B8" s="17">
        <f>B$5*'Calculations Etc'!$B$46</f>
        <v>8.5558624999999989E-3</v>
      </c>
      <c r="C8" s="17">
        <f>C$5*'Calculations Etc'!$B$46</f>
        <v>8.6113574999999998E-3</v>
      </c>
      <c r="D8" s="17">
        <f>D$5*'Calculations Etc'!$B$46</f>
        <v>8.6672099999999998E-3</v>
      </c>
      <c r="E8" s="17">
        <f>E$5*'Calculations Etc'!$B$46</f>
        <v>8.7234274999999986E-3</v>
      </c>
      <c r="F8" s="17">
        <f>F$5*'Calculations Etc'!$B$46</f>
        <v>8.7800075000000009E-3</v>
      </c>
      <c r="G8" s="17">
        <f>G$5*'Calculations Etc'!$B$46</f>
        <v>8.8369549999999988E-3</v>
      </c>
      <c r="H8" s="17">
        <f>H$5*'Calculations Etc'!$B$46</f>
        <v>8.8942750000000001E-3</v>
      </c>
      <c r="I8" s="17">
        <f>I$5*'Calculations Etc'!$B$46</f>
        <v>8.9519625000000005E-3</v>
      </c>
      <c r="J8" s="17">
        <f>J$5*'Calculations Etc'!$B$46</f>
        <v>9.0100250000000014E-3</v>
      </c>
      <c r="K8" s="17">
        <f>K$5*'Calculations Etc'!$B$46</f>
        <v>9.0684649999999995E-3</v>
      </c>
      <c r="L8" s="17">
        <f>L$5*'Calculations Etc'!$B$46</f>
        <v>9.1272850000000006E-3</v>
      </c>
      <c r="M8" s="17">
        <f>M$5*'Calculations Etc'!$B$46</f>
        <v>9.1864849999999994E-3</v>
      </c>
      <c r="N8" s="17">
        <f>N$5*'Calculations Etc'!$B$46</f>
        <v>9.2460699999999986E-3</v>
      </c>
      <c r="O8" s="17">
        <f>O$5*'Calculations Etc'!$B$46</f>
        <v>9.3060399999999998E-3</v>
      </c>
      <c r="P8" s="17">
        <f>P$5*'Calculations Etc'!$B$46</f>
        <v>9.3664000000000004E-3</v>
      </c>
      <c r="Q8" s="17">
        <f>Q$5*'Calculations Etc'!$B$46</f>
        <v>9.4271500000000005E-3</v>
      </c>
      <c r="R8" s="17">
        <f>R$5*'Calculations Etc'!$B$46</f>
        <v>9.488294999999999E-3</v>
      </c>
      <c r="S8" s="17">
        <f>S$5*'Calculations Etc'!$B$46</f>
        <v>9.5498375E-3</v>
      </c>
      <c r="T8" s="17">
        <f>T$5*'Calculations Etc'!$B$46</f>
        <v>9.6117799999999986E-3</v>
      </c>
      <c r="U8" s="17">
        <f>U$5*'Calculations Etc'!$B$46</f>
        <v>9.6741225E-3</v>
      </c>
      <c r="V8" s="17">
        <f>V$5*'Calculations Etc'!$B$46</f>
        <v>9.7368699999999999E-3</v>
      </c>
      <c r="W8" s="17">
        <f>W$5*'Calculations Etc'!$B$46</f>
        <v>9.8000224999999982E-3</v>
      </c>
      <c r="X8" s="17">
        <f>X$5*'Calculations Etc'!$B$46</f>
        <v>9.8635874999999998E-3</v>
      </c>
      <c r="Y8" s="17">
        <f>Y$5*'Calculations Etc'!$B$46</f>
        <v>9.9275625000000006E-3</v>
      </c>
      <c r="Z8" s="17">
        <f>Z$5*'Calculations Etc'!$B$46</f>
        <v>9.9919550000000003E-3</v>
      </c>
      <c r="AA8" s="17">
        <f>AA$5*'Calculations Etc'!$B$46</f>
        <v>1.0056762500000002E-2</v>
      </c>
      <c r="AB8" s="17">
        <f>AB$5*'Calculations Etc'!$B$46</f>
        <v>1.0121992500000001E-2</v>
      </c>
      <c r="AC8" s="17">
        <f>AC$5*'Calculations Etc'!$B$46</f>
        <v>1.0187645E-2</v>
      </c>
      <c r="AD8" s="17">
        <f>AD$5*'Calculations Etc'!$B$46</f>
        <v>1.02537225E-2</v>
      </c>
      <c r="AE8" s="17">
        <f>AE$5*'Calculations Etc'!$B$46</f>
        <v>1.0320227500000001E-2</v>
      </c>
      <c r="AF8" s="17">
        <f>AF$5*'Calculations Etc'!$B$46</f>
        <v>1.0387165E-2</v>
      </c>
      <c r="AG8" s="17">
        <f>AG$5*'Calculations Etc'!$B$46</f>
        <v>1.04545375E-2</v>
      </c>
      <c r="AH8" s="17">
        <f>AH$5*'Calculations Etc'!$B$46</f>
        <v>1.0522347500000001E-2</v>
      </c>
      <c r="AI8" s="17">
        <f>AI$5*'Calculations Etc'!$B$46</f>
        <v>1.0590595E-2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9"/>
  <sheetViews>
    <sheetView workbookViewId="0"/>
  </sheetViews>
  <sheetFormatPr defaultRowHeight="15"/>
  <cols>
    <col min="1" max="1" width="31.140625" customWidth="1"/>
  </cols>
  <sheetData>
    <row r="1" spans="1:36">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6">
      <c r="A2" t="s">
        <v>123</v>
      </c>
      <c r="B2" s="52">
        <f>B$5/(1-'Calculations Etc'!$B$13)</f>
        <v>3.2642175438724444E-5</v>
      </c>
      <c r="C2" s="52">
        <f>C$5/(1-'Calculations Etc'!$B$13)</f>
        <v>3.2642175438724444E-5</v>
      </c>
      <c r="D2" s="52">
        <f>D$5/(1-'Calculations Etc'!$B$13)</f>
        <v>3.2642175438724444E-5</v>
      </c>
      <c r="E2" s="52">
        <f>E$5/(1-'Calculations Etc'!$B$13)</f>
        <v>3.2642175438724444E-5</v>
      </c>
      <c r="F2" s="52">
        <f>F$5/(1-'Calculations Etc'!$B$13)</f>
        <v>3.2642175438724444E-5</v>
      </c>
      <c r="G2" s="52">
        <f>G$5/(1-'Calculations Etc'!$B$13)</f>
        <v>3.2642175438724444E-5</v>
      </c>
      <c r="H2" s="52">
        <f>H$5/(1-'Calculations Etc'!$B$13)</f>
        <v>3.2642175438724444E-5</v>
      </c>
      <c r="I2" s="52">
        <f>I$5/(1-'Calculations Etc'!$B$13)</f>
        <v>3.2642175438724444E-5</v>
      </c>
      <c r="J2" s="52">
        <f>J$5/(1-'Calculations Etc'!$B$13)</f>
        <v>3.2642175438724444E-5</v>
      </c>
      <c r="K2" s="52">
        <f>K$5/(1-'Calculations Etc'!$B$13)</f>
        <v>3.2642175438724444E-5</v>
      </c>
      <c r="L2" s="52">
        <f>L$5/(1-'Calculations Etc'!$B$13)</f>
        <v>3.2642175438724444E-5</v>
      </c>
      <c r="M2" s="52">
        <f>M$5/(1-'Calculations Etc'!$B$13)</f>
        <v>3.2642175438724444E-5</v>
      </c>
      <c r="N2" s="52">
        <f>N$5/(1-'Calculations Etc'!$B$13)</f>
        <v>3.2642175438724444E-5</v>
      </c>
      <c r="O2" s="52">
        <f>O$5/(1-'Calculations Etc'!$B$13)</f>
        <v>3.2642175438724444E-5</v>
      </c>
      <c r="P2" s="52">
        <f>P$5/(1-'Calculations Etc'!$B$13)</f>
        <v>3.2642175438724444E-5</v>
      </c>
      <c r="Q2" s="52">
        <f>Q$5/(1-'Calculations Etc'!$B$13)</f>
        <v>3.2642175438724444E-5</v>
      </c>
      <c r="R2" s="52">
        <f>R$5/(1-'Calculations Etc'!$B$13)</f>
        <v>3.2642175438724444E-5</v>
      </c>
      <c r="S2" s="52">
        <f>S$5/(1-'Calculations Etc'!$B$13)</f>
        <v>3.2642175438724444E-5</v>
      </c>
      <c r="T2" s="52">
        <f>T$5/(1-'Calculations Etc'!$B$13)</f>
        <v>3.2642175438724444E-5</v>
      </c>
      <c r="U2" s="52">
        <f>U$5/(1-'Calculations Etc'!$B$13)</f>
        <v>3.2642175438724444E-5</v>
      </c>
      <c r="V2" s="52">
        <f>V$5/(1-'Calculations Etc'!$B$13)</f>
        <v>3.2642175438724444E-5</v>
      </c>
      <c r="W2" s="52">
        <f>W$5/(1-'Calculations Etc'!$B$13)</f>
        <v>3.2642175438724444E-5</v>
      </c>
      <c r="X2" s="52">
        <f>X$5/(1-'Calculations Etc'!$B$13)</f>
        <v>3.2642175438724444E-5</v>
      </c>
      <c r="Y2" s="52">
        <f>Y$5/(1-'Calculations Etc'!$B$13)</f>
        <v>3.2642175438724444E-5</v>
      </c>
      <c r="Z2" s="52">
        <f>Z$5/(1-'Calculations Etc'!$B$13)</f>
        <v>3.2642175438724444E-5</v>
      </c>
      <c r="AA2" s="52">
        <f>AA$5/(1-'Calculations Etc'!$B$13)</f>
        <v>3.2642175438724444E-5</v>
      </c>
      <c r="AB2" s="52">
        <f>AB$5/(1-'Calculations Etc'!$B$13)</f>
        <v>3.2642175438724444E-5</v>
      </c>
      <c r="AC2" s="52">
        <f>AC$5/(1-'Calculations Etc'!$B$13)</f>
        <v>3.2642175438724444E-5</v>
      </c>
      <c r="AD2" s="52">
        <f>AD$5/(1-'Calculations Etc'!$B$13)</f>
        <v>3.2642175438724444E-5</v>
      </c>
      <c r="AE2" s="52">
        <f>AE$5/(1-'Calculations Etc'!$B$13)</f>
        <v>3.2642175438724444E-5</v>
      </c>
      <c r="AF2" s="52">
        <f>AF$5/(1-'Calculations Etc'!$B$13)</f>
        <v>3.2642175438724444E-5</v>
      </c>
      <c r="AG2" s="52">
        <f>AG$5/(1-'Calculations Etc'!$B$13)</f>
        <v>3.2642175438724444E-5</v>
      </c>
      <c r="AH2" s="52">
        <f>AH$5/(1-'Calculations Etc'!$B$13)</f>
        <v>3.2642175438724444E-5</v>
      </c>
      <c r="AI2" s="52">
        <f>AI$5/(1-'Calculations Etc'!$B$13)</f>
        <v>3.2642175438724444E-5</v>
      </c>
    </row>
    <row r="3" spans="1:36">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6">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6">
      <c r="A5" t="s">
        <v>126</v>
      </c>
      <c r="B5" s="17">
        <f>SUM('NRBS 40'!D5,'NRBS 40'!D7:D8)/(INDEX('AEO 7'!$C$64:$AJ$64,MATCH(B$1,'AEO 7'!$C$1:$AJ$1,0))*10^9)</f>
        <v>1.015790665596113E-5</v>
      </c>
      <c r="C5" s="17">
        <f>$B5</f>
        <v>1.015790665596113E-5</v>
      </c>
      <c r="D5" s="17">
        <f>$B5</f>
        <v>1.015790665596113E-5</v>
      </c>
      <c r="E5" s="17">
        <f>$B5</f>
        <v>1.015790665596113E-5</v>
      </c>
      <c r="F5" s="17">
        <f>$B5</f>
        <v>1.015790665596113E-5</v>
      </c>
      <c r="G5" s="17">
        <f>$B5</f>
        <v>1.015790665596113E-5</v>
      </c>
      <c r="H5" s="17">
        <f>$B5</f>
        <v>1.015790665596113E-5</v>
      </c>
      <c r="I5" s="17">
        <f>$B5</f>
        <v>1.015790665596113E-5</v>
      </c>
      <c r="J5" s="17">
        <f>$B5</f>
        <v>1.015790665596113E-5</v>
      </c>
      <c r="K5" s="17">
        <f>$B5</f>
        <v>1.015790665596113E-5</v>
      </c>
      <c r="L5" s="17">
        <f>$B5</f>
        <v>1.015790665596113E-5</v>
      </c>
      <c r="M5" s="17">
        <f>$B5</f>
        <v>1.015790665596113E-5</v>
      </c>
      <c r="N5" s="17">
        <f>$B5</f>
        <v>1.015790665596113E-5</v>
      </c>
      <c r="O5" s="17">
        <f>$B5</f>
        <v>1.015790665596113E-5</v>
      </c>
      <c r="P5" s="17">
        <f>$B5</f>
        <v>1.015790665596113E-5</v>
      </c>
      <c r="Q5" s="17">
        <f>$B5</f>
        <v>1.015790665596113E-5</v>
      </c>
      <c r="R5" s="17">
        <f>$B5</f>
        <v>1.015790665596113E-5</v>
      </c>
      <c r="S5" s="17">
        <f>$B5</f>
        <v>1.015790665596113E-5</v>
      </c>
      <c r="T5" s="17">
        <f>$B5</f>
        <v>1.015790665596113E-5</v>
      </c>
      <c r="U5" s="17">
        <f>$B5</f>
        <v>1.015790665596113E-5</v>
      </c>
      <c r="V5" s="17">
        <f>$B5</f>
        <v>1.015790665596113E-5</v>
      </c>
      <c r="W5" s="17">
        <f>$B5</f>
        <v>1.015790665596113E-5</v>
      </c>
      <c r="X5" s="17">
        <f>$B5</f>
        <v>1.015790665596113E-5</v>
      </c>
      <c r="Y5" s="17">
        <f>$B5</f>
        <v>1.015790665596113E-5</v>
      </c>
      <c r="Z5" s="17">
        <f>$B5</f>
        <v>1.015790665596113E-5</v>
      </c>
      <c r="AA5" s="17">
        <f>$B5</f>
        <v>1.015790665596113E-5</v>
      </c>
      <c r="AB5" s="17">
        <f>$B5</f>
        <v>1.015790665596113E-5</v>
      </c>
      <c r="AC5" s="17">
        <f>$B5</f>
        <v>1.015790665596113E-5</v>
      </c>
      <c r="AD5" s="17">
        <f>$B5</f>
        <v>1.015790665596113E-5</v>
      </c>
      <c r="AE5" s="17">
        <f>$B5</f>
        <v>1.015790665596113E-5</v>
      </c>
      <c r="AF5" s="17">
        <f>$B5</f>
        <v>1.015790665596113E-5</v>
      </c>
      <c r="AG5" s="17">
        <f>$B5</f>
        <v>1.015790665596113E-5</v>
      </c>
      <c r="AH5" s="17">
        <f>$B5</f>
        <v>1.015790665596113E-5</v>
      </c>
      <c r="AI5" s="17">
        <f>$B5</f>
        <v>1.015790665596113E-5</v>
      </c>
    </row>
    <row r="6" spans="1:36">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6">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6">
      <c r="A8" t="s">
        <v>1226</v>
      </c>
      <c r="B8" s="17">
        <f>B$5*'Calculations Etc'!$B$46</f>
        <v>2.5394766639902824E-5</v>
      </c>
      <c r="C8" s="17">
        <f>C$5*'Calculations Etc'!$B$46</f>
        <v>2.5394766639902824E-5</v>
      </c>
      <c r="D8" s="17">
        <f>D$5*'Calculations Etc'!$B$46</f>
        <v>2.5394766639902824E-5</v>
      </c>
      <c r="E8" s="17">
        <f>E$5*'Calculations Etc'!$B$46</f>
        <v>2.5394766639902824E-5</v>
      </c>
      <c r="F8" s="17">
        <f>F$5*'Calculations Etc'!$B$46</f>
        <v>2.5394766639902824E-5</v>
      </c>
      <c r="G8" s="17">
        <f>G$5*'Calculations Etc'!$B$46</f>
        <v>2.5394766639902824E-5</v>
      </c>
      <c r="H8" s="17">
        <f>H$5*'Calculations Etc'!$B$46</f>
        <v>2.5394766639902824E-5</v>
      </c>
      <c r="I8" s="17">
        <f>I$5*'Calculations Etc'!$B$46</f>
        <v>2.5394766639902824E-5</v>
      </c>
      <c r="J8" s="17">
        <f>J$5*'Calculations Etc'!$B$46</f>
        <v>2.5394766639902824E-5</v>
      </c>
      <c r="K8" s="17">
        <f>K$5*'Calculations Etc'!$B$46</f>
        <v>2.5394766639902824E-5</v>
      </c>
      <c r="L8" s="17">
        <f>L$5*'Calculations Etc'!$B$46</f>
        <v>2.5394766639902824E-5</v>
      </c>
      <c r="M8" s="17">
        <f>M$5*'Calculations Etc'!$B$46</f>
        <v>2.5394766639902824E-5</v>
      </c>
      <c r="N8" s="17">
        <f>N$5*'Calculations Etc'!$B$46</f>
        <v>2.5394766639902824E-5</v>
      </c>
      <c r="O8" s="17">
        <f>O$5*'Calculations Etc'!$B$46</f>
        <v>2.5394766639902824E-5</v>
      </c>
      <c r="P8" s="17">
        <f>P$5*'Calculations Etc'!$B$46</f>
        <v>2.5394766639902824E-5</v>
      </c>
      <c r="Q8" s="17">
        <f>Q$5*'Calculations Etc'!$B$46</f>
        <v>2.5394766639902824E-5</v>
      </c>
      <c r="R8" s="17">
        <f>R$5*'Calculations Etc'!$B$46</f>
        <v>2.5394766639902824E-5</v>
      </c>
      <c r="S8" s="17">
        <f>S$5*'Calculations Etc'!$B$46</f>
        <v>2.5394766639902824E-5</v>
      </c>
      <c r="T8" s="17">
        <f>T$5*'Calculations Etc'!$B$46</f>
        <v>2.5394766639902824E-5</v>
      </c>
      <c r="U8" s="17">
        <f>U$5*'Calculations Etc'!$B$46</f>
        <v>2.5394766639902824E-5</v>
      </c>
      <c r="V8" s="17">
        <f>V$5*'Calculations Etc'!$B$46</f>
        <v>2.5394766639902824E-5</v>
      </c>
      <c r="W8" s="17">
        <f>W$5*'Calculations Etc'!$B$46</f>
        <v>2.5394766639902824E-5</v>
      </c>
      <c r="X8" s="17">
        <f>X$5*'Calculations Etc'!$B$46</f>
        <v>2.5394766639902824E-5</v>
      </c>
      <c r="Y8" s="17">
        <f>Y$5*'Calculations Etc'!$B$46</f>
        <v>2.5394766639902824E-5</v>
      </c>
      <c r="Z8" s="17">
        <f>Z$5*'Calculations Etc'!$B$46</f>
        <v>2.5394766639902824E-5</v>
      </c>
      <c r="AA8" s="17">
        <f>AA$5*'Calculations Etc'!$B$46</f>
        <v>2.5394766639902824E-5</v>
      </c>
      <c r="AB8" s="17">
        <f>AB$5*'Calculations Etc'!$B$46</f>
        <v>2.5394766639902824E-5</v>
      </c>
      <c r="AC8" s="17">
        <f>AC$5*'Calculations Etc'!$B$46</f>
        <v>2.5394766639902824E-5</v>
      </c>
      <c r="AD8" s="17">
        <f>AD$5*'Calculations Etc'!$B$46</f>
        <v>2.5394766639902824E-5</v>
      </c>
      <c r="AE8" s="17">
        <f>AE$5*'Calculations Etc'!$B$46</f>
        <v>2.5394766639902824E-5</v>
      </c>
      <c r="AF8" s="17">
        <f>AF$5*'Calculations Etc'!$B$46</f>
        <v>2.5394766639902824E-5</v>
      </c>
      <c r="AG8" s="17">
        <f>AG$5*'Calculations Etc'!$B$46</f>
        <v>2.5394766639902824E-5</v>
      </c>
      <c r="AH8" s="17">
        <f>AH$5*'Calculations Etc'!$B$46</f>
        <v>2.5394766639902824E-5</v>
      </c>
      <c r="AI8" s="17">
        <f>AI$5*'Calculations Etc'!$B$46</f>
        <v>2.5394766639902824E-5</v>
      </c>
    </row>
    <row r="9" spans="1:36">
      <c r="AJ9"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 min="38" max="38" width="8" customWidth="1"/>
  </cols>
  <sheetData>
    <row r="1" spans="1:37" ht="15" customHeight="1" thickBot="1">
      <c r="B1" s="11" t="s">
        <v>1170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1171</v>
      </c>
      <c r="E3" s="60"/>
      <c r="F3" s="60"/>
      <c r="G3" s="60"/>
    </row>
    <row r="4" spans="1:37" ht="15" customHeight="1">
      <c r="C4" s="60" t="s">
        <v>120</v>
      </c>
      <c r="D4" s="60" t="s">
        <v>1172</v>
      </c>
      <c r="E4" s="60"/>
      <c r="F4" s="60"/>
      <c r="G4" s="60" t="s">
        <v>119</v>
      </c>
    </row>
    <row r="5" spans="1:37" ht="15" customHeight="1">
      <c r="C5" s="60" t="s">
        <v>118</v>
      </c>
      <c r="D5" s="60" t="s">
        <v>1173</v>
      </c>
      <c r="E5" s="60"/>
      <c r="F5" s="60"/>
      <c r="G5" s="60"/>
    </row>
    <row r="6" spans="1:37" ht="15" customHeight="1">
      <c r="C6" s="60" t="s">
        <v>117</v>
      </c>
      <c r="D6" s="60"/>
      <c r="E6" s="60" t="s">
        <v>1174</v>
      </c>
      <c r="F6" s="60"/>
      <c r="G6" s="60"/>
    </row>
    <row r="10" spans="1:37" ht="15" customHeight="1">
      <c r="A10" s="61" t="s">
        <v>116</v>
      </c>
      <c r="B10" s="12" t="s">
        <v>115</v>
      </c>
    </row>
    <row r="11" spans="1:37" ht="15" customHeight="1">
      <c r="B11" s="11" t="s">
        <v>114</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1175</v>
      </c>
    </row>
    <row r="13" spans="1:37" ht="15" customHeight="1" thickBot="1">
      <c r="B13" s="10" t="s">
        <v>113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112</v>
      </c>
    </row>
    <row r="16" spans="1:37" ht="15" customHeight="1">
      <c r="B16" s="4" t="s">
        <v>111</v>
      </c>
    </row>
    <row r="17" spans="1:37" ht="15" customHeight="1">
      <c r="B17" s="4" t="s">
        <v>110</v>
      </c>
    </row>
    <row r="18" spans="1:37" ht="15" customHeight="1">
      <c r="A18" s="61" t="s">
        <v>109</v>
      </c>
      <c r="B18" s="7" t="s">
        <v>108</v>
      </c>
      <c r="C18" s="9">
        <v>2835.9963379999999</v>
      </c>
      <c r="D18" s="9">
        <v>2883.007568</v>
      </c>
      <c r="E18" s="9">
        <v>2922.0107419999999</v>
      </c>
      <c r="F18" s="9">
        <v>2951.3701169999999</v>
      </c>
      <c r="G18" s="9">
        <v>2973.1135250000002</v>
      </c>
      <c r="H18" s="9">
        <v>2990.5668949999999</v>
      </c>
      <c r="I18" s="9">
        <v>3001.8532709999999</v>
      </c>
      <c r="J18" s="9">
        <v>3009.8222660000001</v>
      </c>
      <c r="K18" s="9">
        <v>3017.5295409999999</v>
      </c>
      <c r="L18" s="9">
        <v>3036.9685060000002</v>
      </c>
      <c r="M18" s="9">
        <v>3057.3227539999998</v>
      </c>
      <c r="N18" s="9">
        <v>3077.2490229999999</v>
      </c>
      <c r="O18" s="9">
        <v>3092.1701659999999</v>
      </c>
      <c r="P18" s="9">
        <v>3107.1677249999998</v>
      </c>
      <c r="Q18" s="9">
        <v>3121.2543949999999</v>
      </c>
      <c r="R18" s="9">
        <v>3134.6589359999998</v>
      </c>
      <c r="S18" s="9">
        <v>3147.7897950000001</v>
      </c>
      <c r="T18" s="9">
        <v>3160.52124</v>
      </c>
      <c r="U18" s="9">
        <v>3171.6843260000001</v>
      </c>
      <c r="V18" s="9">
        <v>3188.4838869999999</v>
      </c>
      <c r="W18" s="9">
        <v>3207.2163089999999</v>
      </c>
      <c r="X18" s="9">
        <v>3227.265625</v>
      </c>
      <c r="Y18" s="9">
        <v>3247.8088379999999</v>
      </c>
      <c r="Z18" s="9">
        <v>3268.648193</v>
      </c>
      <c r="AA18" s="9">
        <v>3289.6279300000001</v>
      </c>
      <c r="AB18" s="9">
        <v>3310.8071289999998</v>
      </c>
      <c r="AC18" s="9">
        <v>3332.4702149999998</v>
      </c>
      <c r="AD18" s="9">
        <v>3354.2253420000002</v>
      </c>
      <c r="AE18" s="9">
        <v>3375.4978030000002</v>
      </c>
      <c r="AF18" s="9">
        <v>3397.093018</v>
      </c>
      <c r="AG18" s="9">
        <v>3417.80249</v>
      </c>
      <c r="AH18" s="9">
        <v>3436.772461</v>
      </c>
      <c r="AI18" s="9">
        <v>3455.405029</v>
      </c>
      <c r="AJ18" s="9">
        <v>3472.6508789999998</v>
      </c>
      <c r="AK18" s="5">
        <v>5.8320000000000004E-3</v>
      </c>
    </row>
    <row r="19" spans="1:37" ht="15" customHeight="1">
      <c r="A19" s="61" t="s">
        <v>107</v>
      </c>
      <c r="B19" s="7" t="s">
        <v>106</v>
      </c>
      <c r="C19" s="9">
        <v>97.025138999999996</v>
      </c>
      <c r="D19" s="9">
        <v>99.479979999999998</v>
      </c>
      <c r="E19" s="9">
        <v>101.749466</v>
      </c>
      <c r="F19" s="9">
        <v>103.405197</v>
      </c>
      <c r="G19" s="9">
        <v>104.64125799999999</v>
      </c>
      <c r="H19" s="9">
        <v>105.862144</v>
      </c>
      <c r="I19" s="9">
        <v>107.08696</v>
      </c>
      <c r="J19" s="9">
        <v>108.282524</v>
      </c>
      <c r="K19" s="9">
        <v>109.68753100000001</v>
      </c>
      <c r="L19" s="9">
        <v>111.261169</v>
      </c>
      <c r="M19" s="9">
        <v>112.82363100000001</v>
      </c>
      <c r="N19" s="9">
        <v>114.57212800000001</v>
      </c>
      <c r="O19" s="9">
        <v>116.06745100000001</v>
      </c>
      <c r="P19" s="9">
        <v>117.528442</v>
      </c>
      <c r="Q19" s="9">
        <v>119.13098100000001</v>
      </c>
      <c r="R19" s="9">
        <v>120.715622</v>
      </c>
      <c r="S19" s="9">
        <v>122.317482</v>
      </c>
      <c r="T19" s="9">
        <v>123.99625399999999</v>
      </c>
      <c r="U19" s="9">
        <v>125.764931</v>
      </c>
      <c r="V19" s="9">
        <v>127.58139799999999</v>
      </c>
      <c r="W19" s="9">
        <v>129.47593699999999</v>
      </c>
      <c r="X19" s="9">
        <v>131.410416</v>
      </c>
      <c r="Y19" s="9">
        <v>133.237122</v>
      </c>
      <c r="Z19" s="9">
        <v>135.04830899999999</v>
      </c>
      <c r="AA19" s="9">
        <v>136.89466899999999</v>
      </c>
      <c r="AB19" s="9">
        <v>138.72410600000001</v>
      </c>
      <c r="AC19" s="9">
        <v>140.66197199999999</v>
      </c>
      <c r="AD19" s="9">
        <v>142.69688400000001</v>
      </c>
      <c r="AE19" s="9">
        <v>144.866806</v>
      </c>
      <c r="AF19" s="9">
        <v>147.03715500000001</v>
      </c>
      <c r="AG19" s="9">
        <v>149.268631</v>
      </c>
      <c r="AH19" s="9">
        <v>151.51473999999999</v>
      </c>
      <c r="AI19" s="9">
        <v>153.70024100000001</v>
      </c>
      <c r="AJ19" s="9">
        <v>155.92755099999999</v>
      </c>
      <c r="AK19" s="5">
        <v>1.4144E-2</v>
      </c>
    </row>
    <row r="20" spans="1:37" ht="15" customHeight="1">
      <c r="A20" s="61" t="s">
        <v>105</v>
      </c>
      <c r="B20" s="7" t="s">
        <v>104</v>
      </c>
      <c r="C20" s="9">
        <v>289.55078099999997</v>
      </c>
      <c r="D20" s="9">
        <v>297.04278599999998</v>
      </c>
      <c r="E20" s="9">
        <v>305.55014</v>
      </c>
      <c r="F20" s="9">
        <v>309.82757600000002</v>
      </c>
      <c r="G20" s="9">
        <v>312.85162400000002</v>
      </c>
      <c r="H20" s="9">
        <v>316.75717200000003</v>
      </c>
      <c r="I20" s="9">
        <v>320.85107399999998</v>
      </c>
      <c r="J20" s="9">
        <v>324.86123700000002</v>
      </c>
      <c r="K20" s="9">
        <v>329.145081</v>
      </c>
      <c r="L20" s="9">
        <v>333.675476</v>
      </c>
      <c r="M20" s="9">
        <v>337.54113799999999</v>
      </c>
      <c r="N20" s="9">
        <v>341.87463400000001</v>
      </c>
      <c r="O20" s="9">
        <v>345.66848800000002</v>
      </c>
      <c r="P20" s="9">
        <v>349.52676400000001</v>
      </c>
      <c r="Q20" s="9">
        <v>353.97122200000001</v>
      </c>
      <c r="R20" s="9">
        <v>358.05898999999999</v>
      </c>
      <c r="S20" s="9">
        <v>362.210846</v>
      </c>
      <c r="T20" s="9">
        <v>366.77151500000002</v>
      </c>
      <c r="U20" s="9">
        <v>371.79031400000002</v>
      </c>
      <c r="V20" s="9">
        <v>376.70877100000001</v>
      </c>
      <c r="W20" s="9">
        <v>381.89111300000002</v>
      </c>
      <c r="X20" s="9">
        <v>387.090912</v>
      </c>
      <c r="Y20" s="9">
        <v>391.77780200000001</v>
      </c>
      <c r="Z20" s="9">
        <v>396.250854</v>
      </c>
      <c r="AA20" s="9">
        <v>400.733521</v>
      </c>
      <c r="AB20" s="9">
        <v>405.11422700000003</v>
      </c>
      <c r="AC20" s="9">
        <v>409.46502700000002</v>
      </c>
      <c r="AD20" s="9">
        <v>414.237549</v>
      </c>
      <c r="AE20" s="9">
        <v>419.317657</v>
      </c>
      <c r="AF20" s="9">
        <v>424.31127900000001</v>
      </c>
      <c r="AG20" s="9">
        <v>429.53677399999998</v>
      </c>
      <c r="AH20" s="9">
        <v>434.97500600000001</v>
      </c>
      <c r="AI20" s="9">
        <v>440.037781</v>
      </c>
      <c r="AJ20" s="9">
        <v>445.35058600000002</v>
      </c>
      <c r="AK20" s="5">
        <v>1.2736000000000001E-2</v>
      </c>
    </row>
    <row r="21" spans="1:37" ht="15" customHeight="1">
      <c r="A21" s="61" t="s">
        <v>1155</v>
      </c>
      <c r="B21" s="4" t="s">
        <v>1176</v>
      </c>
    </row>
    <row r="22" spans="1:37" ht="15" customHeight="1">
      <c r="A22" s="61" t="s">
        <v>1157</v>
      </c>
      <c r="B22" s="7" t="s">
        <v>1156</v>
      </c>
      <c r="C22" s="9">
        <v>205.31410199999999</v>
      </c>
      <c r="D22" s="9">
        <v>206.334473</v>
      </c>
      <c r="E22" s="9">
        <v>207.28132600000001</v>
      </c>
      <c r="F22" s="9">
        <v>208.21897899999999</v>
      </c>
      <c r="G22" s="9">
        <v>209.159988</v>
      </c>
      <c r="H22" s="9">
        <v>210.08100899999999</v>
      </c>
      <c r="I22" s="9">
        <v>210.95931999999999</v>
      </c>
      <c r="J22" s="9">
        <v>211.859756</v>
      </c>
      <c r="K22" s="9">
        <v>212.84191899999999</v>
      </c>
      <c r="L22" s="9">
        <v>213.80715900000001</v>
      </c>
      <c r="M22" s="9">
        <v>214.75810200000001</v>
      </c>
      <c r="N22" s="9">
        <v>215.72216800000001</v>
      </c>
      <c r="O22" s="9">
        <v>216.66270399999999</v>
      </c>
      <c r="P22" s="9">
        <v>217.55474899999999</v>
      </c>
      <c r="Q22" s="9">
        <v>218.419296</v>
      </c>
      <c r="R22" s="9">
        <v>219.26324500000001</v>
      </c>
      <c r="S22" s="9">
        <v>220.026276</v>
      </c>
      <c r="T22" s="9">
        <v>220.74792500000001</v>
      </c>
      <c r="U22" s="9">
        <v>221.43125900000001</v>
      </c>
      <c r="V22" s="9">
        <v>222.080231</v>
      </c>
      <c r="W22" s="9">
        <v>222.698837</v>
      </c>
      <c r="X22" s="9">
        <v>223.289658</v>
      </c>
      <c r="Y22" s="9">
        <v>223.855469</v>
      </c>
      <c r="Z22" s="9">
        <v>224.39857499999999</v>
      </c>
      <c r="AA22" s="9">
        <v>224.92021199999999</v>
      </c>
      <c r="AB22" s="9">
        <v>225.42384300000001</v>
      </c>
      <c r="AC22" s="9">
        <v>225.91265899999999</v>
      </c>
      <c r="AD22" s="9">
        <v>226.39051799999999</v>
      </c>
      <c r="AE22" s="9">
        <v>226.86329699999999</v>
      </c>
      <c r="AF22" s="9">
        <v>227.33708200000001</v>
      </c>
      <c r="AG22" s="9">
        <v>227.81938199999999</v>
      </c>
      <c r="AH22" s="9">
        <v>228.316574</v>
      </c>
      <c r="AI22" s="9">
        <v>228.833786</v>
      </c>
      <c r="AJ22" s="9">
        <v>229.375687</v>
      </c>
      <c r="AK22" s="5">
        <v>3.3140000000000001E-3</v>
      </c>
    </row>
    <row r="23" spans="1:37" ht="15" customHeight="1">
      <c r="B23" s="7" t="s">
        <v>1158</v>
      </c>
      <c r="C23" s="9">
        <v>39.645065000000002</v>
      </c>
      <c r="D23" s="9">
        <v>39.896538</v>
      </c>
      <c r="E23" s="9">
        <v>40.432910999999997</v>
      </c>
      <c r="F23" s="9">
        <v>40.870899000000001</v>
      </c>
      <c r="G23" s="9">
        <v>41.314678000000001</v>
      </c>
      <c r="H23" s="9">
        <v>41.734229999999997</v>
      </c>
      <c r="I23" s="9">
        <v>42.149014000000001</v>
      </c>
      <c r="J23" s="9">
        <v>42.569007999999997</v>
      </c>
      <c r="K23" s="9">
        <v>43.00835</v>
      </c>
      <c r="L23" s="9">
        <v>43.455452000000001</v>
      </c>
      <c r="M23" s="9">
        <v>43.862602000000003</v>
      </c>
      <c r="N23" s="9">
        <v>44.347565000000003</v>
      </c>
      <c r="O23" s="9">
        <v>44.702796999999997</v>
      </c>
      <c r="P23" s="9">
        <v>45.127457</v>
      </c>
      <c r="Q23" s="9">
        <v>45.522033999999998</v>
      </c>
      <c r="R23" s="9">
        <v>45.919670000000004</v>
      </c>
      <c r="S23" s="9">
        <v>46.329922000000003</v>
      </c>
      <c r="T23" s="9">
        <v>46.726559000000002</v>
      </c>
      <c r="U23" s="9">
        <v>47.114131999999998</v>
      </c>
      <c r="V23" s="9">
        <v>47.480175000000003</v>
      </c>
      <c r="W23" s="9">
        <v>47.866168999999999</v>
      </c>
      <c r="X23" s="9">
        <v>48.231971999999999</v>
      </c>
      <c r="Y23" s="9">
        <v>48.586067</v>
      </c>
      <c r="Z23" s="9">
        <v>48.930767000000003</v>
      </c>
      <c r="AA23" s="9">
        <v>49.274044000000004</v>
      </c>
      <c r="AB23" s="9">
        <v>49.600203999999998</v>
      </c>
      <c r="AC23" s="9">
        <v>49.935271999999998</v>
      </c>
      <c r="AD23" s="9">
        <v>50.266663000000001</v>
      </c>
      <c r="AE23" s="9">
        <v>50.58802</v>
      </c>
      <c r="AF23" s="9">
        <v>50.906264999999998</v>
      </c>
      <c r="AG23" s="9">
        <v>51.242320999999997</v>
      </c>
      <c r="AH23" s="9">
        <v>51.570971999999998</v>
      </c>
      <c r="AI23" s="9">
        <v>51.911625000000001</v>
      </c>
      <c r="AJ23" s="9">
        <v>52.242621999999997</v>
      </c>
      <c r="AK23" s="5">
        <v>8.4609999999999998E-3</v>
      </c>
    </row>
    <row r="24" spans="1:37" ht="15" customHeight="1">
      <c r="A24" s="61" t="s">
        <v>102</v>
      </c>
      <c r="B24" s="4" t="s">
        <v>103</v>
      </c>
    </row>
    <row r="25" spans="1:37" ht="15" customHeight="1">
      <c r="B25" s="7" t="s">
        <v>101</v>
      </c>
      <c r="C25" s="9">
        <v>1173.553467</v>
      </c>
      <c r="D25" s="9">
        <v>1188.868774</v>
      </c>
      <c r="E25" s="9">
        <v>1213.58313</v>
      </c>
      <c r="F25" s="9">
        <v>1235.7581789999999</v>
      </c>
      <c r="G25" s="9">
        <v>1255.533447</v>
      </c>
      <c r="H25" s="9">
        <v>1273.864746</v>
      </c>
      <c r="I25" s="9">
        <v>1293.1209719999999</v>
      </c>
      <c r="J25" s="9">
        <v>1313.797607</v>
      </c>
      <c r="K25" s="9">
        <v>1336.561279</v>
      </c>
      <c r="L25" s="9">
        <v>1360.685303</v>
      </c>
      <c r="M25" s="9">
        <v>1384.1838379999999</v>
      </c>
      <c r="N25" s="9">
        <v>1413.325073</v>
      </c>
      <c r="O25" s="9">
        <v>1439.089111</v>
      </c>
      <c r="P25" s="9">
        <v>1464.7561040000001</v>
      </c>
      <c r="Q25" s="9">
        <v>1491.255737</v>
      </c>
      <c r="R25" s="9">
        <v>1517.909302</v>
      </c>
      <c r="S25" s="9">
        <v>1544.9697269999999</v>
      </c>
      <c r="T25" s="9">
        <v>1572.876587</v>
      </c>
      <c r="U25" s="9">
        <v>1600.8291019999999</v>
      </c>
      <c r="V25" s="9">
        <v>1628.642212</v>
      </c>
      <c r="W25" s="9">
        <v>1656.959106</v>
      </c>
      <c r="X25" s="9">
        <v>1686.0645750000001</v>
      </c>
      <c r="Y25" s="9">
        <v>1715.3378909999999</v>
      </c>
      <c r="Z25" s="9">
        <v>1745.1475829999999</v>
      </c>
      <c r="AA25" s="9">
        <v>1774.8900149999999</v>
      </c>
      <c r="AB25" s="9">
        <v>1805.456543</v>
      </c>
      <c r="AC25" s="9">
        <v>1836.7897949999999</v>
      </c>
      <c r="AD25" s="9">
        <v>1868.791504</v>
      </c>
      <c r="AE25" s="9">
        <v>1901.8862300000001</v>
      </c>
      <c r="AF25" s="9">
        <v>1935.8135990000001</v>
      </c>
      <c r="AG25" s="9">
        <v>1970.7146</v>
      </c>
      <c r="AH25" s="9">
        <v>2005.9567870000001</v>
      </c>
      <c r="AI25" s="9">
        <v>2040.9736330000001</v>
      </c>
      <c r="AJ25" s="9">
        <v>2075.530029</v>
      </c>
      <c r="AK25" s="5">
        <v>1.7565000000000001E-2</v>
      </c>
    </row>
    <row r="26" spans="1:37" ht="15" customHeight="1">
      <c r="A26" s="61" t="s">
        <v>99</v>
      </c>
      <c r="B26" s="4" t="s">
        <v>100</v>
      </c>
    </row>
    <row r="27" spans="1:37" ht="15" customHeight="1">
      <c r="A27" s="61" t="s">
        <v>98</v>
      </c>
      <c r="B27" s="7" t="s">
        <v>58</v>
      </c>
      <c r="C27" s="9">
        <v>1787.5373540000001</v>
      </c>
      <c r="D27" s="9">
        <v>1788.736328</v>
      </c>
      <c r="E27" s="9">
        <v>1812.1239009999999</v>
      </c>
      <c r="F27" s="9">
        <v>1776.6970209999999</v>
      </c>
      <c r="G27" s="9">
        <v>1769.3908690000001</v>
      </c>
      <c r="H27" s="9">
        <v>1761.3310550000001</v>
      </c>
      <c r="I27" s="9">
        <v>1760.6547849999999</v>
      </c>
      <c r="J27" s="9">
        <v>1779.434814</v>
      </c>
      <c r="K27" s="9">
        <v>1793.866943</v>
      </c>
      <c r="L27" s="9">
        <v>1809.7041019999999</v>
      </c>
      <c r="M27" s="9">
        <v>1816.5014650000001</v>
      </c>
      <c r="N27" s="9">
        <v>1828.677124</v>
      </c>
      <c r="O27" s="9">
        <v>1865.317749</v>
      </c>
      <c r="P27" s="9">
        <v>1893.7076420000001</v>
      </c>
      <c r="Q27" s="9">
        <v>1898.4255370000001</v>
      </c>
      <c r="R27" s="9">
        <v>1901.764038</v>
      </c>
      <c r="S27" s="9">
        <v>1914.6235349999999</v>
      </c>
      <c r="T27" s="9">
        <v>1915.7353519999999</v>
      </c>
      <c r="U27" s="9">
        <v>1929.5085449999999</v>
      </c>
      <c r="V27" s="9">
        <v>1945.8416749999999</v>
      </c>
      <c r="W27" s="9">
        <v>1957.783813</v>
      </c>
      <c r="X27" s="9">
        <v>1973.637939</v>
      </c>
      <c r="Y27" s="9">
        <v>1989.2650149999999</v>
      </c>
      <c r="Z27" s="9">
        <v>2003.4233400000001</v>
      </c>
      <c r="AA27" s="9">
        <v>2016.8127440000001</v>
      </c>
      <c r="AB27" s="9">
        <v>2027.8079829999999</v>
      </c>
      <c r="AC27" s="9">
        <v>2037.517212</v>
      </c>
      <c r="AD27" s="9">
        <v>2052.54126</v>
      </c>
      <c r="AE27" s="9">
        <v>2069.3688959999999</v>
      </c>
      <c r="AF27" s="9">
        <v>2081.4025879999999</v>
      </c>
      <c r="AG27" s="9">
        <v>2096.3093260000001</v>
      </c>
      <c r="AH27" s="9">
        <v>2113.6645509999998</v>
      </c>
      <c r="AI27" s="9">
        <v>2130.516357</v>
      </c>
      <c r="AJ27" s="9">
        <v>2149.3510740000002</v>
      </c>
      <c r="AK27" s="5">
        <v>5.7559999999999998E-3</v>
      </c>
    </row>
    <row r="28" spans="1:37" ht="15" customHeight="1">
      <c r="B28" s="7" t="s">
        <v>56</v>
      </c>
      <c r="C28" s="9">
        <v>447.72595200000001</v>
      </c>
      <c r="D28" s="9">
        <v>444.52056900000002</v>
      </c>
      <c r="E28" s="9">
        <v>435.793274</v>
      </c>
      <c r="F28" s="9">
        <v>426.557434</v>
      </c>
      <c r="G28" s="9">
        <v>415.90875199999999</v>
      </c>
      <c r="H28" s="9">
        <v>407.28921500000001</v>
      </c>
      <c r="I28" s="9">
        <v>397.98156699999998</v>
      </c>
      <c r="J28" s="9">
        <v>387.66037</v>
      </c>
      <c r="K28" s="9">
        <v>377.813965</v>
      </c>
      <c r="L28" s="9">
        <v>368.69982900000002</v>
      </c>
      <c r="M28" s="9">
        <v>359.43420400000002</v>
      </c>
      <c r="N28" s="9">
        <v>349.288025</v>
      </c>
      <c r="O28" s="9">
        <v>339.07843000000003</v>
      </c>
      <c r="P28" s="9">
        <v>328.70654300000001</v>
      </c>
      <c r="Q28" s="9">
        <v>324.044037</v>
      </c>
      <c r="R28" s="9">
        <v>318.92053199999998</v>
      </c>
      <c r="S28" s="9">
        <v>314.17520100000002</v>
      </c>
      <c r="T28" s="9">
        <v>309.60534699999999</v>
      </c>
      <c r="U28" s="9">
        <v>305.29675300000002</v>
      </c>
      <c r="V28" s="9">
        <v>300.715576</v>
      </c>
      <c r="W28" s="9">
        <v>296.95437600000002</v>
      </c>
      <c r="X28" s="9">
        <v>292.93774400000001</v>
      </c>
      <c r="Y28" s="9">
        <v>288.72515900000002</v>
      </c>
      <c r="Z28" s="9">
        <v>284.264679</v>
      </c>
      <c r="AA28" s="9">
        <v>282.858948</v>
      </c>
      <c r="AB28" s="9">
        <v>281.43481400000002</v>
      </c>
      <c r="AC28" s="9">
        <v>279.57015999999999</v>
      </c>
      <c r="AD28" s="9">
        <v>278.13324</v>
      </c>
      <c r="AE28" s="9">
        <v>276.71731599999998</v>
      </c>
      <c r="AF28" s="9">
        <v>275.622589</v>
      </c>
      <c r="AG28" s="9">
        <v>274.33264200000002</v>
      </c>
      <c r="AH28" s="9">
        <v>273.42160000000001</v>
      </c>
      <c r="AI28" s="9">
        <v>271.81381199999998</v>
      </c>
      <c r="AJ28" s="9">
        <v>270.61059599999999</v>
      </c>
      <c r="AK28" s="5">
        <v>-1.5389999999999999E-2</v>
      </c>
    </row>
    <row r="30" spans="1:37" ht="15" customHeight="1">
      <c r="B30" s="4" t="s">
        <v>97</v>
      </c>
    </row>
    <row r="31" spans="1:37" ht="15" customHeight="1">
      <c r="A31" s="61" t="s">
        <v>95</v>
      </c>
      <c r="B31" s="4" t="s">
        <v>96</v>
      </c>
    </row>
    <row r="32" spans="1:37" ht="15" customHeight="1">
      <c r="A32" s="61" t="s">
        <v>93</v>
      </c>
      <c r="B32" s="7" t="s">
        <v>94</v>
      </c>
      <c r="C32" s="8">
        <v>33.231037000000001</v>
      </c>
      <c r="D32" s="8">
        <v>33.824409000000003</v>
      </c>
      <c r="E32" s="8">
        <v>34.663241999999997</v>
      </c>
      <c r="F32" s="8">
        <v>36.011749000000002</v>
      </c>
      <c r="G32" s="8">
        <v>37.960045000000001</v>
      </c>
      <c r="H32" s="8">
        <v>39.711666000000001</v>
      </c>
      <c r="I32" s="8">
        <v>41.675517999999997</v>
      </c>
      <c r="J32" s="8">
        <v>43.356022000000003</v>
      </c>
      <c r="K32" s="8">
        <v>45.640670999999998</v>
      </c>
      <c r="L32" s="8">
        <v>45.687145000000001</v>
      </c>
      <c r="M32" s="8">
        <v>45.835239000000001</v>
      </c>
      <c r="N32" s="8">
        <v>45.955185</v>
      </c>
      <c r="O32" s="8">
        <v>46.097693999999997</v>
      </c>
      <c r="P32" s="8">
        <v>46.204849000000003</v>
      </c>
      <c r="Q32" s="8">
        <v>46.309845000000003</v>
      </c>
      <c r="R32" s="8">
        <v>46.409691000000002</v>
      </c>
      <c r="S32" s="8">
        <v>46.480145</v>
      </c>
      <c r="T32" s="8">
        <v>46.552379999999999</v>
      </c>
      <c r="U32" s="8">
        <v>46.617995999999998</v>
      </c>
      <c r="V32" s="8">
        <v>46.679771000000002</v>
      </c>
      <c r="W32" s="8">
        <v>46.724212999999999</v>
      </c>
      <c r="X32" s="8">
        <v>46.772334999999998</v>
      </c>
      <c r="Y32" s="8">
        <v>46.816681000000003</v>
      </c>
      <c r="Z32" s="8">
        <v>46.858173000000001</v>
      </c>
      <c r="AA32" s="8">
        <v>46.889628999999999</v>
      </c>
      <c r="AB32" s="8">
        <v>46.931117999999998</v>
      </c>
      <c r="AC32" s="8">
        <v>46.960442</v>
      </c>
      <c r="AD32" s="8">
        <v>46.978397000000001</v>
      </c>
      <c r="AE32" s="8">
        <v>46.999206999999998</v>
      </c>
      <c r="AF32" s="8">
        <v>47.003642999999997</v>
      </c>
      <c r="AG32" s="8">
        <v>47.005431999999999</v>
      </c>
      <c r="AH32" s="8">
        <v>47.012489000000002</v>
      </c>
      <c r="AI32" s="8">
        <v>47.006405000000001</v>
      </c>
      <c r="AJ32" s="8">
        <v>46.994553000000003</v>
      </c>
      <c r="AK32" s="5">
        <v>1.0329E-2</v>
      </c>
    </row>
    <row r="33" spans="1:37" ht="15" customHeight="1">
      <c r="A33" s="61" t="s">
        <v>91</v>
      </c>
      <c r="B33" s="7" t="s">
        <v>92</v>
      </c>
      <c r="C33" s="8">
        <v>38.552596999999999</v>
      </c>
      <c r="D33" s="8">
        <v>39.421031999999997</v>
      </c>
      <c r="E33" s="8">
        <v>40.955711000000001</v>
      </c>
      <c r="F33" s="8">
        <v>42.739193</v>
      </c>
      <c r="G33" s="8">
        <v>44.647316000000004</v>
      </c>
      <c r="H33" s="8">
        <v>46.771419999999999</v>
      </c>
      <c r="I33" s="8">
        <v>49.107543999999997</v>
      </c>
      <c r="J33" s="8">
        <v>50.479019000000001</v>
      </c>
      <c r="K33" s="8">
        <v>53.163414000000003</v>
      </c>
      <c r="L33" s="8">
        <v>53.165295</v>
      </c>
      <c r="M33" s="8">
        <v>53.182200999999999</v>
      </c>
      <c r="N33" s="8">
        <v>53.182200999999999</v>
      </c>
      <c r="O33" s="8">
        <v>53.192870999999997</v>
      </c>
      <c r="P33" s="8">
        <v>53.192870999999997</v>
      </c>
      <c r="Q33" s="8">
        <v>53.192889999999998</v>
      </c>
      <c r="R33" s="8">
        <v>53.192928000000002</v>
      </c>
      <c r="S33" s="8">
        <v>53.19294</v>
      </c>
      <c r="T33" s="8">
        <v>53.193012000000003</v>
      </c>
      <c r="U33" s="8">
        <v>53.193049999999999</v>
      </c>
      <c r="V33" s="8">
        <v>53.193114999999999</v>
      </c>
      <c r="W33" s="8">
        <v>53.193114999999999</v>
      </c>
      <c r="X33" s="8">
        <v>53.193176000000001</v>
      </c>
      <c r="Y33" s="8">
        <v>53.194640999999997</v>
      </c>
      <c r="Z33" s="8">
        <v>53.195030000000003</v>
      </c>
      <c r="AA33" s="8">
        <v>53.195042000000001</v>
      </c>
      <c r="AB33" s="8">
        <v>53.197578</v>
      </c>
      <c r="AC33" s="8">
        <v>53.197578</v>
      </c>
      <c r="AD33" s="8">
        <v>53.197578</v>
      </c>
      <c r="AE33" s="8">
        <v>53.197631999999999</v>
      </c>
      <c r="AF33" s="8">
        <v>53.197947999999997</v>
      </c>
      <c r="AG33" s="8">
        <v>53.198169999999998</v>
      </c>
      <c r="AH33" s="8">
        <v>53.200935000000001</v>
      </c>
      <c r="AI33" s="8">
        <v>53.200935000000001</v>
      </c>
      <c r="AJ33" s="8">
        <v>53.200946999999999</v>
      </c>
      <c r="AK33" s="5">
        <v>9.4120000000000002E-3</v>
      </c>
    </row>
    <row r="34" spans="1:37" ht="15" customHeight="1">
      <c r="A34" s="61" t="s">
        <v>89</v>
      </c>
      <c r="B34" s="7" t="s">
        <v>90</v>
      </c>
      <c r="C34" s="8">
        <v>28.836378</v>
      </c>
      <c r="D34" s="8">
        <v>29.179739000000001</v>
      </c>
      <c r="E34" s="8">
        <v>29.623194000000002</v>
      </c>
      <c r="F34" s="8">
        <v>30.619410999999999</v>
      </c>
      <c r="G34" s="8">
        <v>32.520454000000001</v>
      </c>
      <c r="H34" s="8">
        <v>33.934437000000003</v>
      </c>
      <c r="I34" s="8">
        <v>35.478026999999997</v>
      </c>
      <c r="J34" s="8">
        <v>37.151321000000003</v>
      </c>
      <c r="K34" s="8">
        <v>38.954666000000003</v>
      </c>
      <c r="L34" s="8">
        <v>38.965857999999997</v>
      </c>
      <c r="M34" s="8">
        <v>38.966262999999998</v>
      </c>
      <c r="N34" s="8">
        <v>38.96772</v>
      </c>
      <c r="O34" s="8">
        <v>38.967854000000003</v>
      </c>
      <c r="P34" s="8">
        <v>38.969234</v>
      </c>
      <c r="Q34" s="8">
        <v>38.969729999999998</v>
      </c>
      <c r="R34" s="8">
        <v>38.970463000000002</v>
      </c>
      <c r="S34" s="8">
        <v>38.971207</v>
      </c>
      <c r="T34" s="8">
        <v>38.971207</v>
      </c>
      <c r="U34" s="8">
        <v>38.971679999999999</v>
      </c>
      <c r="V34" s="8">
        <v>38.972107000000001</v>
      </c>
      <c r="W34" s="8">
        <v>38.972855000000003</v>
      </c>
      <c r="X34" s="8">
        <v>38.973166999999997</v>
      </c>
      <c r="Y34" s="8">
        <v>38.973568</v>
      </c>
      <c r="Z34" s="8">
        <v>38.973979999999997</v>
      </c>
      <c r="AA34" s="8">
        <v>38.974487000000003</v>
      </c>
      <c r="AB34" s="8">
        <v>38.974742999999997</v>
      </c>
      <c r="AC34" s="8">
        <v>38.975323000000003</v>
      </c>
      <c r="AD34" s="8">
        <v>38.975731000000003</v>
      </c>
      <c r="AE34" s="8">
        <v>38.976013000000002</v>
      </c>
      <c r="AF34" s="8">
        <v>38.976311000000003</v>
      </c>
      <c r="AG34" s="8">
        <v>38.976658</v>
      </c>
      <c r="AH34" s="8">
        <v>38.976860000000002</v>
      </c>
      <c r="AI34" s="8">
        <v>38.977299000000002</v>
      </c>
      <c r="AJ34" s="8">
        <v>38.977530999999999</v>
      </c>
      <c r="AK34" s="5">
        <v>9.0880000000000006E-3</v>
      </c>
    </row>
    <row r="35" spans="1:37" ht="15" customHeight="1">
      <c r="A35" s="61" t="s">
        <v>87</v>
      </c>
      <c r="B35" s="7" t="s">
        <v>88</v>
      </c>
      <c r="C35" s="8">
        <v>33.453662999999999</v>
      </c>
      <c r="D35" s="8">
        <v>33.999164999999998</v>
      </c>
      <c r="E35" s="8">
        <v>34.852367000000001</v>
      </c>
      <c r="F35" s="8">
        <v>36.294296000000003</v>
      </c>
      <c r="G35" s="8">
        <v>38.366337000000001</v>
      </c>
      <c r="H35" s="8">
        <v>40.360030999999999</v>
      </c>
      <c r="I35" s="8">
        <v>42.344337000000003</v>
      </c>
      <c r="J35" s="8">
        <v>43.980865000000001</v>
      </c>
      <c r="K35" s="8">
        <v>46.242016</v>
      </c>
      <c r="L35" s="8">
        <v>46.369414999999996</v>
      </c>
      <c r="M35" s="8">
        <v>46.563313000000001</v>
      </c>
      <c r="N35" s="8">
        <v>46.693798000000001</v>
      </c>
      <c r="O35" s="8">
        <v>46.881442999999997</v>
      </c>
      <c r="P35" s="8">
        <v>47.023907000000001</v>
      </c>
      <c r="Q35" s="8">
        <v>47.195476999999997</v>
      </c>
      <c r="R35" s="8">
        <v>47.396988</v>
      </c>
      <c r="S35" s="8">
        <v>47.630603999999998</v>
      </c>
      <c r="T35" s="8">
        <v>47.772404000000002</v>
      </c>
      <c r="U35" s="8">
        <v>47.898392000000001</v>
      </c>
      <c r="V35" s="8">
        <v>48.021743999999998</v>
      </c>
      <c r="W35" s="8">
        <v>48.108150000000002</v>
      </c>
      <c r="X35" s="8">
        <v>48.228577000000001</v>
      </c>
      <c r="Y35" s="8">
        <v>48.328502999999998</v>
      </c>
      <c r="Z35" s="8">
        <v>48.415863000000002</v>
      </c>
      <c r="AA35" s="8">
        <v>48.528599</v>
      </c>
      <c r="AB35" s="8">
        <v>48.589286999999999</v>
      </c>
      <c r="AC35" s="8">
        <v>48.621608999999999</v>
      </c>
      <c r="AD35" s="8">
        <v>48.628242</v>
      </c>
      <c r="AE35" s="8">
        <v>48.712502000000001</v>
      </c>
      <c r="AF35" s="8">
        <v>48.731788999999999</v>
      </c>
      <c r="AG35" s="8">
        <v>48.745567000000001</v>
      </c>
      <c r="AH35" s="8">
        <v>48.774222999999999</v>
      </c>
      <c r="AI35" s="8">
        <v>48.780106000000004</v>
      </c>
      <c r="AJ35" s="8">
        <v>48.782890000000002</v>
      </c>
      <c r="AK35" s="5">
        <v>1.1346E-2</v>
      </c>
    </row>
    <row r="36" spans="1:37" ht="15" customHeight="1">
      <c r="A36" s="61" t="s">
        <v>85</v>
      </c>
      <c r="B36" s="7" t="s">
        <v>86</v>
      </c>
      <c r="C36" s="8">
        <v>39.219650000000001</v>
      </c>
      <c r="D36" s="8">
        <v>40.208176000000002</v>
      </c>
      <c r="E36" s="8">
        <v>41.560862999999998</v>
      </c>
      <c r="F36" s="8">
        <v>43.481544</v>
      </c>
      <c r="G36" s="8">
        <v>45.514778</v>
      </c>
      <c r="H36" s="8">
        <v>47.575789999999998</v>
      </c>
      <c r="I36" s="8">
        <v>49.836277000000003</v>
      </c>
      <c r="J36" s="8">
        <v>51.162941000000004</v>
      </c>
      <c r="K36" s="8">
        <v>53.624893</v>
      </c>
      <c r="L36" s="8">
        <v>53.706425000000003</v>
      </c>
      <c r="M36" s="8">
        <v>53.805222000000001</v>
      </c>
      <c r="N36" s="8">
        <v>53.878506000000002</v>
      </c>
      <c r="O36" s="8">
        <v>54.057693</v>
      </c>
      <c r="P36" s="8">
        <v>54.205578000000003</v>
      </c>
      <c r="Q36" s="8">
        <v>54.410496000000002</v>
      </c>
      <c r="R36" s="8">
        <v>54.644573000000001</v>
      </c>
      <c r="S36" s="8">
        <v>54.846699000000001</v>
      </c>
      <c r="T36" s="8">
        <v>55.040737</v>
      </c>
      <c r="U36" s="8">
        <v>55.223376999999999</v>
      </c>
      <c r="V36" s="8">
        <v>55.398727000000001</v>
      </c>
      <c r="W36" s="8">
        <v>55.532330000000002</v>
      </c>
      <c r="X36" s="8">
        <v>55.663670000000003</v>
      </c>
      <c r="Y36" s="8">
        <v>55.798274999999997</v>
      </c>
      <c r="Z36" s="8">
        <v>55.916218000000001</v>
      </c>
      <c r="AA36" s="8">
        <v>55.958739999999999</v>
      </c>
      <c r="AB36" s="8">
        <v>56.004443999999999</v>
      </c>
      <c r="AC36" s="8">
        <v>56.036769999999997</v>
      </c>
      <c r="AD36" s="8">
        <v>56.041606999999999</v>
      </c>
      <c r="AE36" s="8">
        <v>56.047877999999997</v>
      </c>
      <c r="AF36" s="8">
        <v>56.084099000000002</v>
      </c>
      <c r="AG36" s="8">
        <v>56.117534999999997</v>
      </c>
      <c r="AH36" s="8">
        <v>56.169254000000002</v>
      </c>
      <c r="AI36" s="8">
        <v>56.202083999999999</v>
      </c>
      <c r="AJ36" s="8">
        <v>56.231963999999998</v>
      </c>
      <c r="AK36" s="5">
        <v>1.0536999999999999E-2</v>
      </c>
    </row>
    <row r="37" spans="1:37" ht="15" customHeight="1">
      <c r="A37" s="61" t="s">
        <v>83</v>
      </c>
      <c r="B37" s="7" t="s">
        <v>84</v>
      </c>
      <c r="C37" s="8">
        <v>28.781832000000001</v>
      </c>
      <c r="D37" s="8">
        <v>28.981468</v>
      </c>
      <c r="E37" s="8">
        <v>29.567319999999999</v>
      </c>
      <c r="F37" s="8">
        <v>30.629836999999998</v>
      </c>
      <c r="G37" s="8">
        <v>32.641250999999997</v>
      </c>
      <c r="H37" s="8">
        <v>34.464328999999999</v>
      </c>
      <c r="I37" s="8">
        <v>36.083229000000003</v>
      </c>
      <c r="J37" s="8">
        <v>37.714725000000001</v>
      </c>
      <c r="K37" s="8">
        <v>39.624859000000001</v>
      </c>
      <c r="L37" s="8">
        <v>39.715786000000001</v>
      </c>
      <c r="M37" s="8">
        <v>39.738346</v>
      </c>
      <c r="N37" s="8">
        <v>39.706940000000003</v>
      </c>
      <c r="O37" s="8">
        <v>39.659554</v>
      </c>
      <c r="P37" s="8">
        <v>39.607239</v>
      </c>
      <c r="Q37" s="8">
        <v>39.559657999999999</v>
      </c>
      <c r="R37" s="8">
        <v>39.545506000000003</v>
      </c>
      <c r="S37" s="8">
        <v>39.663071000000002</v>
      </c>
      <c r="T37" s="8">
        <v>39.61974</v>
      </c>
      <c r="U37" s="8">
        <v>39.567664999999998</v>
      </c>
      <c r="V37" s="8">
        <v>39.521476999999997</v>
      </c>
      <c r="W37" s="8">
        <v>39.476703999999998</v>
      </c>
      <c r="X37" s="8">
        <v>39.484935999999998</v>
      </c>
      <c r="Y37" s="8">
        <v>39.461703999999997</v>
      </c>
      <c r="Z37" s="8">
        <v>39.433529</v>
      </c>
      <c r="AA37" s="8">
        <v>39.534775000000003</v>
      </c>
      <c r="AB37" s="8">
        <v>39.520966000000001</v>
      </c>
      <c r="AC37" s="8">
        <v>39.490250000000003</v>
      </c>
      <c r="AD37" s="8">
        <v>39.460433999999999</v>
      </c>
      <c r="AE37" s="8">
        <v>39.564433999999999</v>
      </c>
      <c r="AF37" s="8">
        <v>39.558979000000001</v>
      </c>
      <c r="AG37" s="8">
        <v>39.551521000000001</v>
      </c>
      <c r="AH37" s="8">
        <v>39.546413000000001</v>
      </c>
      <c r="AI37" s="8">
        <v>39.541836000000004</v>
      </c>
      <c r="AJ37" s="8">
        <v>39.546424999999999</v>
      </c>
      <c r="AK37" s="5">
        <v>9.7599999999999996E-3</v>
      </c>
    </row>
    <row r="38" spans="1:37" ht="15" customHeight="1">
      <c r="A38" s="61" t="s">
        <v>81</v>
      </c>
      <c r="B38" s="7" t="s">
        <v>82</v>
      </c>
      <c r="C38" s="8">
        <v>32.920569999999998</v>
      </c>
      <c r="D38" s="8">
        <v>33.597721</v>
      </c>
      <c r="E38" s="8">
        <v>34.642803000000001</v>
      </c>
      <c r="F38" s="8">
        <v>36.290866999999999</v>
      </c>
      <c r="G38" s="8">
        <v>38.362620999999997</v>
      </c>
      <c r="H38" s="8">
        <v>40.356014000000002</v>
      </c>
      <c r="I38" s="8">
        <v>42.339863000000001</v>
      </c>
      <c r="J38" s="8">
        <v>43.975994</v>
      </c>
      <c r="K38" s="8">
        <v>46.236908</v>
      </c>
      <c r="L38" s="8">
        <v>46.364128000000001</v>
      </c>
      <c r="M38" s="8">
        <v>46.557949000000001</v>
      </c>
      <c r="N38" s="8">
        <v>46.688419000000003</v>
      </c>
      <c r="O38" s="8">
        <v>46.876041000000001</v>
      </c>
      <c r="P38" s="8">
        <v>47.018447999999999</v>
      </c>
      <c r="Q38" s="8">
        <v>47.189926</v>
      </c>
      <c r="R38" s="8">
        <v>47.391356999999999</v>
      </c>
      <c r="S38" s="8">
        <v>47.624954000000002</v>
      </c>
      <c r="T38" s="8">
        <v>47.766643999999999</v>
      </c>
      <c r="U38" s="8">
        <v>47.892524999999999</v>
      </c>
      <c r="V38" s="8">
        <v>48.015765999999999</v>
      </c>
      <c r="W38" s="8">
        <v>48.102093000000004</v>
      </c>
      <c r="X38" s="8">
        <v>48.222411999999998</v>
      </c>
      <c r="Y38" s="8">
        <v>48.322189000000002</v>
      </c>
      <c r="Z38" s="8">
        <v>48.409385999999998</v>
      </c>
      <c r="AA38" s="8">
        <v>48.522015000000003</v>
      </c>
      <c r="AB38" s="8">
        <v>48.582489000000002</v>
      </c>
      <c r="AC38" s="8">
        <v>48.614666</v>
      </c>
      <c r="AD38" s="8">
        <v>48.621155000000002</v>
      </c>
      <c r="AE38" s="8">
        <v>48.705264999999997</v>
      </c>
      <c r="AF38" s="8">
        <v>48.724364999999999</v>
      </c>
      <c r="AG38" s="8">
        <v>48.737965000000003</v>
      </c>
      <c r="AH38" s="8">
        <v>48.766415000000002</v>
      </c>
      <c r="AI38" s="8">
        <v>48.772101999999997</v>
      </c>
      <c r="AJ38" s="8">
        <v>48.774681000000001</v>
      </c>
      <c r="AK38" s="5">
        <v>1.1717E-2</v>
      </c>
    </row>
    <row r="39" spans="1:37" ht="15" customHeight="1">
      <c r="A39" s="61" t="s">
        <v>79</v>
      </c>
      <c r="B39" s="7" t="s">
        <v>80</v>
      </c>
      <c r="C39" s="8">
        <v>38.844189</v>
      </c>
      <c r="D39" s="8">
        <v>39.842219999999998</v>
      </c>
      <c r="E39" s="8">
        <v>41.359096999999998</v>
      </c>
      <c r="F39" s="8">
        <v>43.479667999999997</v>
      </c>
      <c r="G39" s="8">
        <v>45.512585000000001</v>
      </c>
      <c r="H39" s="8">
        <v>47.573315000000001</v>
      </c>
      <c r="I39" s="8">
        <v>49.833407999999999</v>
      </c>
      <c r="J39" s="8">
        <v>51.159717999999998</v>
      </c>
      <c r="K39" s="8">
        <v>53.621464000000003</v>
      </c>
      <c r="L39" s="8">
        <v>53.702938000000003</v>
      </c>
      <c r="M39" s="8">
        <v>53.801720000000003</v>
      </c>
      <c r="N39" s="8">
        <v>53.874980999999998</v>
      </c>
      <c r="O39" s="8">
        <v>54.054259999999999</v>
      </c>
      <c r="P39" s="8">
        <v>54.202103000000001</v>
      </c>
      <c r="Q39" s="8">
        <v>54.407009000000002</v>
      </c>
      <c r="R39" s="8">
        <v>54.641036999999997</v>
      </c>
      <c r="S39" s="8">
        <v>54.843136000000001</v>
      </c>
      <c r="T39" s="8">
        <v>55.037140000000001</v>
      </c>
      <c r="U39" s="8">
        <v>55.219741999999997</v>
      </c>
      <c r="V39" s="8">
        <v>55.395057999999999</v>
      </c>
      <c r="W39" s="8">
        <v>55.528613999999997</v>
      </c>
      <c r="X39" s="8">
        <v>55.659931</v>
      </c>
      <c r="Y39" s="8">
        <v>55.794483</v>
      </c>
      <c r="Z39" s="8">
        <v>55.912376000000002</v>
      </c>
      <c r="AA39" s="8">
        <v>55.954830000000001</v>
      </c>
      <c r="AB39" s="8">
        <v>56.000453999999998</v>
      </c>
      <c r="AC39" s="8">
        <v>56.032733999999998</v>
      </c>
      <c r="AD39" s="8">
        <v>56.037509999999997</v>
      </c>
      <c r="AE39" s="8">
        <v>56.043736000000003</v>
      </c>
      <c r="AF39" s="8">
        <v>56.079898999999997</v>
      </c>
      <c r="AG39" s="8">
        <v>56.113273999999997</v>
      </c>
      <c r="AH39" s="8">
        <v>56.164932</v>
      </c>
      <c r="AI39" s="8">
        <v>56.197685</v>
      </c>
      <c r="AJ39" s="8">
        <v>56.227493000000003</v>
      </c>
      <c r="AK39" s="5">
        <v>1.0822999999999999E-2</v>
      </c>
    </row>
    <row r="40" spans="1:37" ht="15" customHeight="1">
      <c r="A40" s="61" t="s">
        <v>77</v>
      </c>
      <c r="B40" s="7" t="s">
        <v>78</v>
      </c>
      <c r="C40" s="8">
        <v>28.176539999999999</v>
      </c>
      <c r="D40" s="8">
        <v>28.57621</v>
      </c>
      <c r="E40" s="8">
        <v>29.362611999999999</v>
      </c>
      <c r="F40" s="8">
        <v>30.625699999999998</v>
      </c>
      <c r="G40" s="8">
        <v>32.636817999999998</v>
      </c>
      <c r="H40" s="8">
        <v>34.459560000000003</v>
      </c>
      <c r="I40" s="8">
        <v>36.077964999999999</v>
      </c>
      <c r="J40" s="8">
        <v>37.708981000000001</v>
      </c>
      <c r="K40" s="8">
        <v>39.618831999999998</v>
      </c>
      <c r="L40" s="8">
        <v>39.709496000000001</v>
      </c>
      <c r="M40" s="8">
        <v>39.731887999999998</v>
      </c>
      <c r="N40" s="8">
        <v>39.700436000000003</v>
      </c>
      <c r="O40" s="8">
        <v>39.652912000000001</v>
      </c>
      <c r="P40" s="8">
        <v>39.600517000000004</v>
      </c>
      <c r="Q40" s="8">
        <v>39.552765000000001</v>
      </c>
      <c r="R40" s="8">
        <v>39.538482999999999</v>
      </c>
      <c r="S40" s="8">
        <v>39.656025</v>
      </c>
      <c r="T40" s="8">
        <v>39.612507000000001</v>
      </c>
      <c r="U40" s="8">
        <v>39.560276000000002</v>
      </c>
      <c r="V40" s="8">
        <v>39.513908000000001</v>
      </c>
      <c r="W40" s="8">
        <v>39.469017000000001</v>
      </c>
      <c r="X40" s="8">
        <v>39.477066000000001</v>
      </c>
      <c r="Y40" s="8">
        <v>39.453606000000001</v>
      </c>
      <c r="Z40" s="8">
        <v>39.425179</v>
      </c>
      <c r="AA40" s="8">
        <v>39.526263999999998</v>
      </c>
      <c r="AB40" s="8">
        <v>39.512118999999998</v>
      </c>
      <c r="AC40" s="8">
        <v>39.481171000000003</v>
      </c>
      <c r="AD40" s="8">
        <v>39.451141</v>
      </c>
      <c r="AE40" s="8">
        <v>39.554873999999998</v>
      </c>
      <c r="AF40" s="8">
        <v>39.549132999999998</v>
      </c>
      <c r="AG40" s="8">
        <v>39.541401</v>
      </c>
      <c r="AH40" s="8">
        <v>39.535969000000001</v>
      </c>
      <c r="AI40" s="8">
        <v>39.531123999999998</v>
      </c>
      <c r="AJ40" s="8">
        <v>39.535418999999997</v>
      </c>
      <c r="AK40" s="5">
        <v>1.0196E-2</v>
      </c>
    </row>
    <row r="41" spans="1:37" ht="15" customHeight="1">
      <c r="A41" s="61" t="s">
        <v>75</v>
      </c>
      <c r="B41" s="7" t="s">
        <v>76</v>
      </c>
      <c r="C41" s="8">
        <v>26.860434999999999</v>
      </c>
      <c r="D41" s="8">
        <v>27.412979</v>
      </c>
      <c r="E41" s="8">
        <v>28.265438</v>
      </c>
      <c r="F41" s="8">
        <v>29.610132</v>
      </c>
      <c r="G41" s="8">
        <v>31.300692000000002</v>
      </c>
      <c r="H41" s="8">
        <v>32.927387000000003</v>
      </c>
      <c r="I41" s="8">
        <v>34.546351999999999</v>
      </c>
      <c r="J41" s="8">
        <v>35.881912</v>
      </c>
      <c r="K41" s="8">
        <v>37.727074000000002</v>
      </c>
      <c r="L41" s="8">
        <v>37.831051000000002</v>
      </c>
      <c r="M41" s="8">
        <v>37.989753999999998</v>
      </c>
      <c r="N41" s="8">
        <v>38.096679999999999</v>
      </c>
      <c r="O41" s="8">
        <v>38.250278000000002</v>
      </c>
      <c r="P41" s="8">
        <v>38.366863000000002</v>
      </c>
      <c r="Q41" s="8">
        <v>38.507156000000002</v>
      </c>
      <c r="R41" s="8">
        <v>38.671863999999999</v>
      </c>
      <c r="S41" s="8">
        <v>38.862769999999998</v>
      </c>
      <c r="T41" s="8">
        <v>38.978622000000001</v>
      </c>
      <c r="U41" s="8">
        <v>39.081561999999998</v>
      </c>
      <c r="V41" s="8">
        <v>39.182322999999997</v>
      </c>
      <c r="W41" s="8">
        <v>39.252898999999999</v>
      </c>
      <c r="X41" s="8">
        <v>39.351256999999997</v>
      </c>
      <c r="Y41" s="8">
        <v>39.432819000000002</v>
      </c>
      <c r="Z41" s="8">
        <v>39.504111999999999</v>
      </c>
      <c r="AA41" s="8">
        <v>39.596187999999998</v>
      </c>
      <c r="AB41" s="8">
        <v>39.645687000000002</v>
      </c>
      <c r="AC41" s="8">
        <v>39.672046999999999</v>
      </c>
      <c r="AD41" s="8">
        <v>39.677410000000002</v>
      </c>
      <c r="AE41" s="8">
        <v>39.746174000000003</v>
      </c>
      <c r="AF41" s="8">
        <v>39.761764999999997</v>
      </c>
      <c r="AG41" s="8">
        <v>39.772857999999999</v>
      </c>
      <c r="AH41" s="8">
        <v>39.796084999999998</v>
      </c>
      <c r="AI41" s="8">
        <v>39.800685999999999</v>
      </c>
      <c r="AJ41" s="8">
        <v>39.802731000000001</v>
      </c>
      <c r="AK41" s="5">
        <v>1.1722E-2</v>
      </c>
    </row>
    <row r="42" spans="1:37" ht="15" customHeight="1">
      <c r="A42" s="61" t="s">
        <v>73</v>
      </c>
      <c r="B42" s="7" t="s">
        <v>74</v>
      </c>
      <c r="C42" s="8">
        <v>31.720737</v>
      </c>
      <c r="D42" s="8">
        <v>32.535744000000001</v>
      </c>
      <c r="E42" s="8">
        <v>33.774448</v>
      </c>
      <c r="F42" s="8">
        <v>35.506138</v>
      </c>
      <c r="G42" s="8">
        <v>37.166248000000003</v>
      </c>
      <c r="H42" s="8">
        <v>38.849072</v>
      </c>
      <c r="I42" s="8">
        <v>40.694695000000003</v>
      </c>
      <c r="J42" s="8">
        <v>41.777779000000002</v>
      </c>
      <c r="K42" s="8">
        <v>43.788077999999999</v>
      </c>
      <c r="L42" s="8">
        <v>43.854610000000001</v>
      </c>
      <c r="M42" s="8">
        <v>43.935276000000002</v>
      </c>
      <c r="N42" s="8">
        <v>43.995106</v>
      </c>
      <c r="O42" s="8">
        <v>44.141506</v>
      </c>
      <c r="P42" s="8">
        <v>44.262238000000004</v>
      </c>
      <c r="Q42" s="8">
        <v>44.429564999999997</v>
      </c>
      <c r="R42" s="8">
        <v>44.620677999999998</v>
      </c>
      <c r="S42" s="8">
        <v>44.785713000000001</v>
      </c>
      <c r="T42" s="8">
        <v>44.944141000000002</v>
      </c>
      <c r="U42" s="8">
        <v>45.093254000000002</v>
      </c>
      <c r="V42" s="8">
        <v>45.236420000000003</v>
      </c>
      <c r="W42" s="8">
        <v>45.345486000000001</v>
      </c>
      <c r="X42" s="8">
        <v>45.452720999999997</v>
      </c>
      <c r="Y42" s="8">
        <v>45.562598999999999</v>
      </c>
      <c r="Z42" s="8">
        <v>45.658870999999998</v>
      </c>
      <c r="AA42" s="8">
        <v>45.693539000000001</v>
      </c>
      <c r="AB42" s="8">
        <v>45.730797000000003</v>
      </c>
      <c r="AC42" s="8">
        <v>45.757156000000002</v>
      </c>
      <c r="AD42" s="8">
        <v>45.761059000000003</v>
      </c>
      <c r="AE42" s="8">
        <v>45.76614</v>
      </c>
      <c r="AF42" s="8">
        <v>45.795673000000001</v>
      </c>
      <c r="AG42" s="8">
        <v>45.822926000000002</v>
      </c>
      <c r="AH42" s="8">
        <v>45.865112000000003</v>
      </c>
      <c r="AI42" s="8">
        <v>45.891857000000002</v>
      </c>
      <c r="AJ42" s="8">
        <v>45.916198999999999</v>
      </c>
      <c r="AK42" s="5">
        <v>1.0822999999999999E-2</v>
      </c>
    </row>
    <row r="43" spans="1:37" ht="15" customHeight="1">
      <c r="A43" s="61" t="s">
        <v>71</v>
      </c>
      <c r="B43" s="7" t="s">
        <v>72</v>
      </c>
      <c r="C43" s="8">
        <v>22.973969</v>
      </c>
      <c r="D43" s="8">
        <v>23.299842999999999</v>
      </c>
      <c r="E43" s="8">
        <v>23.941041999999999</v>
      </c>
      <c r="F43" s="8">
        <v>24.970911000000001</v>
      </c>
      <c r="G43" s="8">
        <v>26.610690999999999</v>
      </c>
      <c r="H43" s="8">
        <v>28.096879999999999</v>
      </c>
      <c r="I43" s="8">
        <v>29.416457999999999</v>
      </c>
      <c r="J43" s="8">
        <v>30.746320999999998</v>
      </c>
      <c r="K43" s="8">
        <v>32.303531999999997</v>
      </c>
      <c r="L43" s="8">
        <v>32.377457</v>
      </c>
      <c r="M43" s="8">
        <v>32.395713999999998</v>
      </c>
      <c r="N43" s="8">
        <v>32.370068000000003</v>
      </c>
      <c r="O43" s="8">
        <v>32.331322</v>
      </c>
      <c r="P43" s="8">
        <v>32.288601</v>
      </c>
      <c r="Q43" s="8">
        <v>32.249664000000003</v>
      </c>
      <c r="R43" s="8">
        <v>32.238017999999997</v>
      </c>
      <c r="S43" s="8">
        <v>32.333857999999999</v>
      </c>
      <c r="T43" s="8">
        <v>32.298374000000003</v>
      </c>
      <c r="U43" s="8">
        <v>32.255791000000002</v>
      </c>
      <c r="V43" s="8">
        <v>32.217982999999997</v>
      </c>
      <c r="W43" s="8">
        <v>32.181381000000002</v>
      </c>
      <c r="X43" s="8">
        <v>32.187942999999997</v>
      </c>
      <c r="Y43" s="8">
        <v>32.168816</v>
      </c>
      <c r="Z43" s="8">
        <v>32.145637999999998</v>
      </c>
      <c r="AA43" s="8">
        <v>32.228057999999997</v>
      </c>
      <c r="AB43" s="8">
        <v>32.216526000000002</v>
      </c>
      <c r="AC43" s="8">
        <v>32.191291999999997</v>
      </c>
      <c r="AD43" s="8">
        <v>32.166804999999997</v>
      </c>
      <c r="AE43" s="8">
        <v>32.251384999999999</v>
      </c>
      <c r="AF43" s="8">
        <v>32.246704000000001</v>
      </c>
      <c r="AG43" s="8">
        <v>32.240397999999999</v>
      </c>
      <c r="AH43" s="8">
        <v>32.235970000000002</v>
      </c>
      <c r="AI43" s="8">
        <v>32.232021000000003</v>
      </c>
      <c r="AJ43" s="8">
        <v>32.235523000000001</v>
      </c>
      <c r="AK43" s="5">
        <v>1.0196E-2</v>
      </c>
    </row>
    <row r="44" spans="1:37" ht="15" customHeight="1">
      <c r="A44" s="61" t="s">
        <v>69</v>
      </c>
      <c r="B44" s="7" t="s">
        <v>70</v>
      </c>
      <c r="C44" s="8">
        <v>22.978952</v>
      </c>
      <c r="D44" s="8">
        <v>23.398105999999999</v>
      </c>
      <c r="E44" s="8">
        <v>23.843401</v>
      </c>
      <c r="F44" s="8">
        <v>24.344712999999999</v>
      </c>
      <c r="G44" s="8">
        <v>24.923718999999998</v>
      </c>
      <c r="H44" s="8">
        <v>25.567287</v>
      </c>
      <c r="I44" s="8">
        <v>26.270464</v>
      </c>
      <c r="J44" s="8">
        <v>27.015501</v>
      </c>
      <c r="K44" s="8">
        <v>27.825493000000002</v>
      </c>
      <c r="L44" s="8">
        <v>28.616631999999999</v>
      </c>
      <c r="M44" s="8">
        <v>29.381108999999999</v>
      </c>
      <c r="N44" s="8">
        <v>30.118487999999999</v>
      </c>
      <c r="O44" s="8">
        <v>30.832412999999999</v>
      </c>
      <c r="P44" s="8">
        <v>31.523226000000001</v>
      </c>
      <c r="Q44" s="8">
        <v>32.190441</v>
      </c>
      <c r="R44" s="8">
        <v>32.832058000000004</v>
      </c>
      <c r="S44" s="8">
        <v>33.448684999999998</v>
      </c>
      <c r="T44" s="8">
        <v>34.035415999999998</v>
      </c>
      <c r="U44" s="8">
        <v>34.584350999999998</v>
      </c>
      <c r="V44" s="8">
        <v>35.093048000000003</v>
      </c>
      <c r="W44" s="8">
        <v>35.559933000000001</v>
      </c>
      <c r="X44" s="8">
        <v>35.985278999999998</v>
      </c>
      <c r="Y44" s="8">
        <v>36.367503999999997</v>
      </c>
      <c r="Z44" s="8">
        <v>36.707005000000002</v>
      </c>
      <c r="AA44" s="8">
        <v>37.010238999999999</v>
      </c>
      <c r="AB44" s="8">
        <v>37.279209000000002</v>
      </c>
      <c r="AC44" s="8">
        <v>37.515090999999998</v>
      </c>
      <c r="AD44" s="8">
        <v>37.720984999999999</v>
      </c>
      <c r="AE44" s="8">
        <v>37.905506000000003</v>
      </c>
      <c r="AF44" s="8">
        <v>38.067096999999997</v>
      </c>
      <c r="AG44" s="8">
        <v>38.208519000000003</v>
      </c>
      <c r="AH44" s="8">
        <v>38.3339</v>
      </c>
      <c r="AI44" s="8">
        <v>38.444389000000001</v>
      </c>
      <c r="AJ44" s="8">
        <v>38.541634000000002</v>
      </c>
      <c r="AK44" s="5">
        <v>1.5719E-2</v>
      </c>
    </row>
    <row r="45" spans="1:37" ht="15" customHeight="1">
      <c r="A45" s="61" t="s">
        <v>67</v>
      </c>
      <c r="B45" s="7" t="s">
        <v>68</v>
      </c>
      <c r="C45" s="8">
        <v>13.267185</v>
      </c>
      <c r="D45" s="8">
        <v>15.013555</v>
      </c>
      <c r="E45" s="8">
        <v>15.067958000000001</v>
      </c>
      <c r="F45" s="8">
        <v>15.167166999999999</v>
      </c>
      <c r="G45" s="8">
        <v>15.423962</v>
      </c>
      <c r="H45" s="8">
        <v>15.624478999999999</v>
      </c>
      <c r="I45" s="8">
        <v>15.900784</v>
      </c>
      <c r="J45" s="8">
        <v>16.239007999999998</v>
      </c>
      <c r="K45" s="8">
        <v>16.665731000000001</v>
      </c>
      <c r="L45" s="8">
        <v>17.07394</v>
      </c>
      <c r="M45" s="8">
        <v>17.423732999999999</v>
      </c>
      <c r="N45" s="8">
        <v>17.451674000000001</v>
      </c>
      <c r="O45" s="8">
        <v>17.575447</v>
      </c>
      <c r="P45" s="8">
        <v>17.675241</v>
      </c>
      <c r="Q45" s="8">
        <v>17.737030000000001</v>
      </c>
      <c r="R45" s="8">
        <v>17.739464000000002</v>
      </c>
      <c r="S45" s="8">
        <v>17.671814000000001</v>
      </c>
      <c r="T45" s="8">
        <v>17.634943</v>
      </c>
      <c r="U45" s="8">
        <v>17.633078000000001</v>
      </c>
      <c r="V45" s="8">
        <v>17.595037000000001</v>
      </c>
      <c r="W45" s="8">
        <v>17.606033</v>
      </c>
      <c r="X45" s="8">
        <v>17.615601999999999</v>
      </c>
      <c r="Y45" s="8">
        <v>17.635688999999999</v>
      </c>
      <c r="Z45" s="8">
        <v>17.656583999999999</v>
      </c>
      <c r="AA45" s="8">
        <v>17.674627000000001</v>
      </c>
      <c r="AB45" s="8">
        <v>17.695385000000002</v>
      </c>
      <c r="AC45" s="8">
        <v>17.710896999999999</v>
      </c>
      <c r="AD45" s="8">
        <v>17.722534</v>
      </c>
      <c r="AE45" s="8">
        <v>17.703987000000001</v>
      </c>
      <c r="AF45" s="8">
        <v>17.713671000000001</v>
      </c>
      <c r="AG45" s="8">
        <v>17.720264</v>
      </c>
      <c r="AH45" s="8">
        <v>17.729158000000002</v>
      </c>
      <c r="AI45" s="8">
        <v>17.750184999999998</v>
      </c>
      <c r="AJ45" s="8">
        <v>17.768799000000001</v>
      </c>
      <c r="AK45" s="5">
        <v>5.2789999999999998E-3</v>
      </c>
    </row>
    <row r="46" spans="1:37" ht="15" customHeight="1">
      <c r="A46" s="61" t="s">
        <v>65</v>
      </c>
      <c r="B46" s="7" t="s">
        <v>66</v>
      </c>
      <c r="C46" s="8">
        <v>13.680937999999999</v>
      </c>
      <c r="D46" s="8">
        <v>13.806588</v>
      </c>
      <c r="E46" s="8">
        <v>13.931844</v>
      </c>
      <c r="F46" s="8">
        <v>14.097829000000001</v>
      </c>
      <c r="G46" s="8">
        <v>14.271951</v>
      </c>
      <c r="H46" s="8">
        <v>14.463296</v>
      </c>
      <c r="I46" s="8">
        <v>14.661203</v>
      </c>
      <c r="J46" s="8">
        <v>14.868921</v>
      </c>
      <c r="K46" s="8">
        <v>15.04772</v>
      </c>
      <c r="L46" s="8">
        <v>15.250484999999999</v>
      </c>
      <c r="M46" s="8">
        <v>15.469141</v>
      </c>
      <c r="N46" s="8">
        <v>15.679131</v>
      </c>
      <c r="O46" s="8">
        <v>15.881999</v>
      </c>
      <c r="P46" s="8">
        <v>16.080351</v>
      </c>
      <c r="Q46" s="8">
        <v>16.259889999999999</v>
      </c>
      <c r="R46" s="8">
        <v>16.421648000000001</v>
      </c>
      <c r="S46" s="8">
        <v>16.558140000000002</v>
      </c>
      <c r="T46" s="8">
        <v>16.673365</v>
      </c>
      <c r="U46" s="8">
        <v>16.775355999999999</v>
      </c>
      <c r="V46" s="8">
        <v>16.865324000000001</v>
      </c>
      <c r="W46" s="8">
        <v>16.940193000000001</v>
      </c>
      <c r="X46" s="8">
        <v>17.005682</v>
      </c>
      <c r="Y46" s="8">
        <v>17.071365</v>
      </c>
      <c r="Z46" s="8">
        <v>17.127596</v>
      </c>
      <c r="AA46" s="8">
        <v>17.181570000000001</v>
      </c>
      <c r="AB46" s="8">
        <v>17.229876000000001</v>
      </c>
      <c r="AC46" s="8">
        <v>17.270330000000001</v>
      </c>
      <c r="AD46" s="8">
        <v>17.306684000000001</v>
      </c>
      <c r="AE46" s="8">
        <v>17.334561999999998</v>
      </c>
      <c r="AF46" s="8">
        <v>17.348493999999999</v>
      </c>
      <c r="AG46" s="8">
        <v>17.368991999999999</v>
      </c>
      <c r="AH46" s="8">
        <v>17.406808999999999</v>
      </c>
      <c r="AI46" s="8">
        <v>17.437517</v>
      </c>
      <c r="AJ46" s="8">
        <v>17.471700999999999</v>
      </c>
      <c r="AK46" s="5">
        <v>7.3850000000000001E-3</v>
      </c>
    </row>
    <row r="47" spans="1:37" ht="15" customHeight="1">
      <c r="B47" s="7" t="s">
        <v>64</v>
      </c>
      <c r="C47" s="8">
        <v>7.1330159999999996</v>
      </c>
      <c r="D47" s="8">
        <v>7.234839</v>
      </c>
      <c r="E47" s="8">
        <v>7.3351940000000004</v>
      </c>
      <c r="F47" s="8">
        <v>7.4345340000000002</v>
      </c>
      <c r="G47" s="8">
        <v>7.5385600000000004</v>
      </c>
      <c r="H47" s="8">
        <v>7.6436710000000003</v>
      </c>
      <c r="I47" s="8">
        <v>7.7543420000000003</v>
      </c>
      <c r="J47" s="8">
        <v>7.8730279999999997</v>
      </c>
      <c r="K47" s="8">
        <v>8.002402</v>
      </c>
      <c r="L47" s="8">
        <v>8.1445830000000008</v>
      </c>
      <c r="M47" s="8">
        <v>8.3009210000000007</v>
      </c>
      <c r="N47" s="8">
        <v>8.4632249999999996</v>
      </c>
      <c r="O47" s="8">
        <v>8.6306060000000002</v>
      </c>
      <c r="P47" s="8">
        <v>8.8023229999999995</v>
      </c>
      <c r="Q47" s="8">
        <v>8.9735899999999997</v>
      </c>
      <c r="R47" s="8">
        <v>9.1394579999999994</v>
      </c>
      <c r="S47" s="8">
        <v>9.2992349999999995</v>
      </c>
      <c r="T47" s="8">
        <v>9.4427109999999992</v>
      </c>
      <c r="U47" s="8">
        <v>9.5682960000000001</v>
      </c>
      <c r="V47" s="8">
        <v>9.6824329999999996</v>
      </c>
      <c r="W47" s="8">
        <v>9.7842420000000008</v>
      </c>
      <c r="X47" s="8">
        <v>9.8779210000000006</v>
      </c>
      <c r="Y47" s="8">
        <v>9.9620599999999992</v>
      </c>
      <c r="Z47" s="8">
        <v>10.051148</v>
      </c>
      <c r="AA47" s="8">
        <v>10.121845</v>
      </c>
      <c r="AB47" s="8">
        <v>10.185764000000001</v>
      </c>
      <c r="AC47" s="8">
        <v>10.238789000000001</v>
      </c>
      <c r="AD47" s="8">
        <v>10.28496</v>
      </c>
      <c r="AE47" s="8">
        <v>10.331643</v>
      </c>
      <c r="AF47" s="8">
        <v>10.376075</v>
      </c>
      <c r="AG47" s="8">
        <v>10.415616999999999</v>
      </c>
      <c r="AH47" s="8">
        <v>10.453134</v>
      </c>
      <c r="AI47" s="8">
        <v>10.495623</v>
      </c>
      <c r="AJ47" s="8">
        <v>10.53261</v>
      </c>
      <c r="AK47" s="5">
        <v>1.1806000000000001E-2</v>
      </c>
    </row>
    <row r="48" spans="1:37" ht="15" customHeight="1">
      <c r="A48" s="61" t="s">
        <v>62</v>
      </c>
      <c r="B48" s="4" t="s">
        <v>63</v>
      </c>
    </row>
    <row r="49" spans="1:37" ht="15" customHeight="1">
      <c r="B49" s="7" t="s">
        <v>61</v>
      </c>
      <c r="C49" s="8">
        <v>68.402602999999999</v>
      </c>
      <c r="D49" s="8">
        <v>68.732192999999995</v>
      </c>
      <c r="E49" s="8">
        <v>69.062111000000002</v>
      </c>
      <c r="F49" s="8">
        <v>69.384827000000001</v>
      </c>
      <c r="G49" s="8">
        <v>69.710151999999994</v>
      </c>
      <c r="H49" s="8">
        <v>70.043471999999994</v>
      </c>
      <c r="I49" s="8">
        <v>70.380814000000001</v>
      </c>
      <c r="J49" s="8">
        <v>70.734665000000007</v>
      </c>
      <c r="K49" s="8">
        <v>71.079346000000001</v>
      </c>
      <c r="L49" s="8">
        <v>71.468315000000004</v>
      </c>
      <c r="M49" s="8">
        <v>71.879920999999996</v>
      </c>
      <c r="N49" s="8">
        <v>72.329200999999998</v>
      </c>
      <c r="O49" s="8">
        <v>72.806061</v>
      </c>
      <c r="P49" s="8">
        <v>73.269019999999998</v>
      </c>
      <c r="Q49" s="8">
        <v>73.724204999999998</v>
      </c>
      <c r="R49" s="8">
        <v>74.190994000000003</v>
      </c>
      <c r="S49" s="8">
        <v>74.669257999999999</v>
      </c>
      <c r="T49" s="8">
        <v>75.136512999999994</v>
      </c>
      <c r="U49" s="8">
        <v>75.614670000000004</v>
      </c>
      <c r="V49" s="8">
        <v>76.099602000000004</v>
      </c>
      <c r="W49" s="8">
        <v>76.587378999999999</v>
      </c>
      <c r="X49" s="8">
        <v>77.079155</v>
      </c>
      <c r="Y49" s="8">
        <v>77.586296000000004</v>
      </c>
      <c r="Z49" s="8">
        <v>78.099670000000003</v>
      </c>
      <c r="AA49" s="8">
        <v>78.597785999999999</v>
      </c>
      <c r="AB49" s="8">
        <v>79.095817999999994</v>
      </c>
      <c r="AC49" s="8">
        <v>79.574516000000003</v>
      </c>
      <c r="AD49" s="8">
        <v>80.036766</v>
      </c>
      <c r="AE49" s="8">
        <v>80.496498000000003</v>
      </c>
      <c r="AF49" s="8">
        <v>80.955223000000004</v>
      </c>
      <c r="AG49" s="8">
        <v>81.4114</v>
      </c>
      <c r="AH49" s="8">
        <v>81.874283000000005</v>
      </c>
      <c r="AI49" s="8">
        <v>82.320076</v>
      </c>
      <c r="AJ49" s="8">
        <v>82.757705999999999</v>
      </c>
      <c r="AK49" s="5">
        <v>5.8199999999999997E-3</v>
      </c>
    </row>
    <row r="50" spans="1:37" ht="15" customHeight="1">
      <c r="A50" s="61" t="s">
        <v>59</v>
      </c>
      <c r="B50" s="4" t="s">
        <v>60</v>
      </c>
    </row>
    <row r="51" spans="1:37" ht="15" customHeight="1">
      <c r="A51" s="61" t="s">
        <v>57</v>
      </c>
      <c r="B51" s="7" t="s">
        <v>58</v>
      </c>
      <c r="C51" s="8">
        <v>3.422345</v>
      </c>
      <c r="D51" s="8">
        <v>3.4445429999999999</v>
      </c>
      <c r="E51" s="8">
        <v>3.4668839999999999</v>
      </c>
      <c r="F51" s="8">
        <v>3.4893709999999998</v>
      </c>
      <c r="G51" s="8">
        <v>3.512003</v>
      </c>
      <c r="H51" s="8">
        <v>3.5347819999999999</v>
      </c>
      <c r="I51" s="8">
        <v>3.5577100000000002</v>
      </c>
      <c r="J51" s="8">
        <v>3.5807850000000001</v>
      </c>
      <c r="K51" s="8">
        <v>3.6040100000000002</v>
      </c>
      <c r="L51" s="8">
        <v>3.627386</v>
      </c>
      <c r="M51" s="8">
        <v>3.6509140000000002</v>
      </c>
      <c r="N51" s="8">
        <v>3.6745939999999999</v>
      </c>
      <c r="O51" s="8">
        <v>3.6984279999999998</v>
      </c>
      <c r="P51" s="8">
        <v>3.7224159999999999</v>
      </c>
      <c r="Q51" s="8">
        <v>3.7465600000000001</v>
      </c>
      <c r="R51" s="8">
        <v>3.7708599999999999</v>
      </c>
      <c r="S51" s="8">
        <v>3.795318</v>
      </c>
      <c r="T51" s="8">
        <v>3.8199350000000001</v>
      </c>
      <c r="U51" s="8">
        <v>3.8447119999999999</v>
      </c>
      <c r="V51" s="8">
        <v>3.8696489999999999</v>
      </c>
      <c r="W51" s="8">
        <v>3.8947479999999999</v>
      </c>
      <c r="X51" s="8">
        <v>3.9200089999999999</v>
      </c>
      <c r="Y51" s="8">
        <v>3.9454349999999998</v>
      </c>
      <c r="Z51" s="8">
        <v>3.971025</v>
      </c>
      <c r="AA51" s="8">
        <v>3.9967820000000001</v>
      </c>
      <c r="AB51" s="8">
        <v>4.0227050000000002</v>
      </c>
      <c r="AC51" s="8">
        <v>4.0487970000000004</v>
      </c>
      <c r="AD51" s="8">
        <v>4.0750580000000003</v>
      </c>
      <c r="AE51" s="8">
        <v>4.1014889999999999</v>
      </c>
      <c r="AF51" s="8">
        <v>4.1280910000000004</v>
      </c>
      <c r="AG51" s="8">
        <v>4.1548660000000002</v>
      </c>
      <c r="AH51" s="8">
        <v>4.1818150000000003</v>
      </c>
      <c r="AI51" s="8">
        <v>4.208939</v>
      </c>
      <c r="AJ51" s="8">
        <v>4.2362380000000002</v>
      </c>
      <c r="AK51" s="5">
        <v>6.4859999999999996E-3</v>
      </c>
    </row>
    <row r="52" spans="1:37" ht="15" customHeight="1">
      <c r="B52" s="7" t="s">
        <v>56</v>
      </c>
      <c r="C52" s="8">
        <v>4.756678</v>
      </c>
      <c r="D52" s="8">
        <v>4.7849370000000002</v>
      </c>
      <c r="E52" s="8">
        <v>4.8133650000000001</v>
      </c>
      <c r="F52" s="8">
        <v>4.8419600000000003</v>
      </c>
      <c r="G52" s="8">
        <v>4.8707260000000003</v>
      </c>
      <c r="H52" s="8">
        <v>4.8996630000000003</v>
      </c>
      <c r="I52" s="8">
        <v>4.9287720000000004</v>
      </c>
      <c r="J52" s="8">
        <v>4.9580539999999997</v>
      </c>
      <c r="K52" s="8">
        <v>4.9875090000000002</v>
      </c>
      <c r="L52" s="8">
        <v>5.0171400000000004</v>
      </c>
      <c r="M52" s="8">
        <v>5.0469470000000003</v>
      </c>
      <c r="N52" s="8">
        <v>5.0769310000000001</v>
      </c>
      <c r="O52" s="8">
        <v>5.1070919999999997</v>
      </c>
      <c r="P52" s="8">
        <v>5.1374339999999998</v>
      </c>
      <c r="Q52" s="8">
        <v>5.1679550000000001</v>
      </c>
      <c r="R52" s="8">
        <v>5.198658</v>
      </c>
      <c r="S52" s="8">
        <v>5.2295429999999996</v>
      </c>
      <c r="T52" s="8">
        <v>5.2606109999999999</v>
      </c>
      <c r="U52" s="8">
        <v>5.2918640000000003</v>
      </c>
      <c r="V52" s="8">
        <v>5.3233030000000001</v>
      </c>
      <c r="W52" s="8">
        <v>5.3549290000000003</v>
      </c>
      <c r="X52" s="8">
        <v>5.3867419999999999</v>
      </c>
      <c r="Y52" s="8">
        <v>5.4187450000000004</v>
      </c>
      <c r="Z52" s="8">
        <v>5.4509379999999998</v>
      </c>
      <c r="AA52" s="8">
        <v>5.4833220000000003</v>
      </c>
      <c r="AB52" s="8">
        <v>5.515898</v>
      </c>
      <c r="AC52" s="8">
        <v>5.548667</v>
      </c>
      <c r="AD52" s="8">
        <v>5.5816319999999999</v>
      </c>
      <c r="AE52" s="8">
        <v>5.6147919999999996</v>
      </c>
      <c r="AF52" s="8">
        <v>5.6481500000000002</v>
      </c>
      <c r="AG52" s="8">
        <v>5.681705</v>
      </c>
      <c r="AH52" s="8">
        <v>5.7154600000000002</v>
      </c>
      <c r="AI52" s="8">
        <v>5.7494160000000001</v>
      </c>
      <c r="AJ52" s="8">
        <v>5.7835729999999996</v>
      </c>
      <c r="AK52" s="5">
        <v>5.9410000000000001E-3</v>
      </c>
    </row>
    <row r="54" spans="1:37" ht="15" customHeight="1">
      <c r="B54" s="4" t="s">
        <v>55</v>
      </c>
    </row>
    <row r="55" spans="1:37" ht="15" customHeight="1">
      <c r="A55" s="61" t="s">
        <v>53</v>
      </c>
      <c r="B55" s="4" t="s">
        <v>54</v>
      </c>
    </row>
    <row r="56" spans="1:37" ht="15" customHeight="1">
      <c r="A56" s="61" t="s">
        <v>52</v>
      </c>
      <c r="B56" s="7" t="s">
        <v>37</v>
      </c>
      <c r="C56" s="6">
        <v>15.428981</v>
      </c>
      <c r="D56" s="6">
        <v>15.405498</v>
      </c>
      <c r="E56" s="6">
        <v>15.323708999999999</v>
      </c>
      <c r="F56" s="6">
        <v>15.159972</v>
      </c>
      <c r="G56" s="6">
        <v>14.917847</v>
      </c>
      <c r="H56" s="6">
        <v>14.628935999999999</v>
      </c>
      <c r="I56" s="6">
        <v>14.292074</v>
      </c>
      <c r="J56" s="6">
        <v>13.935912</v>
      </c>
      <c r="K56" s="6">
        <v>13.565999</v>
      </c>
      <c r="L56" s="6">
        <v>13.277203999999999</v>
      </c>
      <c r="M56" s="6">
        <v>13.019745</v>
      </c>
      <c r="N56" s="6">
        <v>12.784966000000001</v>
      </c>
      <c r="O56" s="6">
        <v>12.550357999999999</v>
      </c>
      <c r="P56" s="6">
        <v>12.335547999999999</v>
      </c>
      <c r="Q56" s="6">
        <v>12.134971999999999</v>
      </c>
      <c r="R56" s="6">
        <v>11.949123999999999</v>
      </c>
      <c r="S56" s="6">
        <v>11.778060999999999</v>
      </c>
      <c r="T56" s="6">
        <v>11.621789</v>
      </c>
      <c r="U56" s="6">
        <v>11.477596</v>
      </c>
      <c r="V56" s="6">
        <v>11.370868</v>
      </c>
      <c r="W56" s="6">
        <v>11.287215</v>
      </c>
      <c r="X56" s="6">
        <v>11.223202000000001</v>
      </c>
      <c r="Y56" s="6">
        <v>11.175604999999999</v>
      </c>
      <c r="Z56" s="6">
        <v>11.142943000000001</v>
      </c>
      <c r="AA56" s="6">
        <v>11.122249999999999</v>
      </c>
      <c r="AB56" s="6">
        <v>11.112762999999999</v>
      </c>
      <c r="AC56" s="6">
        <v>11.114813</v>
      </c>
      <c r="AD56" s="6">
        <v>11.125956</v>
      </c>
      <c r="AE56" s="6">
        <v>11.141641999999999</v>
      </c>
      <c r="AF56" s="6">
        <v>11.164968</v>
      </c>
      <c r="AG56" s="6">
        <v>11.191122</v>
      </c>
      <c r="AH56" s="6">
        <v>11.216116</v>
      </c>
      <c r="AI56" s="6">
        <v>11.244189</v>
      </c>
      <c r="AJ56" s="6">
        <v>11.271485</v>
      </c>
      <c r="AK56" s="5">
        <v>-9.7169999999999999E-3</v>
      </c>
    </row>
    <row r="57" spans="1:37" ht="15" customHeight="1">
      <c r="A57" s="61" t="s">
        <v>51</v>
      </c>
      <c r="B57" s="7" t="s">
        <v>35</v>
      </c>
      <c r="C57" s="6">
        <v>0.88700599999999996</v>
      </c>
      <c r="D57" s="6">
        <v>0.90117199999999997</v>
      </c>
      <c r="E57" s="6">
        <v>0.913443</v>
      </c>
      <c r="F57" s="6">
        <v>0.91737800000000003</v>
      </c>
      <c r="G57" s="6">
        <v>0.917018</v>
      </c>
      <c r="H57" s="6">
        <v>0.91544400000000004</v>
      </c>
      <c r="I57" s="6">
        <v>0.91353499999999999</v>
      </c>
      <c r="J57" s="6">
        <v>0.910829</v>
      </c>
      <c r="K57" s="6">
        <v>0.91168499999999997</v>
      </c>
      <c r="L57" s="6">
        <v>0.91246899999999997</v>
      </c>
      <c r="M57" s="6">
        <v>0.91220400000000001</v>
      </c>
      <c r="N57" s="6">
        <v>0.91393500000000005</v>
      </c>
      <c r="O57" s="6">
        <v>0.91403599999999996</v>
      </c>
      <c r="P57" s="6">
        <v>0.91412499999999997</v>
      </c>
      <c r="Q57" s="6">
        <v>0.91635800000000001</v>
      </c>
      <c r="R57" s="6">
        <v>0.91940100000000002</v>
      </c>
      <c r="S57" s="6">
        <v>0.92392200000000002</v>
      </c>
      <c r="T57" s="6">
        <v>0.93013000000000001</v>
      </c>
      <c r="U57" s="6">
        <v>0.93766099999999997</v>
      </c>
      <c r="V57" s="6">
        <v>0.94613000000000003</v>
      </c>
      <c r="W57" s="6">
        <v>0.95593600000000001</v>
      </c>
      <c r="X57" s="6">
        <v>0.96648199999999995</v>
      </c>
      <c r="Y57" s="6">
        <v>0.97614699999999999</v>
      </c>
      <c r="Z57" s="6">
        <v>0.98616800000000004</v>
      </c>
      <c r="AA57" s="6">
        <v>0.99651000000000001</v>
      </c>
      <c r="AB57" s="6">
        <v>1.0069969999999999</v>
      </c>
      <c r="AC57" s="6">
        <v>1.0186710000000001</v>
      </c>
      <c r="AD57" s="6">
        <v>1.0312380000000001</v>
      </c>
      <c r="AE57" s="6">
        <v>1.0452349999999999</v>
      </c>
      <c r="AF57" s="6">
        <v>1.0600430000000001</v>
      </c>
      <c r="AG57" s="6">
        <v>1.0748599999999999</v>
      </c>
      <c r="AH57" s="6">
        <v>1.0886640000000001</v>
      </c>
      <c r="AI57" s="6">
        <v>1.102422</v>
      </c>
      <c r="AJ57" s="6">
        <v>1.1162099999999999</v>
      </c>
      <c r="AK57" s="5">
        <v>6.7099999999999998E-3</v>
      </c>
    </row>
    <row r="58" spans="1:37" ht="15" customHeight="1">
      <c r="A58" s="61" t="s">
        <v>50</v>
      </c>
      <c r="B58" s="7" t="s">
        <v>33</v>
      </c>
      <c r="C58" s="6">
        <v>0.23677799999999999</v>
      </c>
      <c r="D58" s="6">
        <v>0.23763600000000001</v>
      </c>
      <c r="E58" s="6">
        <v>0.23840800000000001</v>
      </c>
      <c r="F58" s="6">
        <v>0.23916299999999999</v>
      </c>
      <c r="G58" s="6">
        <v>0.239921</v>
      </c>
      <c r="H58" s="6">
        <v>0.24065400000000001</v>
      </c>
      <c r="I58" s="6">
        <v>0.24133299999999999</v>
      </c>
      <c r="J58" s="6">
        <v>0.242039</v>
      </c>
      <c r="K58" s="6">
        <v>0.242841</v>
      </c>
      <c r="L58" s="6">
        <v>0.24362400000000001</v>
      </c>
      <c r="M58" s="6">
        <v>0.244393</v>
      </c>
      <c r="N58" s="6">
        <v>0.24518300000000001</v>
      </c>
      <c r="O58" s="6">
        <v>0.245948</v>
      </c>
      <c r="P58" s="6">
        <v>0.24662700000000001</v>
      </c>
      <c r="Q58" s="6">
        <v>0.24727299999999999</v>
      </c>
      <c r="R58" s="6">
        <v>0.247895</v>
      </c>
      <c r="S58" s="6">
        <v>0.24840999999999999</v>
      </c>
      <c r="T58" s="6">
        <v>0.24887000000000001</v>
      </c>
      <c r="U58" s="6">
        <v>0.249278</v>
      </c>
      <c r="V58" s="6">
        <v>0.249639</v>
      </c>
      <c r="W58" s="6">
        <v>0.24995700000000001</v>
      </c>
      <c r="X58" s="6">
        <v>0.25023000000000001</v>
      </c>
      <c r="Y58" s="6">
        <v>0.25045699999999999</v>
      </c>
      <c r="Z58" s="6">
        <v>0.250637</v>
      </c>
      <c r="AA58" s="6">
        <v>0.25076500000000002</v>
      </c>
      <c r="AB58" s="6">
        <v>0.25084699999999999</v>
      </c>
      <c r="AC58" s="6">
        <v>0.250888</v>
      </c>
      <c r="AD58" s="6">
        <v>0.250892</v>
      </c>
      <c r="AE58" s="6">
        <v>0.25087300000000001</v>
      </c>
      <c r="AF58" s="6">
        <v>0.25084600000000001</v>
      </c>
      <c r="AG58" s="6">
        <v>0.250834</v>
      </c>
      <c r="AH58" s="6">
        <v>0.250861</v>
      </c>
      <c r="AI58" s="6">
        <v>0.250946</v>
      </c>
      <c r="AJ58" s="6">
        <v>0.25111</v>
      </c>
      <c r="AK58" s="5">
        <v>1.725E-3</v>
      </c>
    </row>
    <row r="59" spans="1:37" ht="15" customHeight="1">
      <c r="A59" s="61" t="s">
        <v>49</v>
      </c>
      <c r="B59" s="7" t="s">
        <v>31</v>
      </c>
      <c r="C59" s="6">
        <v>5.6493820000000001</v>
      </c>
      <c r="D59" s="6">
        <v>5.7229039999999998</v>
      </c>
      <c r="E59" s="6">
        <v>5.8148960000000001</v>
      </c>
      <c r="F59" s="6">
        <v>5.8254960000000002</v>
      </c>
      <c r="G59" s="6">
        <v>5.8086359999999999</v>
      </c>
      <c r="H59" s="6">
        <v>5.8068460000000002</v>
      </c>
      <c r="I59" s="6">
        <v>5.8042410000000002</v>
      </c>
      <c r="J59" s="6">
        <v>5.7925750000000003</v>
      </c>
      <c r="K59" s="6">
        <v>5.7771150000000002</v>
      </c>
      <c r="L59" s="6">
        <v>5.7594000000000003</v>
      </c>
      <c r="M59" s="6">
        <v>5.7201490000000002</v>
      </c>
      <c r="N59" s="6">
        <v>5.6867089999999996</v>
      </c>
      <c r="O59" s="6">
        <v>5.6421060000000001</v>
      </c>
      <c r="P59" s="6">
        <v>5.5973870000000003</v>
      </c>
      <c r="Q59" s="6">
        <v>5.5648569999999999</v>
      </c>
      <c r="R59" s="6">
        <v>5.5321559999999996</v>
      </c>
      <c r="S59" s="6">
        <v>5.5048719999999998</v>
      </c>
      <c r="T59" s="6">
        <v>5.4928910000000002</v>
      </c>
      <c r="U59" s="6">
        <v>5.4992190000000001</v>
      </c>
      <c r="V59" s="6">
        <v>5.5100530000000001</v>
      </c>
      <c r="W59" s="6">
        <v>5.5318149999999999</v>
      </c>
      <c r="X59" s="6">
        <v>5.5579729999999996</v>
      </c>
      <c r="Y59" s="6">
        <v>5.5832059999999997</v>
      </c>
      <c r="Z59" s="6">
        <v>5.6026420000000003</v>
      </c>
      <c r="AA59" s="6">
        <v>5.6342129999999999</v>
      </c>
      <c r="AB59" s="6">
        <v>5.6679500000000003</v>
      </c>
      <c r="AC59" s="6">
        <v>5.7086139999999999</v>
      </c>
      <c r="AD59" s="6">
        <v>5.7585369999999996</v>
      </c>
      <c r="AE59" s="6">
        <v>5.8127319999999996</v>
      </c>
      <c r="AF59" s="6">
        <v>5.8716419999999996</v>
      </c>
      <c r="AG59" s="6">
        <v>5.939038</v>
      </c>
      <c r="AH59" s="6">
        <v>6.007619</v>
      </c>
      <c r="AI59" s="6">
        <v>6.0638019999999999</v>
      </c>
      <c r="AJ59" s="6">
        <v>6.1261970000000003</v>
      </c>
      <c r="AK59" s="5">
        <v>2.1299999999999999E-3</v>
      </c>
    </row>
    <row r="60" spans="1:37" ht="15" customHeight="1">
      <c r="A60" s="61" t="s">
        <v>48</v>
      </c>
      <c r="B60" s="7" t="s">
        <v>29</v>
      </c>
      <c r="C60" s="6">
        <v>4.6543000000000001E-2</v>
      </c>
      <c r="D60" s="6">
        <v>4.6795999999999997E-2</v>
      </c>
      <c r="E60" s="6">
        <v>4.7530000000000003E-2</v>
      </c>
      <c r="F60" s="6">
        <v>4.8112000000000002E-2</v>
      </c>
      <c r="G60" s="6">
        <v>4.8722000000000001E-2</v>
      </c>
      <c r="H60" s="6">
        <v>4.9293999999999998E-2</v>
      </c>
      <c r="I60" s="6">
        <v>4.9854000000000002E-2</v>
      </c>
      <c r="J60" s="6">
        <v>5.0421000000000001E-2</v>
      </c>
      <c r="K60" s="6">
        <v>5.1026000000000002E-2</v>
      </c>
      <c r="L60" s="6">
        <v>5.1644000000000002E-2</v>
      </c>
      <c r="M60" s="6">
        <v>5.2195999999999999E-2</v>
      </c>
      <c r="N60" s="6">
        <v>5.2874999999999998E-2</v>
      </c>
      <c r="O60" s="6">
        <v>5.3352999999999998E-2</v>
      </c>
      <c r="P60" s="6">
        <v>5.3961000000000002E-2</v>
      </c>
      <c r="Q60" s="6">
        <v>5.4524000000000003E-2</v>
      </c>
      <c r="R60" s="6">
        <v>5.5094999999999998E-2</v>
      </c>
      <c r="S60" s="6">
        <v>5.5690999999999997E-2</v>
      </c>
      <c r="T60" s="6">
        <v>5.6267999999999999E-2</v>
      </c>
      <c r="U60" s="6">
        <v>5.6839000000000001E-2</v>
      </c>
      <c r="V60" s="6">
        <v>5.738E-2</v>
      </c>
      <c r="W60" s="6">
        <v>5.7962E-2</v>
      </c>
      <c r="X60" s="6">
        <v>5.8514999999999998E-2</v>
      </c>
      <c r="Y60" s="6">
        <v>5.9055999999999997E-2</v>
      </c>
      <c r="Z60" s="6">
        <v>5.9589999999999997E-2</v>
      </c>
      <c r="AA60" s="6">
        <v>6.0132999999999999E-2</v>
      </c>
      <c r="AB60" s="6">
        <v>6.0652999999999999E-2</v>
      </c>
      <c r="AC60" s="6">
        <v>6.1199000000000003E-2</v>
      </c>
      <c r="AD60" s="6">
        <v>6.1745000000000001E-2</v>
      </c>
      <c r="AE60" s="6">
        <v>6.2278E-2</v>
      </c>
      <c r="AF60" s="6">
        <v>6.2803999999999999E-2</v>
      </c>
      <c r="AG60" s="6">
        <v>6.3347000000000001E-2</v>
      </c>
      <c r="AH60" s="6">
        <v>6.3863000000000003E-2</v>
      </c>
      <c r="AI60" s="6">
        <v>6.4385999999999999E-2</v>
      </c>
      <c r="AJ60" s="6">
        <v>6.4878000000000005E-2</v>
      </c>
      <c r="AK60" s="5">
        <v>1.0262E-2</v>
      </c>
    </row>
    <row r="61" spans="1:37" ht="15" customHeight="1">
      <c r="A61" s="61" t="s">
        <v>47</v>
      </c>
      <c r="B61" s="7" t="s">
        <v>27</v>
      </c>
      <c r="C61" s="6">
        <v>0.52231300000000003</v>
      </c>
      <c r="D61" s="6">
        <v>0.51929599999999998</v>
      </c>
      <c r="E61" s="6">
        <v>0.52269500000000002</v>
      </c>
      <c r="F61" s="6">
        <v>0.50917400000000002</v>
      </c>
      <c r="G61" s="6">
        <v>0.50381200000000004</v>
      </c>
      <c r="H61" s="6">
        <v>0.49828600000000001</v>
      </c>
      <c r="I61" s="6">
        <v>0.49488399999999999</v>
      </c>
      <c r="J61" s="6">
        <v>0.49693999999999999</v>
      </c>
      <c r="K61" s="6">
        <v>0.49774200000000002</v>
      </c>
      <c r="L61" s="6">
        <v>0.49890000000000001</v>
      </c>
      <c r="M61" s="6">
        <v>0.49754700000000002</v>
      </c>
      <c r="N61" s="6">
        <v>0.49765399999999999</v>
      </c>
      <c r="O61" s="6">
        <v>0.50435399999999997</v>
      </c>
      <c r="P61" s="6">
        <v>0.50873100000000004</v>
      </c>
      <c r="Q61" s="6">
        <v>0.50671200000000005</v>
      </c>
      <c r="R61" s="6">
        <v>0.504332</v>
      </c>
      <c r="S61" s="6">
        <v>0.50446999999999997</v>
      </c>
      <c r="T61" s="6">
        <v>0.50151000000000001</v>
      </c>
      <c r="U61" s="6">
        <v>0.50185999999999997</v>
      </c>
      <c r="V61" s="6">
        <v>0.50284700000000004</v>
      </c>
      <c r="W61" s="6">
        <v>0.50267300000000004</v>
      </c>
      <c r="X61" s="6">
        <v>0.50347799999999998</v>
      </c>
      <c r="Y61" s="6">
        <v>0.50419400000000003</v>
      </c>
      <c r="Z61" s="6">
        <v>0.50451000000000001</v>
      </c>
      <c r="AA61" s="6">
        <v>0.50460899999999997</v>
      </c>
      <c r="AB61" s="6">
        <v>0.50409099999999996</v>
      </c>
      <c r="AC61" s="6">
        <v>0.50324000000000002</v>
      </c>
      <c r="AD61" s="6">
        <v>0.50368400000000002</v>
      </c>
      <c r="AE61" s="6">
        <v>0.50454100000000002</v>
      </c>
      <c r="AF61" s="6">
        <v>0.50420500000000001</v>
      </c>
      <c r="AG61" s="6">
        <v>0.50454299999999996</v>
      </c>
      <c r="AH61" s="6">
        <v>0.50544199999999995</v>
      </c>
      <c r="AI61" s="6">
        <v>0.50618799999999997</v>
      </c>
      <c r="AJ61" s="6">
        <v>0.50737299999999996</v>
      </c>
      <c r="AK61" s="5">
        <v>-7.2599999999999997E-4</v>
      </c>
    </row>
    <row r="62" spans="1:37" ht="15" customHeight="1">
      <c r="A62" s="61" t="s">
        <v>46</v>
      </c>
      <c r="B62" s="7" t="s">
        <v>25</v>
      </c>
      <c r="C62" s="6">
        <v>9.4505000000000006E-2</v>
      </c>
      <c r="D62" s="6">
        <v>9.3175999999999995E-2</v>
      </c>
      <c r="E62" s="6">
        <v>9.1311000000000003E-2</v>
      </c>
      <c r="F62" s="6">
        <v>8.8600999999999999E-2</v>
      </c>
      <c r="G62" s="6">
        <v>8.5677000000000003E-2</v>
      </c>
      <c r="H62" s="6">
        <v>8.3392999999999995E-2</v>
      </c>
      <c r="I62" s="6">
        <v>8.0993999999999997E-2</v>
      </c>
      <c r="J62" s="6">
        <v>7.8417000000000001E-2</v>
      </c>
      <c r="K62" s="6">
        <v>7.5963000000000003E-2</v>
      </c>
      <c r="L62" s="6">
        <v>7.3683999999999999E-2</v>
      </c>
      <c r="M62" s="6">
        <v>7.1399000000000004E-2</v>
      </c>
      <c r="N62" s="6">
        <v>6.8964999999999999E-2</v>
      </c>
      <c r="O62" s="6">
        <v>6.6545999999999994E-2</v>
      </c>
      <c r="P62" s="6">
        <v>6.4120999999999997E-2</v>
      </c>
      <c r="Q62" s="6">
        <v>6.2828999999999996E-2</v>
      </c>
      <c r="R62" s="6">
        <v>6.1462000000000003E-2</v>
      </c>
      <c r="S62" s="6">
        <v>6.0181999999999999E-2</v>
      </c>
      <c r="T62" s="6">
        <v>5.8948E-2</v>
      </c>
      <c r="U62" s="6">
        <v>5.7777000000000002E-2</v>
      </c>
      <c r="V62" s="6">
        <v>5.6568E-2</v>
      </c>
      <c r="W62" s="6">
        <v>5.5523000000000003E-2</v>
      </c>
      <c r="X62" s="6">
        <v>5.4441000000000003E-2</v>
      </c>
      <c r="Y62" s="6">
        <v>5.3332999999999998E-2</v>
      </c>
      <c r="Z62" s="6">
        <v>5.2192000000000002E-2</v>
      </c>
      <c r="AA62" s="6">
        <v>5.1626999999999999E-2</v>
      </c>
      <c r="AB62" s="6">
        <v>5.1063999999999998E-2</v>
      </c>
      <c r="AC62" s="6">
        <v>5.0425999999999999E-2</v>
      </c>
      <c r="AD62" s="6">
        <v>4.9869999999999998E-2</v>
      </c>
      <c r="AE62" s="6">
        <v>4.9322999999999999E-2</v>
      </c>
      <c r="AF62" s="6">
        <v>4.8837999999999999E-2</v>
      </c>
      <c r="AG62" s="6">
        <v>4.8321999999999997E-2</v>
      </c>
      <c r="AH62" s="6">
        <v>4.7877000000000003E-2</v>
      </c>
      <c r="AI62" s="6">
        <v>4.7314000000000002E-2</v>
      </c>
      <c r="AJ62" s="6">
        <v>4.6826E-2</v>
      </c>
      <c r="AK62" s="5">
        <v>-2.1271999999999999E-2</v>
      </c>
    </row>
    <row r="63" spans="1:37" ht="15" customHeight="1">
      <c r="A63" s="61" t="s">
        <v>45</v>
      </c>
      <c r="B63" s="7" t="s">
        <v>23</v>
      </c>
      <c r="C63" s="6">
        <v>0.96014699999999997</v>
      </c>
      <c r="D63" s="6">
        <v>0.91764800000000002</v>
      </c>
      <c r="E63" s="6">
        <v>1.0399400000000001</v>
      </c>
      <c r="F63" s="6">
        <v>0.86138800000000004</v>
      </c>
      <c r="G63" s="6">
        <v>0.86463299999999998</v>
      </c>
      <c r="H63" s="6">
        <v>0.92143600000000003</v>
      </c>
      <c r="I63" s="6">
        <v>0.93280600000000002</v>
      </c>
      <c r="J63" s="6">
        <v>0.93877200000000005</v>
      </c>
      <c r="K63" s="6">
        <v>0.94417799999999996</v>
      </c>
      <c r="L63" s="6">
        <v>0.94025999999999998</v>
      </c>
      <c r="M63" s="6">
        <v>0.93701999999999996</v>
      </c>
      <c r="N63" s="6">
        <v>0.93539000000000005</v>
      </c>
      <c r="O63" s="6">
        <v>0.93724499999999999</v>
      </c>
      <c r="P63" s="6">
        <v>0.92983199999999999</v>
      </c>
      <c r="Q63" s="6">
        <v>0.92915400000000004</v>
      </c>
      <c r="R63" s="6">
        <v>0.92899799999999999</v>
      </c>
      <c r="S63" s="6">
        <v>0.92902300000000004</v>
      </c>
      <c r="T63" s="6">
        <v>0.92819099999999999</v>
      </c>
      <c r="U63" s="6">
        <v>0.914269</v>
      </c>
      <c r="V63" s="6">
        <v>0.91376900000000005</v>
      </c>
      <c r="W63" s="6">
        <v>0.91080399999999995</v>
      </c>
      <c r="X63" s="6">
        <v>0.91024300000000002</v>
      </c>
      <c r="Y63" s="6">
        <v>0.90977600000000003</v>
      </c>
      <c r="Z63" s="6">
        <v>0.90951099999999996</v>
      </c>
      <c r="AA63" s="6">
        <v>0.90890000000000004</v>
      </c>
      <c r="AB63" s="6">
        <v>0.90731899999999999</v>
      </c>
      <c r="AC63" s="6">
        <v>0.91415100000000005</v>
      </c>
      <c r="AD63" s="6">
        <v>0.90785199999999999</v>
      </c>
      <c r="AE63" s="6">
        <v>0.908362</v>
      </c>
      <c r="AF63" s="6">
        <v>0.905308</v>
      </c>
      <c r="AG63" s="6">
        <v>0.90543899999999999</v>
      </c>
      <c r="AH63" s="6">
        <v>0.90590099999999996</v>
      </c>
      <c r="AI63" s="6">
        <v>0.907053</v>
      </c>
      <c r="AJ63" s="6">
        <v>0.90720999999999996</v>
      </c>
      <c r="AK63" s="5">
        <v>-3.57E-4</v>
      </c>
    </row>
    <row r="64" spans="1:37" ht="15" customHeight="1">
      <c r="A64" s="61" t="s">
        <v>44</v>
      </c>
      <c r="B64" s="7" t="s">
        <v>21</v>
      </c>
      <c r="C64" s="6">
        <v>0.242865</v>
      </c>
      <c r="D64" s="6">
        <v>0.24279800000000001</v>
      </c>
      <c r="E64" s="6">
        <v>0.24349899999999999</v>
      </c>
      <c r="F64" s="6">
        <v>0.24379799999999999</v>
      </c>
      <c r="G64" s="6">
        <v>0.24415799999999999</v>
      </c>
      <c r="H64" s="6">
        <v>0.244395</v>
      </c>
      <c r="I64" s="6">
        <v>0.24457599999999999</v>
      </c>
      <c r="J64" s="6">
        <v>0.24472099999999999</v>
      </c>
      <c r="K64" s="6">
        <v>0.244897</v>
      </c>
      <c r="L64" s="6">
        <v>0.245087</v>
      </c>
      <c r="M64" s="6">
        <v>0.24512100000000001</v>
      </c>
      <c r="N64" s="6">
        <v>0.24534700000000001</v>
      </c>
      <c r="O64" s="6">
        <v>0.24531</v>
      </c>
      <c r="P64" s="6">
        <v>0.24528800000000001</v>
      </c>
      <c r="Q64" s="6">
        <v>0.24521599999999999</v>
      </c>
      <c r="R64" s="6">
        <v>0.24507699999999999</v>
      </c>
      <c r="S64" s="6">
        <v>0.244893</v>
      </c>
      <c r="T64" s="6">
        <v>0.24469299999999999</v>
      </c>
      <c r="U64" s="6">
        <v>0.24441099999999999</v>
      </c>
      <c r="V64" s="6">
        <v>0.24405099999999999</v>
      </c>
      <c r="W64" s="6">
        <v>0.243704</v>
      </c>
      <c r="X64" s="6">
        <v>0.243288</v>
      </c>
      <c r="Y64" s="6">
        <v>0.24282300000000001</v>
      </c>
      <c r="Z64" s="6">
        <v>0.24232400000000001</v>
      </c>
      <c r="AA64" s="6">
        <v>0.24179300000000001</v>
      </c>
      <c r="AB64" s="6">
        <v>0.24121300000000001</v>
      </c>
      <c r="AC64" s="6">
        <v>0.24063000000000001</v>
      </c>
      <c r="AD64" s="6">
        <v>0.240038</v>
      </c>
      <c r="AE64" s="6">
        <v>0.23940700000000001</v>
      </c>
      <c r="AF64" s="6">
        <v>0.238783</v>
      </c>
      <c r="AG64" s="6">
        <v>0.238148</v>
      </c>
      <c r="AH64" s="6">
        <v>0.237453</v>
      </c>
      <c r="AI64" s="6">
        <v>0.236735</v>
      </c>
      <c r="AJ64" s="6">
        <v>0.235959</v>
      </c>
      <c r="AK64" s="5">
        <v>-8.9300000000000002E-4</v>
      </c>
    </row>
    <row r="65" spans="1:37" ht="15" customHeight="1">
      <c r="A65" s="61" t="s">
        <v>43</v>
      </c>
      <c r="B65" s="7" t="s">
        <v>19</v>
      </c>
      <c r="C65" s="6">
        <v>2.5238839999999998</v>
      </c>
      <c r="D65" s="6">
        <v>2.543482</v>
      </c>
      <c r="E65" s="6">
        <v>2.5814349999999999</v>
      </c>
      <c r="F65" s="6">
        <v>2.6145100000000001</v>
      </c>
      <c r="G65" s="6">
        <v>2.6396380000000002</v>
      </c>
      <c r="H65" s="6">
        <v>2.6628729999999998</v>
      </c>
      <c r="I65" s="6">
        <v>2.6888260000000002</v>
      </c>
      <c r="J65" s="6">
        <v>2.7163870000000001</v>
      </c>
      <c r="K65" s="6">
        <v>2.7477559999999999</v>
      </c>
      <c r="L65" s="6">
        <v>2.778921</v>
      </c>
      <c r="M65" s="6">
        <v>2.8073380000000001</v>
      </c>
      <c r="N65" s="6">
        <v>2.8450899999999999</v>
      </c>
      <c r="O65" s="6">
        <v>2.875095</v>
      </c>
      <c r="P65" s="6">
        <v>2.9057219999999999</v>
      </c>
      <c r="Q65" s="6">
        <v>2.9377040000000001</v>
      </c>
      <c r="R65" s="6">
        <v>2.9689709999999998</v>
      </c>
      <c r="S65" s="6">
        <v>3.000346</v>
      </c>
      <c r="T65" s="6">
        <v>3.0331640000000002</v>
      </c>
      <c r="U65" s="6">
        <v>3.0650689999999998</v>
      </c>
      <c r="V65" s="6">
        <v>3.0961479999999999</v>
      </c>
      <c r="W65" s="6">
        <v>3.1276630000000001</v>
      </c>
      <c r="X65" s="6">
        <v>3.1599080000000002</v>
      </c>
      <c r="Y65" s="6">
        <v>3.191287</v>
      </c>
      <c r="Z65" s="6">
        <v>3.2230400000000001</v>
      </c>
      <c r="AA65" s="6">
        <v>3.2547139999999999</v>
      </c>
      <c r="AB65" s="6">
        <v>3.286702</v>
      </c>
      <c r="AC65" s="6">
        <v>3.3214679999999999</v>
      </c>
      <c r="AD65" s="6">
        <v>3.3566419999999999</v>
      </c>
      <c r="AE65" s="6">
        <v>3.3941919999999999</v>
      </c>
      <c r="AF65" s="6">
        <v>3.4316550000000001</v>
      </c>
      <c r="AG65" s="6">
        <v>3.47079</v>
      </c>
      <c r="AH65" s="6">
        <v>3.5097299999999998</v>
      </c>
      <c r="AI65" s="6">
        <v>3.5484209999999998</v>
      </c>
      <c r="AJ65" s="6">
        <v>3.5862970000000001</v>
      </c>
      <c r="AK65" s="5">
        <v>1.0795000000000001E-2</v>
      </c>
    </row>
    <row r="66" spans="1:37" ht="15" customHeight="1">
      <c r="A66" s="61" t="s">
        <v>42</v>
      </c>
      <c r="B66" s="7" t="s">
        <v>17</v>
      </c>
      <c r="C66" s="6">
        <v>0.53569599999999995</v>
      </c>
      <c r="D66" s="6">
        <v>0.55778399999999995</v>
      </c>
      <c r="E66" s="6">
        <v>0.58765699999999998</v>
      </c>
      <c r="F66" s="6">
        <v>0.58998700000000004</v>
      </c>
      <c r="G66" s="6">
        <v>0.58188300000000004</v>
      </c>
      <c r="H66" s="6">
        <v>0.57597500000000001</v>
      </c>
      <c r="I66" s="6">
        <v>0.55900700000000003</v>
      </c>
      <c r="J66" s="6">
        <v>0.54807499999999998</v>
      </c>
      <c r="K66" s="6">
        <v>0.54687799999999998</v>
      </c>
      <c r="L66" s="6">
        <v>0.545983</v>
      </c>
      <c r="M66" s="6">
        <v>0.54644199999999998</v>
      </c>
      <c r="N66" s="6">
        <v>0.55022199999999999</v>
      </c>
      <c r="O66" s="6">
        <v>0.55122300000000002</v>
      </c>
      <c r="P66" s="6">
        <v>0.55183000000000004</v>
      </c>
      <c r="Q66" s="6">
        <v>0.55240800000000001</v>
      </c>
      <c r="R66" s="6">
        <v>0.55295799999999995</v>
      </c>
      <c r="S66" s="6">
        <v>0.55348299999999995</v>
      </c>
      <c r="T66" s="6">
        <v>0.55398599999999998</v>
      </c>
      <c r="U66" s="6">
        <v>0.55446499999999999</v>
      </c>
      <c r="V66" s="6">
        <v>0.55493499999999996</v>
      </c>
      <c r="W66" s="6">
        <v>0.555392</v>
      </c>
      <c r="X66" s="6">
        <v>0.55583700000000003</v>
      </c>
      <c r="Y66" s="6">
        <v>0.55627099999999996</v>
      </c>
      <c r="Z66" s="6">
        <v>0.55669100000000005</v>
      </c>
      <c r="AA66" s="6">
        <v>0.55709799999999998</v>
      </c>
      <c r="AB66" s="6">
        <v>0.55749199999999999</v>
      </c>
      <c r="AC66" s="6">
        <v>0.55787399999999998</v>
      </c>
      <c r="AD66" s="6">
        <v>0.55823800000000001</v>
      </c>
      <c r="AE66" s="6">
        <v>0.558589</v>
      </c>
      <c r="AF66" s="6">
        <v>0.55892500000000001</v>
      </c>
      <c r="AG66" s="6">
        <v>0.55924499999999999</v>
      </c>
      <c r="AH66" s="6">
        <v>0.55955100000000002</v>
      </c>
      <c r="AI66" s="6">
        <v>0.55927000000000004</v>
      </c>
      <c r="AJ66" s="6">
        <v>0.55903400000000003</v>
      </c>
      <c r="AK66" s="5">
        <v>6.9999999999999994E-5</v>
      </c>
    </row>
    <row r="67" spans="1:37" ht="15" customHeight="1">
      <c r="A67" s="61" t="s">
        <v>41</v>
      </c>
      <c r="B67" s="7" t="s">
        <v>15</v>
      </c>
      <c r="C67" s="6">
        <v>0.13531799999999999</v>
      </c>
      <c r="D67" s="6">
        <v>0.13427900000000001</v>
      </c>
      <c r="E67" s="6">
        <v>0.13361700000000001</v>
      </c>
      <c r="F67" s="6">
        <v>0.13310900000000001</v>
      </c>
      <c r="G67" s="6">
        <v>0.132632</v>
      </c>
      <c r="H67" s="6">
        <v>0.13197600000000001</v>
      </c>
      <c r="I67" s="6">
        <v>0.13140299999999999</v>
      </c>
      <c r="J67" s="6">
        <v>0.13087499999999999</v>
      </c>
      <c r="K67" s="6">
        <v>0.130328</v>
      </c>
      <c r="L67" s="6">
        <v>0.12981899999999999</v>
      </c>
      <c r="M67" s="6">
        <v>0.12933700000000001</v>
      </c>
      <c r="N67" s="6">
        <v>0.128918</v>
      </c>
      <c r="O67" s="6">
        <v>0.128549</v>
      </c>
      <c r="P67" s="6">
        <v>0.128273</v>
      </c>
      <c r="Q67" s="6">
        <v>0.128138</v>
      </c>
      <c r="R67" s="6">
        <v>0.12799099999999999</v>
      </c>
      <c r="S67" s="6">
        <v>0.127887</v>
      </c>
      <c r="T67" s="6">
        <v>0.12790399999999999</v>
      </c>
      <c r="U67" s="6">
        <v>0.12790699999999999</v>
      </c>
      <c r="V67" s="6">
        <v>0.12789900000000001</v>
      </c>
      <c r="W67" s="6">
        <v>0.12792200000000001</v>
      </c>
      <c r="X67" s="6">
        <v>0.12796099999999999</v>
      </c>
      <c r="Y67" s="6">
        <v>0.12798300000000001</v>
      </c>
      <c r="Z67" s="6">
        <v>0.12801699999999999</v>
      </c>
      <c r="AA67" s="6">
        <v>0.128052</v>
      </c>
      <c r="AB67" s="6">
        <v>0.12812699999999999</v>
      </c>
      <c r="AC67" s="6">
        <v>0.12819900000000001</v>
      </c>
      <c r="AD67" s="6">
        <v>0.12831200000000001</v>
      </c>
      <c r="AE67" s="6">
        <v>0.12843199999999999</v>
      </c>
      <c r="AF67" s="6">
        <v>0.12853899999999999</v>
      </c>
      <c r="AG67" s="6">
        <v>0.128607</v>
      </c>
      <c r="AH67" s="6">
        <v>0.128636</v>
      </c>
      <c r="AI67" s="6">
        <v>0.12867700000000001</v>
      </c>
      <c r="AJ67" s="6">
        <v>0.12871099999999999</v>
      </c>
      <c r="AK67" s="5">
        <v>-1.323E-3</v>
      </c>
    </row>
    <row r="68" spans="1:37" ht="15" customHeight="1">
      <c r="A68" s="61" t="s">
        <v>40</v>
      </c>
      <c r="B68" s="7" t="s">
        <v>1177</v>
      </c>
      <c r="C68" s="6">
        <v>0.67915400000000004</v>
      </c>
      <c r="D68" s="6">
        <v>0.704264</v>
      </c>
      <c r="E68" s="6">
        <v>0.69070699999999996</v>
      </c>
      <c r="F68" s="6">
        <v>0.67319200000000001</v>
      </c>
      <c r="G68" s="6">
        <v>0.66001200000000004</v>
      </c>
      <c r="H68" s="6">
        <v>0.64785300000000001</v>
      </c>
      <c r="I68" s="6">
        <v>0.64044500000000004</v>
      </c>
      <c r="J68" s="6">
        <v>0.64146599999999998</v>
      </c>
      <c r="K68" s="6">
        <v>0.65329499999999996</v>
      </c>
      <c r="L68" s="6">
        <v>0.65733299999999995</v>
      </c>
      <c r="M68" s="6">
        <v>0.66464699999999999</v>
      </c>
      <c r="N68" s="6">
        <v>0.67361899999999997</v>
      </c>
      <c r="O68" s="6">
        <v>0.68086199999999997</v>
      </c>
      <c r="P68" s="6">
        <v>0.68296500000000004</v>
      </c>
      <c r="Q68" s="6">
        <v>0.68536399999999997</v>
      </c>
      <c r="R68" s="6">
        <v>0.69249499999999997</v>
      </c>
      <c r="S68" s="6">
        <v>0.69311199999999995</v>
      </c>
      <c r="T68" s="6">
        <v>0.696353</v>
      </c>
      <c r="U68" s="6">
        <v>0.69771799999999995</v>
      </c>
      <c r="V68" s="6">
        <v>0.70013599999999998</v>
      </c>
      <c r="W68" s="6">
        <v>0.70037899999999997</v>
      </c>
      <c r="X68" s="6">
        <v>0.70328400000000002</v>
      </c>
      <c r="Y68" s="6">
        <v>0.70642099999999997</v>
      </c>
      <c r="Z68" s="6">
        <v>0.71111000000000002</v>
      </c>
      <c r="AA68" s="6">
        <v>0.71557800000000005</v>
      </c>
      <c r="AB68" s="6">
        <v>0.72145199999999998</v>
      </c>
      <c r="AC68" s="6">
        <v>0.72530799999999995</v>
      </c>
      <c r="AD68" s="6">
        <v>0.73130899999999999</v>
      </c>
      <c r="AE68" s="6">
        <v>0.73650300000000002</v>
      </c>
      <c r="AF68" s="6">
        <v>0.74035300000000004</v>
      </c>
      <c r="AG68" s="6">
        <v>0.74532799999999999</v>
      </c>
      <c r="AH68" s="6">
        <v>0.75127999999999995</v>
      </c>
      <c r="AI68" s="6">
        <v>0.75793100000000002</v>
      </c>
      <c r="AJ68" s="6">
        <v>0.76431800000000005</v>
      </c>
      <c r="AK68" s="5">
        <v>2.5600000000000002E-3</v>
      </c>
    </row>
    <row r="69" spans="1:37" ht="15" customHeight="1">
      <c r="B69" s="4" t="s">
        <v>12</v>
      </c>
      <c r="C69" s="3">
        <v>27.94257</v>
      </c>
      <c r="D69" s="3">
        <v>28.026734999999999</v>
      </c>
      <c r="E69" s="3">
        <v>28.228846000000001</v>
      </c>
      <c r="F69" s="3">
        <v>27.903879</v>
      </c>
      <c r="G69" s="3">
        <v>27.644587999999999</v>
      </c>
      <c r="H69" s="3">
        <v>27.407357999999999</v>
      </c>
      <c r="I69" s="3">
        <v>27.073978</v>
      </c>
      <c r="J69" s="3">
        <v>26.727428</v>
      </c>
      <c r="K69" s="3">
        <v>26.389702</v>
      </c>
      <c r="L69" s="3">
        <v>26.114325999999998</v>
      </c>
      <c r="M69" s="3">
        <v>25.847538</v>
      </c>
      <c r="N69" s="3">
        <v>25.628876000000002</v>
      </c>
      <c r="O69" s="3">
        <v>25.394987</v>
      </c>
      <c r="P69" s="3">
        <v>25.164408000000002</v>
      </c>
      <c r="Q69" s="3">
        <v>24.965509000000001</v>
      </c>
      <c r="R69" s="3">
        <v>24.785954</v>
      </c>
      <c r="S69" s="3">
        <v>24.624352999999999</v>
      </c>
      <c r="T69" s="3">
        <v>24.494696000000001</v>
      </c>
      <c r="U69" s="3">
        <v>24.384067999999999</v>
      </c>
      <c r="V69" s="3">
        <v>24.330423</v>
      </c>
      <c r="W69" s="3">
        <v>24.306944000000001</v>
      </c>
      <c r="X69" s="3">
        <v>24.314841999999999</v>
      </c>
      <c r="Y69" s="3">
        <v>24.336559000000001</v>
      </c>
      <c r="Z69" s="3">
        <v>24.369378999999999</v>
      </c>
      <c r="AA69" s="3">
        <v>24.426242999999999</v>
      </c>
      <c r="AB69" s="3">
        <v>24.496666000000001</v>
      </c>
      <c r="AC69" s="3">
        <v>24.595482000000001</v>
      </c>
      <c r="AD69" s="3">
        <v>24.704312999999999</v>
      </c>
      <c r="AE69" s="3">
        <v>24.832108000000002</v>
      </c>
      <c r="AF69" s="3">
        <v>24.966904</v>
      </c>
      <c r="AG69" s="3">
        <v>25.119624999999999</v>
      </c>
      <c r="AH69" s="3">
        <v>25.272991000000001</v>
      </c>
      <c r="AI69" s="3">
        <v>25.417335999999999</v>
      </c>
      <c r="AJ69" s="3">
        <v>25.565608999999998</v>
      </c>
      <c r="AK69" s="2">
        <v>-2.8679999999999999E-3</v>
      </c>
    </row>
    <row r="71" spans="1:37" ht="15" customHeight="1">
      <c r="A71" s="61" t="s">
        <v>38</v>
      </c>
      <c r="B71" s="4" t="s">
        <v>39</v>
      </c>
    </row>
    <row r="72" spans="1:37" ht="15" customHeight="1">
      <c r="A72" s="61" t="s">
        <v>36</v>
      </c>
      <c r="B72" s="7" t="s">
        <v>37</v>
      </c>
      <c r="C72" s="6">
        <v>8.3570670000000007</v>
      </c>
      <c r="D72" s="6">
        <v>8.3539349999999999</v>
      </c>
      <c r="E72" s="6">
        <v>8.3076089999999994</v>
      </c>
      <c r="F72" s="6">
        <v>8.2186229999999991</v>
      </c>
      <c r="G72" s="6">
        <v>8.0895259999999993</v>
      </c>
      <c r="H72" s="6">
        <v>7.9360229999999996</v>
      </c>
      <c r="I72" s="6">
        <v>7.7566699999999997</v>
      </c>
      <c r="J72" s="6">
        <v>7.5690900000000001</v>
      </c>
      <c r="K72" s="6">
        <v>7.3761210000000004</v>
      </c>
      <c r="L72" s="6">
        <v>7.2188210000000002</v>
      </c>
      <c r="M72" s="6">
        <v>7.0821639999999997</v>
      </c>
      <c r="N72" s="6">
        <v>6.9568019999999997</v>
      </c>
      <c r="O72" s="6">
        <v>6.8319229999999997</v>
      </c>
      <c r="P72" s="6">
        <v>6.7177870000000004</v>
      </c>
      <c r="Q72" s="6">
        <v>6.6090730000000004</v>
      </c>
      <c r="R72" s="6">
        <v>6.5074569999999996</v>
      </c>
      <c r="S72" s="6">
        <v>6.4145659999999998</v>
      </c>
      <c r="T72" s="6">
        <v>6.3313879999999996</v>
      </c>
      <c r="U72" s="6">
        <v>6.2531949999999998</v>
      </c>
      <c r="V72" s="6">
        <v>6.1960480000000002</v>
      </c>
      <c r="W72" s="6">
        <v>6.1511899999999997</v>
      </c>
      <c r="X72" s="6">
        <v>6.1163569999999998</v>
      </c>
      <c r="Y72" s="6">
        <v>6.0897269999999999</v>
      </c>
      <c r="Z72" s="6">
        <v>6.0710709999999999</v>
      </c>
      <c r="AA72" s="6">
        <v>6.0573420000000002</v>
      </c>
      <c r="AB72" s="6">
        <v>6.0499349999999996</v>
      </c>
      <c r="AC72" s="6">
        <v>6.0479339999999997</v>
      </c>
      <c r="AD72" s="6">
        <v>6.0520370000000003</v>
      </c>
      <c r="AE72" s="6">
        <v>6.059132</v>
      </c>
      <c r="AF72" s="6">
        <v>6.0667070000000001</v>
      </c>
      <c r="AG72" s="6">
        <v>6.0749329999999997</v>
      </c>
      <c r="AH72" s="6">
        <v>6.0858210000000001</v>
      </c>
      <c r="AI72" s="6">
        <v>6.103084</v>
      </c>
      <c r="AJ72" s="6">
        <v>6.1167850000000001</v>
      </c>
      <c r="AK72" s="5">
        <v>-9.6930000000000002E-3</v>
      </c>
    </row>
    <row r="73" spans="1:37" ht="15" customHeight="1">
      <c r="A73" s="61" t="s">
        <v>34</v>
      </c>
      <c r="B73" s="7" t="s">
        <v>35</v>
      </c>
      <c r="C73" s="6">
        <v>0.461895</v>
      </c>
      <c r="D73" s="6">
        <v>0.46984500000000001</v>
      </c>
      <c r="E73" s="6">
        <v>0.476047</v>
      </c>
      <c r="F73" s="6">
        <v>0.47814800000000002</v>
      </c>
      <c r="G73" s="6">
        <v>0.478209</v>
      </c>
      <c r="H73" s="6">
        <v>0.47764200000000001</v>
      </c>
      <c r="I73" s="6">
        <v>0.47696100000000002</v>
      </c>
      <c r="J73" s="6">
        <v>0.47654299999999999</v>
      </c>
      <c r="K73" s="6">
        <v>0.478605</v>
      </c>
      <c r="L73" s="6">
        <v>0.47937099999999999</v>
      </c>
      <c r="M73" s="6">
        <v>0.48023900000000003</v>
      </c>
      <c r="N73" s="6">
        <v>0.48210500000000001</v>
      </c>
      <c r="O73" s="6">
        <v>0.48331299999999999</v>
      </c>
      <c r="P73" s="6">
        <v>0.48476900000000001</v>
      </c>
      <c r="Q73" s="6">
        <v>0.48663200000000001</v>
      </c>
      <c r="R73" s="6">
        <v>0.48895699999999997</v>
      </c>
      <c r="S73" s="6">
        <v>0.49220199999999997</v>
      </c>
      <c r="T73" s="6">
        <v>0.49682100000000001</v>
      </c>
      <c r="U73" s="6">
        <v>0.50174399999999997</v>
      </c>
      <c r="V73" s="6">
        <v>0.50734599999999996</v>
      </c>
      <c r="W73" s="6">
        <v>0.513656</v>
      </c>
      <c r="X73" s="6">
        <v>0.52018699999999995</v>
      </c>
      <c r="Y73" s="6">
        <v>0.52609600000000001</v>
      </c>
      <c r="Z73" s="6">
        <v>0.53204899999999999</v>
      </c>
      <c r="AA73" s="6">
        <v>0.537721</v>
      </c>
      <c r="AB73" s="6">
        <v>0.54346099999999997</v>
      </c>
      <c r="AC73" s="6">
        <v>0.54929799999999995</v>
      </c>
      <c r="AD73" s="6">
        <v>0.55602099999999999</v>
      </c>
      <c r="AE73" s="6">
        <v>0.56367699999999998</v>
      </c>
      <c r="AF73" s="6">
        <v>0.57010700000000003</v>
      </c>
      <c r="AG73" s="6">
        <v>0.57577999999999996</v>
      </c>
      <c r="AH73" s="6">
        <v>0.58205200000000001</v>
      </c>
      <c r="AI73" s="6">
        <v>0.59025700000000003</v>
      </c>
      <c r="AJ73" s="6">
        <v>0.59835700000000003</v>
      </c>
      <c r="AK73" s="5">
        <v>7.5839999999999996E-3</v>
      </c>
    </row>
    <row r="74" spans="1:37" ht="15" customHeight="1">
      <c r="A74" s="61" t="s">
        <v>32</v>
      </c>
      <c r="B74" s="7" t="s">
        <v>33</v>
      </c>
      <c r="C74" s="6">
        <v>0.114317</v>
      </c>
      <c r="D74" s="6">
        <v>0.11476</v>
      </c>
      <c r="E74" s="6">
        <v>0.11513900000000001</v>
      </c>
      <c r="F74" s="6">
        <v>0.11552900000000001</v>
      </c>
      <c r="G74" s="6">
        <v>0.11588900000000001</v>
      </c>
      <c r="H74" s="6">
        <v>0.116242</v>
      </c>
      <c r="I74" s="6">
        <v>0.11659799999999999</v>
      </c>
      <c r="J74" s="6">
        <v>0.11692</v>
      </c>
      <c r="K74" s="6">
        <v>0.117326</v>
      </c>
      <c r="L74" s="6">
        <v>0.11769300000000001</v>
      </c>
      <c r="M74" s="6">
        <v>0.118046</v>
      </c>
      <c r="N74" s="6">
        <v>0.118423</v>
      </c>
      <c r="O74" s="6">
        <v>0.118812</v>
      </c>
      <c r="P74" s="6">
        <v>0.119135</v>
      </c>
      <c r="Q74" s="6">
        <v>0.119446</v>
      </c>
      <c r="R74" s="6">
        <v>0.119745</v>
      </c>
      <c r="S74" s="6">
        <v>0.119972</v>
      </c>
      <c r="T74" s="6">
        <v>0.120209</v>
      </c>
      <c r="U74" s="6">
        <v>0.120407</v>
      </c>
      <c r="V74" s="6">
        <v>0.120587</v>
      </c>
      <c r="W74" s="6">
        <v>0.120737</v>
      </c>
      <c r="X74" s="6">
        <v>0.12087100000000001</v>
      </c>
      <c r="Y74" s="6">
        <v>0.12098299999999999</v>
      </c>
      <c r="Z74" s="6">
        <v>0.121072</v>
      </c>
      <c r="AA74" s="6">
        <v>0.12113500000000001</v>
      </c>
      <c r="AB74" s="6">
        <v>0.12118</v>
      </c>
      <c r="AC74" s="6">
        <v>0.121198</v>
      </c>
      <c r="AD74" s="6">
        <v>0.121207</v>
      </c>
      <c r="AE74" s="6">
        <v>0.121198</v>
      </c>
      <c r="AF74" s="6">
        <v>0.12119000000000001</v>
      </c>
      <c r="AG74" s="6">
        <v>0.12119099999999999</v>
      </c>
      <c r="AH74" s="6">
        <v>0.121209</v>
      </c>
      <c r="AI74" s="6">
        <v>0.121258</v>
      </c>
      <c r="AJ74" s="6">
        <v>0.121337</v>
      </c>
      <c r="AK74" s="5">
        <v>1.743E-3</v>
      </c>
    </row>
    <row r="75" spans="1:37" ht="15" customHeight="1">
      <c r="A75" s="61" t="s">
        <v>30</v>
      </c>
      <c r="B75" s="7" t="s">
        <v>31</v>
      </c>
      <c r="C75" s="6">
        <v>2.7160069999999998</v>
      </c>
      <c r="D75" s="6">
        <v>2.7514889999999999</v>
      </c>
      <c r="E75" s="6">
        <v>2.7956270000000001</v>
      </c>
      <c r="F75" s="6">
        <v>2.801202</v>
      </c>
      <c r="G75" s="6">
        <v>2.7933409999999999</v>
      </c>
      <c r="H75" s="6">
        <v>2.7925719999999998</v>
      </c>
      <c r="I75" s="6">
        <v>2.7923279999999999</v>
      </c>
      <c r="J75" s="6">
        <v>2.7865319999999998</v>
      </c>
      <c r="K75" s="6">
        <v>2.7798769999999999</v>
      </c>
      <c r="L75" s="6">
        <v>2.771582</v>
      </c>
      <c r="M75" s="6">
        <v>2.7526609999999998</v>
      </c>
      <c r="N75" s="6">
        <v>2.7370450000000002</v>
      </c>
      <c r="O75" s="6">
        <v>2.716828</v>
      </c>
      <c r="P75" s="6">
        <v>2.6957179999999998</v>
      </c>
      <c r="Q75" s="6">
        <v>2.6808909999999999</v>
      </c>
      <c r="R75" s="6">
        <v>2.665842</v>
      </c>
      <c r="S75" s="6">
        <v>2.6529590000000001</v>
      </c>
      <c r="T75" s="6">
        <v>2.648333</v>
      </c>
      <c r="U75" s="6">
        <v>2.6520820000000001</v>
      </c>
      <c r="V75" s="6">
        <v>2.6581860000000002</v>
      </c>
      <c r="W75" s="6">
        <v>2.66927</v>
      </c>
      <c r="X75" s="6">
        <v>2.6827860000000001</v>
      </c>
      <c r="Y75" s="6">
        <v>2.6957460000000002</v>
      </c>
      <c r="Z75" s="6">
        <v>2.7061679999999999</v>
      </c>
      <c r="AA75" s="6">
        <v>2.7223459999999999</v>
      </c>
      <c r="AB75" s="6">
        <v>2.7397399999999998</v>
      </c>
      <c r="AC75" s="6">
        <v>2.7604329999999999</v>
      </c>
      <c r="AD75" s="6">
        <v>2.7856770000000002</v>
      </c>
      <c r="AE75" s="6">
        <v>2.8128760000000002</v>
      </c>
      <c r="AF75" s="6">
        <v>2.842768</v>
      </c>
      <c r="AG75" s="6">
        <v>2.8770090000000001</v>
      </c>
      <c r="AH75" s="6">
        <v>2.911673</v>
      </c>
      <c r="AI75" s="6">
        <v>2.9400979999999999</v>
      </c>
      <c r="AJ75" s="6">
        <v>2.971311</v>
      </c>
      <c r="AK75" s="5">
        <v>2.405E-3</v>
      </c>
    </row>
    <row r="76" spans="1:37" ht="15" customHeight="1">
      <c r="A76" s="61" t="s">
        <v>28</v>
      </c>
      <c r="B76" s="7" t="s">
        <v>29</v>
      </c>
      <c r="C76" s="6">
        <v>2.2033000000000001E-2</v>
      </c>
      <c r="D76" s="6">
        <v>2.2152999999999999E-2</v>
      </c>
      <c r="E76" s="6">
        <v>2.2502000000000001E-2</v>
      </c>
      <c r="F76" s="6">
        <v>2.2779000000000001E-2</v>
      </c>
      <c r="G76" s="6">
        <v>2.3067000000000001E-2</v>
      </c>
      <c r="H76" s="6">
        <v>2.3337E-2</v>
      </c>
      <c r="I76" s="6">
        <v>2.3605000000000001E-2</v>
      </c>
      <c r="J76" s="6">
        <v>2.3871E-2</v>
      </c>
      <c r="K76" s="6">
        <v>2.4159E-2</v>
      </c>
      <c r="L76" s="6">
        <v>2.4451000000000001E-2</v>
      </c>
      <c r="M76" s="6">
        <v>2.4708999999999998E-2</v>
      </c>
      <c r="N76" s="6">
        <v>2.503E-2</v>
      </c>
      <c r="O76" s="6">
        <v>2.5260000000000001E-2</v>
      </c>
      <c r="P76" s="6">
        <v>2.5547E-2</v>
      </c>
      <c r="Q76" s="6">
        <v>2.5814E-2</v>
      </c>
      <c r="R76" s="6">
        <v>2.6085000000000001E-2</v>
      </c>
      <c r="S76" s="6">
        <v>2.6365E-2</v>
      </c>
      <c r="T76" s="6">
        <v>2.6641000000000001E-2</v>
      </c>
      <c r="U76" s="6">
        <v>2.6911000000000001E-2</v>
      </c>
      <c r="V76" s="6">
        <v>2.7168000000000001E-2</v>
      </c>
      <c r="W76" s="6">
        <v>2.7444E-2</v>
      </c>
      <c r="X76" s="6">
        <v>2.7706000000000001E-2</v>
      </c>
      <c r="Y76" s="6">
        <v>2.7962000000000001E-2</v>
      </c>
      <c r="Z76" s="6">
        <v>2.8215E-2</v>
      </c>
      <c r="AA76" s="6">
        <v>2.8472999999999998E-2</v>
      </c>
      <c r="AB76" s="6">
        <v>2.8719999999999999E-2</v>
      </c>
      <c r="AC76" s="6">
        <v>2.8978E-2</v>
      </c>
      <c r="AD76" s="6">
        <v>2.9238E-2</v>
      </c>
      <c r="AE76" s="6">
        <v>2.9489999999999999E-2</v>
      </c>
      <c r="AF76" s="6">
        <v>2.9739999999999999E-2</v>
      </c>
      <c r="AG76" s="6">
        <v>2.9998E-2</v>
      </c>
      <c r="AH76" s="6">
        <v>3.0242999999999999E-2</v>
      </c>
      <c r="AI76" s="6">
        <v>3.0491000000000001E-2</v>
      </c>
      <c r="AJ76" s="6">
        <v>3.0724999999999999E-2</v>
      </c>
      <c r="AK76" s="5">
        <v>1.0272999999999999E-2</v>
      </c>
    </row>
    <row r="77" spans="1:37" ht="15" customHeight="1">
      <c r="A77" s="61" t="s">
        <v>26</v>
      </c>
      <c r="B77" s="7" t="s">
        <v>27</v>
      </c>
      <c r="C77" s="6">
        <v>0.247806</v>
      </c>
      <c r="D77" s="6">
        <v>0.24640999999999999</v>
      </c>
      <c r="E77" s="6">
        <v>0.248031</v>
      </c>
      <c r="F77" s="6">
        <v>0.241643</v>
      </c>
      <c r="G77" s="6">
        <v>0.239089</v>
      </c>
      <c r="H77" s="6">
        <v>0.23643800000000001</v>
      </c>
      <c r="I77" s="6">
        <v>0.234871</v>
      </c>
      <c r="J77" s="6">
        <v>0.235787</v>
      </c>
      <c r="K77" s="6">
        <v>0.236205</v>
      </c>
      <c r="L77" s="6">
        <v>0.23671300000000001</v>
      </c>
      <c r="M77" s="6">
        <v>0.23600699999999999</v>
      </c>
      <c r="N77" s="6">
        <v>0.23603099999999999</v>
      </c>
      <c r="O77" s="6">
        <v>0.239233</v>
      </c>
      <c r="P77" s="6">
        <v>0.241282</v>
      </c>
      <c r="Q77" s="6">
        <v>0.24030399999999999</v>
      </c>
      <c r="R77" s="6">
        <v>0.23915700000000001</v>
      </c>
      <c r="S77" s="6">
        <v>0.23916699999999999</v>
      </c>
      <c r="T77" s="6">
        <v>0.23778099999999999</v>
      </c>
      <c r="U77" s="6">
        <v>0.237928</v>
      </c>
      <c r="V77" s="6">
        <v>0.23838699999999999</v>
      </c>
      <c r="W77" s="6">
        <v>0.23827699999999999</v>
      </c>
      <c r="X77" s="6">
        <v>0.23864199999999999</v>
      </c>
      <c r="Y77" s="6">
        <v>0.23896600000000001</v>
      </c>
      <c r="Z77" s="6">
        <v>0.23909900000000001</v>
      </c>
      <c r="AA77" s="6">
        <v>0.23912800000000001</v>
      </c>
      <c r="AB77" s="6">
        <v>0.238871</v>
      </c>
      <c r="AC77" s="6">
        <v>0.23844499999999999</v>
      </c>
      <c r="AD77" s="6">
        <v>0.238648</v>
      </c>
      <c r="AE77" s="6">
        <v>0.239036</v>
      </c>
      <c r="AF77" s="6">
        <v>0.23886399999999999</v>
      </c>
      <c r="AG77" s="6">
        <v>0.239014</v>
      </c>
      <c r="AH77" s="6">
        <v>0.239428</v>
      </c>
      <c r="AI77" s="6">
        <v>0.23977000000000001</v>
      </c>
      <c r="AJ77" s="6">
        <v>0.24032000000000001</v>
      </c>
      <c r="AK77" s="5">
        <v>-7.8200000000000003E-4</v>
      </c>
    </row>
    <row r="78" spans="1:37" ht="15" customHeight="1">
      <c r="A78" s="61" t="s">
        <v>24</v>
      </c>
      <c r="B78" s="7" t="s">
        <v>25</v>
      </c>
      <c r="C78" s="6">
        <v>4.4738E-2</v>
      </c>
      <c r="D78" s="6">
        <v>4.4123999999999997E-2</v>
      </c>
      <c r="E78" s="6">
        <v>4.3216999999999998E-2</v>
      </c>
      <c r="F78" s="6">
        <v>4.1954999999999999E-2</v>
      </c>
      <c r="G78" s="6">
        <v>4.0583000000000001E-2</v>
      </c>
      <c r="H78" s="6">
        <v>3.95E-2</v>
      </c>
      <c r="I78" s="6">
        <v>3.8374999999999999E-2</v>
      </c>
      <c r="J78" s="6">
        <v>3.7148E-2</v>
      </c>
      <c r="K78" s="6">
        <v>3.5996E-2</v>
      </c>
      <c r="L78" s="6">
        <v>3.4914000000000001E-2</v>
      </c>
      <c r="M78" s="6">
        <v>3.3826000000000002E-2</v>
      </c>
      <c r="N78" s="6">
        <v>3.2674000000000002E-2</v>
      </c>
      <c r="O78" s="6">
        <v>3.1536000000000002E-2</v>
      </c>
      <c r="P78" s="6">
        <v>3.0388999999999999E-2</v>
      </c>
      <c r="Q78" s="6">
        <v>2.9779E-2</v>
      </c>
      <c r="R78" s="6">
        <v>2.9134E-2</v>
      </c>
      <c r="S78" s="6">
        <v>2.8524000000000001E-2</v>
      </c>
      <c r="T78" s="6">
        <v>2.7947E-2</v>
      </c>
      <c r="U78" s="6">
        <v>2.7394000000000002E-2</v>
      </c>
      <c r="V78" s="6">
        <v>2.6823E-2</v>
      </c>
      <c r="W78" s="6">
        <v>2.6329000000000002E-2</v>
      </c>
      <c r="X78" s="6">
        <v>2.5818000000000001E-2</v>
      </c>
      <c r="Y78" s="6">
        <v>2.5295000000000002E-2</v>
      </c>
      <c r="Z78" s="6">
        <v>2.4756E-2</v>
      </c>
      <c r="AA78" s="6">
        <v>2.4487999999999999E-2</v>
      </c>
      <c r="AB78" s="6">
        <v>2.4220999999999999E-2</v>
      </c>
      <c r="AC78" s="6">
        <v>2.3917999999999998E-2</v>
      </c>
      <c r="AD78" s="6">
        <v>2.3654999999999999E-2</v>
      </c>
      <c r="AE78" s="6">
        <v>2.3396E-2</v>
      </c>
      <c r="AF78" s="6">
        <v>2.3165999999999999E-2</v>
      </c>
      <c r="AG78" s="6">
        <v>2.2922000000000001E-2</v>
      </c>
      <c r="AH78" s="6">
        <v>2.2710999999999999E-2</v>
      </c>
      <c r="AI78" s="6">
        <v>2.2445E-2</v>
      </c>
      <c r="AJ78" s="6">
        <v>2.2214000000000001E-2</v>
      </c>
      <c r="AK78" s="5">
        <v>-2.1218000000000001E-2</v>
      </c>
    </row>
    <row r="79" spans="1:37" ht="15" customHeight="1">
      <c r="A79" s="61" t="s">
        <v>22</v>
      </c>
      <c r="B79" s="7" t="s">
        <v>23</v>
      </c>
      <c r="C79" s="6">
        <v>0.42943900000000002</v>
      </c>
      <c r="D79" s="6">
        <v>0.41117599999999999</v>
      </c>
      <c r="E79" s="6">
        <v>0.46818199999999999</v>
      </c>
      <c r="F79" s="6">
        <v>0.39518500000000001</v>
      </c>
      <c r="G79" s="6">
        <v>0.39383200000000002</v>
      </c>
      <c r="H79" s="6">
        <v>0.415271</v>
      </c>
      <c r="I79" s="6">
        <v>0.41963800000000001</v>
      </c>
      <c r="J79" s="6">
        <v>0.42189599999999999</v>
      </c>
      <c r="K79" s="6">
        <v>0.42400599999999999</v>
      </c>
      <c r="L79" s="6">
        <v>0.42254700000000001</v>
      </c>
      <c r="M79" s="6">
        <v>0.421323</v>
      </c>
      <c r="N79" s="6">
        <v>0.42074600000000001</v>
      </c>
      <c r="O79" s="6">
        <v>0.42152099999999998</v>
      </c>
      <c r="P79" s="6">
        <v>0.418769</v>
      </c>
      <c r="Q79" s="6">
        <v>0.41855799999999999</v>
      </c>
      <c r="R79" s="6">
        <v>0.41854599999999997</v>
      </c>
      <c r="S79" s="6">
        <v>0.41857899999999998</v>
      </c>
      <c r="T79" s="6">
        <v>0.41833900000000002</v>
      </c>
      <c r="U79" s="6">
        <v>0.413132</v>
      </c>
      <c r="V79" s="6">
        <v>0.41299400000000003</v>
      </c>
      <c r="W79" s="6">
        <v>0.41191800000000001</v>
      </c>
      <c r="X79" s="6">
        <v>0.41175400000000001</v>
      </c>
      <c r="Y79" s="6">
        <v>0.41162500000000002</v>
      </c>
      <c r="Z79" s="6">
        <v>0.41157500000000002</v>
      </c>
      <c r="AA79" s="6">
        <v>0.41139300000000001</v>
      </c>
      <c r="AB79" s="6">
        <v>0.41084100000000001</v>
      </c>
      <c r="AC79" s="6">
        <v>0.41347400000000001</v>
      </c>
      <c r="AD79" s="6">
        <v>0.41115600000000002</v>
      </c>
      <c r="AE79" s="6">
        <v>0.411408</v>
      </c>
      <c r="AF79" s="6">
        <v>0.41030800000000001</v>
      </c>
      <c r="AG79" s="6">
        <v>0.410416</v>
      </c>
      <c r="AH79" s="6">
        <v>0.41064800000000001</v>
      </c>
      <c r="AI79" s="6">
        <v>0.41114299999999998</v>
      </c>
      <c r="AJ79" s="6">
        <v>0.41126200000000002</v>
      </c>
      <c r="AK79" s="5">
        <v>6.9999999999999999E-6</v>
      </c>
    </row>
    <row r="80" spans="1:37" ht="15" customHeight="1">
      <c r="A80" s="61" t="s">
        <v>20</v>
      </c>
      <c r="B80" s="7" t="s">
        <v>21</v>
      </c>
      <c r="C80" s="6">
        <v>0.13158600000000001</v>
      </c>
      <c r="D80" s="6">
        <v>0.13158600000000001</v>
      </c>
      <c r="E80" s="6">
        <v>0.13194800000000001</v>
      </c>
      <c r="F80" s="6">
        <v>0.132101</v>
      </c>
      <c r="G80" s="6">
        <v>0.13231999999999999</v>
      </c>
      <c r="H80" s="6">
        <v>0.13250200000000001</v>
      </c>
      <c r="I80" s="6">
        <v>0.13266600000000001</v>
      </c>
      <c r="J80" s="6">
        <v>0.132766</v>
      </c>
      <c r="K80" s="6">
        <v>0.13287499999999999</v>
      </c>
      <c r="L80" s="6">
        <v>0.132989</v>
      </c>
      <c r="M80" s="6">
        <v>0.13302</v>
      </c>
      <c r="N80" s="6">
        <v>0.13315299999999999</v>
      </c>
      <c r="O80" s="6">
        <v>0.13314500000000001</v>
      </c>
      <c r="P80" s="6">
        <v>0.133131</v>
      </c>
      <c r="Q80" s="6">
        <v>0.13311100000000001</v>
      </c>
      <c r="R80" s="6">
        <v>0.133046</v>
      </c>
      <c r="S80" s="6">
        <v>0.13295199999999999</v>
      </c>
      <c r="T80" s="6">
        <v>0.132859</v>
      </c>
      <c r="U80" s="6">
        <v>0.13272400000000001</v>
      </c>
      <c r="V80" s="6">
        <v>0.132549</v>
      </c>
      <c r="W80" s="6">
        <v>0.132382</v>
      </c>
      <c r="X80" s="6">
        <v>0.13217799999999999</v>
      </c>
      <c r="Y80" s="6">
        <v>0.13195399999999999</v>
      </c>
      <c r="Z80" s="6">
        <v>0.131713</v>
      </c>
      <c r="AA80" s="6">
        <v>0.13145899999999999</v>
      </c>
      <c r="AB80" s="6">
        <v>0.13117799999999999</v>
      </c>
      <c r="AC80" s="6">
        <v>0.13090399999999999</v>
      </c>
      <c r="AD80" s="6">
        <v>0.13062399999999999</v>
      </c>
      <c r="AE80" s="6">
        <v>0.130325</v>
      </c>
      <c r="AF80" s="6">
        <v>0.13003500000000001</v>
      </c>
      <c r="AG80" s="6">
        <v>0.12975100000000001</v>
      </c>
      <c r="AH80" s="6">
        <v>0.12944</v>
      </c>
      <c r="AI80" s="6">
        <v>0.12912299999999999</v>
      </c>
      <c r="AJ80" s="6">
        <v>0.12870000000000001</v>
      </c>
      <c r="AK80" s="5">
        <v>-6.9300000000000004E-4</v>
      </c>
    </row>
    <row r="81" spans="1:37" ht="15" customHeight="1">
      <c r="A81" s="61" t="s">
        <v>18</v>
      </c>
      <c r="B81" s="7" t="s">
        <v>19</v>
      </c>
      <c r="C81" s="6">
        <v>1.220852</v>
      </c>
      <c r="D81" s="6">
        <v>1.230324</v>
      </c>
      <c r="E81" s="6">
        <v>1.2486600000000001</v>
      </c>
      <c r="F81" s="6">
        <v>1.26464</v>
      </c>
      <c r="G81" s="6">
        <v>1.276783</v>
      </c>
      <c r="H81" s="6">
        <v>1.288014</v>
      </c>
      <c r="I81" s="6">
        <v>1.3005599999999999</v>
      </c>
      <c r="J81" s="6">
        <v>1.313879</v>
      </c>
      <c r="K81" s="6">
        <v>1.329037</v>
      </c>
      <c r="L81" s="6">
        <v>1.344096</v>
      </c>
      <c r="M81" s="6">
        <v>1.357828</v>
      </c>
      <c r="N81" s="6">
        <v>1.3760699999999999</v>
      </c>
      <c r="O81" s="6">
        <v>1.3905700000000001</v>
      </c>
      <c r="P81" s="6">
        <v>1.405368</v>
      </c>
      <c r="Q81" s="6">
        <v>1.4208229999999999</v>
      </c>
      <c r="R81" s="6">
        <v>1.435932</v>
      </c>
      <c r="S81" s="6">
        <v>1.451093</v>
      </c>
      <c r="T81" s="6">
        <v>1.466952</v>
      </c>
      <c r="U81" s="6">
        <v>1.48237</v>
      </c>
      <c r="V81" s="6">
        <v>1.4973890000000001</v>
      </c>
      <c r="W81" s="6">
        <v>1.5126189999999999</v>
      </c>
      <c r="X81" s="6">
        <v>1.5282009999999999</v>
      </c>
      <c r="Y81" s="6">
        <v>1.543366</v>
      </c>
      <c r="Z81" s="6">
        <v>1.5587120000000001</v>
      </c>
      <c r="AA81" s="6">
        <v>1.57402</v>
      </c>
      <c r="AB81" s="6">
        <v>1.58948</v>
      </c>
      <c r="AC81" s="6">
        <v>1.6062829999999999</v>
      </c>
      <c r="AD81" s="6">
        <v>1.6232819999999999</v>
      </c>
      <c r="AE81" s="6">
        <v>1.6414299999999999</v>
      </c>
      <c r="AF81" s="6">
        <v>1.659537</v>
      </c>
      <c r="AG81" s="6">
        <v>1.678453</v>
      </c>
      <c r="AH81" s="6">
        <v>1.6972750000000001</v>
      </c>
      <c r="AI81" s="6">
        <v>1.7159770000000001</v>
      </c>
      <c r="AJ81" s="6">
        <v>1.7342789999999999</v>
      </c>
      <c r="AK81" s="5">
        <v>1.0786E-2</v>
      </c>
    </row>
    <row r="82" spans="1:37" ht="15" customHeight="1">
      <c r="A82" s="61" t="s">
        <v>16</v>
      </c>
      <c r="B82" s="7" t="s">
        <v>17</v>
      </c>
      <c r="C82" s="6">
        <v>0.257023</v>
      </c>
      <c r="D82" s="6">
        <v>0.267681</v>
      </c>
      <c r="E82" s="6">
        <v>0.28170699999999999</v>
      </c>
      <c r="F82" s="6">
        <v>0.28296199999999999</v>
      </c>
      <c r="G82" s="6">
        <v>0.27919899999999997</v>
      </c>
      <c r="H82" s="6">
        <v>0.27635799999999999</v>
      </c>
      <c r="I82" s="6">
        <v>0.26822800000000002</v>
      </c>
      <c r="J82" s="6">
        <v>0.26296999999999998</v>
      </c>
      <c r="K82" s="6">
        <v>0.26240599999999997</v>
      </c>
      <c r="L82" s="6">
        <v>0.26197100000000001</v>
      </c>
      <c r="M82" s="6">
        <v>0.26218000000000002</v>
      </c>
      <c r="N82" s="6">
        <v>0.263992</v>
      </c>
      <c r="O82" s="6">
        <v>0.26448300000000002</v>
      </c>
      <c r="P82" s="6">
        <v>0.26477400000000001</v>
      </c>
      <c r="Q82" s="6">
        <v>0.26505099999999998</v>
      </c>
      <c r="R82" s="6">
        <v>0.265316</v>
      </c>
      <c r="S82" s="6">
        <v>0.26555899999999999</v>
      </c>
      <c r="T82" s="6">
        <v>0.26580999999999999</v>
      </c>
      <c r="U82" s="6">
        <v>0.26604100000000003</v>
      </c>
      <c r="V82" s="6">
        <v>0.26626899999999998</v>
      </c>
      <c r="W82" s="6">
        <v>0.266486</v>
      </c>
      <c r="X82" s="6">
        <v>0.26670100000000002</v>
      </c>
      <c r="Y82" s="6">
        <v>0.26690999999999998</v>
      </c>
      <c r="Z82" s="6">
        <v>0.26711200000000002</v>
      </c>
      <c r="AA82" s="6">
        <v>0.26730700000000002</v>
      </c>
      <c r="AB82" s="6">
        <v>0.26749800000000001</v>
      </c>
      <c r="AC82" s="6">
        <v>0.26767999999999997</v>
      </c>
      <c r="AD82" s="6">
        <v>0.26785700000000001</v>
      </c>
      <c r="AE82" s="6">
        <v>0.26802599999999999</v>
      </c>
      <c r="AF82" s="6">
        <v>0.26818799999999998</v>
      </c>
      <c r="AG82" s="6">
        <v>0.26834400000000003</v>
      </c>
      <c r="AH82" s="6">
        <v>0.26849099999999998</v>
      </c>
      <c r="AI82" s="6">
        <v>0.26835799999999999</v>
      </c>
      <c r="AJ82" s="6">
        <v>0.26824700000000001</v>
      </c>
      <c r="AK82" s="5">
        <v>6.6000000000000005E-5</v>
      </c>
    </row>
    <row r="83" spans="1:37" ht="15" customHeight="1">
      <c r="A83" s="61" t="s">
        <v>14</v>
      </c>
      <c r="B83" s="7" t="s">
        <v>15</v>
      </c>
      <c r="C83" s="6">
        <v>6.3920000000000005E-2</v>
      </c>
      <c r="D83" s="6">
        <v>6.3428999999999999E-2</v>
      </c>
      <c r="E83" s="6">
        <v>6.3116000000000005E-2</v>
      </c>
      <c r="F83" s="6">
        <v>6.2876000000000001E-2</v>
      </c>
      <c r="G83" s="6">
        <v>6.2650999999999998E-2</v>
      </c>
      <c r="H83" s="6">
        <v>6.2341000000000001E-2</v>
      </c>
      <c r="I83" s="6">
        <v>6.207E-2</v>
      </c>
      <c r="J83" s="6">
        <v>6.1821000000000001E-2</v>
      </c>
      <c r="K83" s="6">
        <v>6.1561999999999999E-2</v>
      </c>
      <c r="L83" s="6">
        <v>6.1322000000000002E-2</v>
      </c>
      <c r="M83" s="6">
        <v>6.1094000000000002E-2</v>
      </c>
      <c r="N83" s="6">
        <v>6.0897E-2</v>
      </c>
      <c r="O83" s="6">
        <v>6.0721999999999998E-2</v>
      </c>
      <c r="P83" s="6">
        <v>6.0592E-2</v>
      </c>
      <c r="Q83" s="6">
        <v>6.0527999999999998E-2</v>
      </c>
      <c r="R83" s="6">
        <v>6.0457999999999998E-2</v>
      </c>
      <c r="S83" s="6">
        <v>6.0409999999999998E-2</v>
      </c>
      <c r="T83" s="6">
        <v>6.0416999999999998E-2</v>
      </c>
      <c r="U83" s="6">
        <v>6.0419E-2</v>
      </c>
      <c r="V83" s="6">
        <v>6.0415000000000003E-2</v>
      </c>
      <c r="W83" s="6">
        <v>6.0426000000000001E-2</v>
      </c>
      <c r="X83" s="6">
        <v>6.0444999999999999E-2</v>
      </c>
      <c r="Y83" s="6">
        <v>6.0455000000000002E-2</v>
      </c>
      <c r="Z83" s="6">
        <v>6.0470999999999997E-2</v>
      </c>
      <c r="AA83" s="6">
        <v>6.0488E-2</v>
      </c>
      <c r="AB83" s="6">
        <v>6.0523E-2</v>
      </c>
      <c r="AC83" s="6">
        <v>6.0557E-2</v>
      </c>
      <c r="AD83" s="6">
        <v>6.0609999999999997E-2</v>
      </c>
      <c r="AE83" s="6">
        <v>6.0666999999999999E-2</v>
      </c>
      <c r="AF83" s="6">
        <v>6.0717E-2</v>
      </c>
      <c r="AG83" s="6">
        <v>6.0749999999999998E-2</v>
      </c>
      <c r="AH83" s="6">
        <v>6.0762999999999998E-2</v>
      </c>
      <c r="AI83" s="6">
        <v>6.0782999999999997E-2</v>
      </c>
      <c r="AJ83" s="6">
        <v>6.0798999999999999E-2</v>
      </c>
      <c r="AK83" s="5">
        <v>-1.323E-3</v>
      </c>
    </row>
    <row r="84" spans="1:37" ht="15" customHeight="1">
      <c r="A84" s="61" t="s">
        <v>13</v>
      </c>
      <c r="B84" s="7" t="s">
        <v>1177</v>
      </c>
      <c r="C84" s="6">
        <v>0.32080900000000001</v>
      </c>
      <c r="D84" s="6">
        <v>0.33267099999999999</v>
      </c>
      <c r="E84" s="6">
        <v>0.32626699999999997</v>
      </c>
      <c r="F84" s="6">
        <v>0.31799300000000003</v>
      </c>
      <c r="G84" s="6">
        <v>0.31176799999999999</v>
      </c>
      <c r="H84" s="6">
        <v>0.30602400000000002</v>
      </c>
      <c r="I84" s="6">
        <v>0.30252499999999999</v>
      </c>
      <c r="J84" s="6">
        <v>0.30300700000000003</v>
      </c>
      <c r="K84" s="6">
        <v>0.30859500000000001</v>
      </c>
      <c r="L84" s="6">
        <v>0.310502</v>
      </c>
      <c r="M84" s="6">
        <v>0.31395699999999999</v>
      </c>
      <c r="N84" s="6">
        <v>0.31819500000000001</v>
      </c>
      <c r="O84" s="6">
        <v>0.32161600000000001</v>
      </c>
      <c r="P84" s="6">
        <v>0.32261000000000001</v>
      </c>
      <c r="Q84" s="6">
        <v>0.323743</v>
      </c>
      <c r="R84" s="6">
        <v>0.32711200000000001</v>
      </c>
      <c r="S84" s="6">
        <v>0.327403</v>
      </c>
      <c r="T84" s="6">
        <v>0.328934</v>
      </c>
      <c r="U84" s="6">
        <v>0.32957799999999998</v>
      </c>
      <c r="V84" s="6">
        <v>0.33072099999999999</v>
      </c>
      <c r="W84" s="6">
        <v>0.33083499999999999</v>
      </c>
      <c r="X84" s="6">
        <v>0.332208</v>
      </c>
      <c r="Y84" s="6">
        <v>0.33368999999999999</v>
      </c>
      <c r="Z84" s="6">
        <v>0.33590500000000001</v>
      </c>
      <c r="AA84" s="6">
        <v>0.33801500000000001</v>
      </c>
      <c r="AB84" s="6">
        <v>0.34078999999999998</v>
      </c>
      <c r="AC84" s="6">
        <v>0.342611</v>
      </c>
      <c r="AD84" s="6">
        <v>0.34544599999999998</v>
      </c>
      <c r="AE84" s="6">
        <v>0.34789900000000001</v>
      </c>
      <c r="AF84" s="6">
        <v>0.34971799999999997</v>
      </c>
      <c r="AG84" s="6">
        <v>0.35206799999999999</v>
      </c>
      <c r="AH84" s="6">
        <v>0.35487999999999997</v>
      </c>
      <c r="AI84" s="6">
        <v>0.35802099999999998</v>
      </c>
      <c r="AJ84" s="6">
        <v>0.36103800000000003</v>
      </c>
      <c r="AK84" s="5">
        <v>2.5600000000000002E-3</v>
      </c>
    </row>
    <row r="85" spans="1:37" ht="15" customHeight="1">
      <c r="B85" s="4" t="s">
        <v>12</v>
      </c>
      <c r="C85" s="3">
        <v>14.387494</v>
      </c>
      <c r="D85" s="3">
        <v>14.439582</v>
      </c>
      <c r="E85" s="3">
        <v>14.528051</v>
      </c>
      <c r="F85" s="3">
        <v>14.375638</v>
      </c>
      <c r="G85" s="3">
        <v>14.236257999999999</v>
      </c>
      <c r="H85" s="3">
        <v>14.102266</v>
      </c>
      <c r="I85" s="3">
        <v>13.925094</v>
      </c>
      <c r="J85" s="3">
        <v>13.742229</v>
      </c>
      <c r="K85" s="3">
        <v>13.56677</v>
      </c>
      <c r="L85" s="3">
        <v>13.416969999999999</v>
      </c>
      <c r="M85" s="3">
        <v>13.277055000000001</v>
      </c>
      <c r="N85" s="3">
        <v>13.161163999999999</v>
      </c>
      <c r="O85" s="3">
        <v>13.038962</v>
      </c>
      <c r="P85" s="3">
        <v>12.91987</v>
      </c>
      <c r="Q85" s="3">
        <v>12.813753</v>
      </c>
      <c r="R85" s="3">
        <v>12.716784000000001</v>
      </c>
      <c r="S85" s="3">
        <v>12.629751000000001</v>
      </c>
      <c r="T85" s="3">
        <v>12.562429</v>
      </c>
      <c r="U85" s="3">
        <v>12.503926</v>
      </c>
      <c r="V85" s="3">
        <v>12.474881</v>
      </c>
      <c r="W85" s="3">
        <v>12.461569000000001</v>
      </c>
      <c r="X85" s="3">
        <v>12.463853</v>
      </c>
      <c r="Y85" s="3">
        <v>12.472775</v>
      </c>
      <c r="Z85" s="3">
        <v>12.487916999999999</v>
      </c>
      <c r="AA85" s="3">
        <v>12.513312000000001</v>
      </c>
      <c r="AB85" s="3">
        <v>12.546438999999999</v>
      </c>
      <c r="AC85" s="3">
        <v>12.591713</v>
      </c>
      <c r="AD85" s="3">
        <v>12.645458</v>
      </c>
      <c r="AE85" s="3">
        <v>12.708558999999999</v>
      </c>
      <c r="AF85" s="3">
        <v>12.771045000000001</v>
      </c>
      <c r="AG85" s="3">
        <v>12.840629</v>
      </c>
      <c r="AH85" s="3">
        <v>12.914635000000001</v>
      </c>
      <c r="AI85" s="3">
        <v>12.990807</v>
      </c>
      <c r="AJ85" s="3">
        <v>13.065372</v>
      </c>
      <c r="AK85" s="2">
        <v>-3.1199999999999999E-3</v>
      </c>
    </row>
    <row r="86" spans="1:37" ht="15" customHeight="1" thickBot="1"/>
    <row r="87" spans="1:37" ht="15" customHeight="1">
      <c r="B87" s="73" t="s">
        <v>11</v>
      </c>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row>
    <row r="88" spans="1:37" ht="15" customHeight="1">
      <c r="B88" s="63" t="s">
        <v>10</v>
      </c>
    </row>
    <row r="89" spans="1:37" ht="15" customHeight="1">
      <c r="B89" s="63" t="s">
        <v>9</v>
      </c>
    </row>
    <row r="90" spans="1:37" ht="15" customHeight="1">
      <c r="B90" s="63" t="s">
        <v>1178</v>
      </c>
    </row>
    <row r="91" spans="1:37" ht="15" customHeight="1">
      <c r="B91" s="63" t="s">
        <v>8</v>
      </c>
    </row>
    <row r="92" spans="1:37" ht="15" customHeight="1">
      <c r="B92" s="63" t="s">
        <v>7</v>
      </c>
    </row>
    <row r="93" spans="1:37" ht="15" customHeight="1">
      <c r="B93" s="63" t="s">
        <v>6</v>
      </c>
    </row>
    <row r="94" spans="1:37" ht="15" customHeight="1">
      <c r="B94" s="63" t="s">
        <v>5</v>
      </c>
    </row>
    <row r="95" spans="1:37" ht="15" customHeight="1">
      <c r="B95" s="63" t="s">
        <v>1179</v>
      </c>
    </row>
    <row r="96" spans="1:37" ht="15" customHeight="1">
      <c r="B96" s="63" t="s">
        <v>4</v>
      </c>
    </row>
    <row r="97" spans="2:2" ht="15" customHeight="1">
      <c r="B97" s="63" t="s">
        <v>1180</v>
      </c>
    </row>
    <row r="98" spans="2:2" ht="15" customHeight="1">
      <c r="B98" s="63" t="s">
        <v>1181</v>
      </c>
    </row>
    <row r="99" spans="2:2" ht="15" customHeight="1">
      <c r="B99" s="63" t="s">
        <v>1182</v>
      </c>
    </row>
    <row r="100" spans="2:2" ht="15" customHeight="1">
      <c r="B100" s="63" t="s">
        <v>1159</v>
      </c>
    </row>
    <row r="101" spans="2:2" ht="15" customHeight="1">
      <c r="B101" s="63" t="s">
        <v>3</v>
      </c>
    </row>
    <row r="102" spans="2:2" ht="15" customHeight="1">
      <c r="B102" s="63" t="s">
        <v>1160</v>
      </c>
    </row>
    <row r="103" spans="2:2" ht="15" customHeight="1">
      <c r="B103" t="s">
        <v>1183</v>
      </c>
    </row>
    <row r="104" spans="2:2" ht="15" customHeight="1">
      <c r="B104" s="63" t="s">
        <v>2</v>
      </c>
    </row>
    <row r="105" spans="2:2" ht="15" customHeight="1">
      <c r="B105" s="63" t="s">
        <v>1161</v>
      </c>
    </row>
    <row r="106" spans="2:2" ht="15" customHeight="1">
      <c r="B106" s="63" t="s">
        <v>1184</v>
      </c>
    </row>
    <row r="107" spans="2:2" ht="15" customHeight="1">
      <c r="B107" s="63" t="s">
        <v>1185</v>
      </c>
    </row>
  </sheetData>
  <mergeCells count="1">
    <mergeCell ref="B87:AK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9"/>
  <sheetViews>
    <sheetView workbookViewId="0"/>
  </sheetViews>
  <sheetFormatPr defaultRowHeight="15"/>
  <cols>
    <col min="1" max="1" width="31.140625" customWidth="1"/>
  </cols>
  <sheetData>
    <row r="1" spans="1:37">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7">
      <c r="A2" t="s">
        <v>123</v>
      </c>
      <c r="B2" s="52">
        <f>B$5/(1-'Calculations Etc'!$B$13)</f>
        <v>1.6239702465561088E-2</v>
      </c>
      <c r="C2" s="52">
        <f>C$5/(1-'Calculations Etc'!$B$13)</f>
        <v>1.647320932033737E-2</v>
      </c>
      <c r="D2" s="52">
        <f>D$5/(1-'Calculations Etc'!$B$13)</f>
        <v>1.6538302329961823E-2</v>
      </c>
      <c r="E2" s="52">
        <f>E$5/(1-'Calculations Etc'!$B$13)</f>
        <v>1.6577302489573582E-2</v>
      </c>
      <c r="F2" s="52">
        <f>F$5/(1-'Calculations Etc'!$B$13)</f>
        <v>1.6757371861577074E-2</v>
      </c>
      <c r="G2" s="52">
        <f>G$5/(1-'Calculations Etc'!$B$13)</f>
        <v>1.693523181587268E-2</v>
      </c>
      <c r="H2" s="52">
        <f>H$5/(1-'Calculations Etc'!$B$13)</f>
        <v>1.7113789289582612E-2</v>
      </c>
      <c r="I2" s="52">
        <f>I$5/(1-'Calculations Etc'!$B$13)</f>
        <v>1.728902342650656E-2</v>
      </c>
      <c r="J2" s="52">
        <f>J$5/(1-'Calculations Etc'!$B$13)</f>
        <v>1.7324229442444935E-2</v>
      </c>
      <c r="K2" s="52">
        <f>K$5/(1-'Calculations Etc'!$B$13)</f>
        <v>1.7594249050925652E-2</v>
      </c>
      <c r="L2" s="52">
        <f>L$5/(1-'Calculations Etc'!$B$13)</f>
        <v>1.7859657301307948E-2</v>
      </c>
      <c r="M2" s="52">
        <f>M$5/(1-'Calculations Etc'!$B$13)</f>
        <v>1.8116592387144904E-2</v>
      </c>
      <c r="N2" s="52">
        <f>N$5/(1-'Calculations Etc'!$B$13)</f>
        <v>1.8367716153692853E-2</v>
      </c>
      <c r="O2" s="52">
        <f>O$5/(1-'Calculations Etc'!$B$13)</f>
        <v>1.837653954045473E-2</v>
      </c>
      <c r="P2" s="52">
        <f>P$5/(1-'Calculations Etc'!$B$13)</f>
        <v>1.8471377883215685E-2</v>
      </c>
      <c r="Q2" s="52">
        <f>Q$5/(1-'Calculations Etc'!$B$13)</f>
        <v>1.8564935427828444E-2</v>
      </c>
      <c r="R2" s="52">
        <f>R$5/(1-'Calculations Etc'!$B$13)</f>
        <v>1.8654624976945002E-2</v>
      </c>
      <c r="S2" s="52">
        <f>S$5/(1-'Calculations Etc'!$B$13)</f>
        <v>1.8751175432845955E-2</v>
      </c>
      <c r="T2" s="52">
        <f>T$5/(1-'Calculations Etc'!$B$13)</f>
        <v>1.8766623743692857E-2</v>
      </c>
      <c r="U2" s="52">
        <f>U$5/(1-'Calculations Etc'!$B$13)</f>
        <v>1.888121447217778E-2</v>
      </c>
      <c r="V2" s="52">
        <f>V$5/(1-'Calculations Etc'!$B$13)</f>
        <v>1.899650756492834E-2</v>
      </c>
      <c r="W2" s="52">
        <f>W$5/(1-'Calculations Etc'!$B$13)</f>
        <v>1.9117627571901014E-2</v>
      </c>
      <c r="X2" s="52">
        <f>X$5/(1-'Calculations Etc'!$B$13)</f>
        <v>1.9243391896672929E-2</v>
      </c>
      <c r="Y2" s="52">
        <f>Y$5/(1-'Calculations Etc'!$B$13)</f>
        <v>1.9369060620260111E-2</v>
      </c>
      <c r="Z2" s="52">
        <f>Z$5/(1-'Calculations Etc'!$B$13)</f>
        <v>1.9404969005697471E-2</v>
      </c>
      <c r="AA2" s="52">
        <f>AA$5/(1-'Calculations Etc'!$B$13)</f>
        <v>1.9449249453886021E-2</v>
      </c>
      <c r="AB2" s="52">
        <f>AB$5/(1-'Calculations Etc'!$B$13)</f>
        <v>1.9498218236628919E-2</v>
      </c>
      <c r="AC2" s="52">
        <f>AC$5/(1-'Calculations Etc'!$B$13)</f>
        <v>1.9548533357584E-2</v>
      </c>
      <c r="AD2" s="52">
        <f>AD$5/(1-'Calculations Etc'!$B$13)</f>
        <v>1.9609686656816904E-2</v>
      </c>
      <c r="AE2" s="52">
        <f>AE$5/(1-'Calculations Etc'!$B$13)</f>
        <v>1.9667168744133538E-2</v>
      </c>
      <c r="AF2" s="52">
        <f>AF$5/(1-'Calculations Etc'!$B$13)</f>
        <v>1.9732075009590941E-2</v>
      </c>
      <c r="AG2" s="52">
        <f>AG$5/(1-'Calculations Etc'!$B$13)</f>
        <v>1.9807183474459214E-2</v>
      </c>
      <c r="AH2" s="52">
        <f>AH$5/(1-'Calculations Etc'!$B$13)</f>
        <v>1.9882265181730491E-2</v>
      </c>
      <c r="AI2" s="52">
        <f>AI$5/(1-'Calculations Etc'!$B$13)</f>
        <v>1.9966356486878913E-2</v>
      </c>
    </row>
    <row r="3" spans="1:37">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7">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7">
      <c r="A5" t="s">
        <v>126</v>
      </c>
      <c r="B5" s="17">
        <f>INDEX('AEO 7'!$C$52:$AJ$52,MATCH(B$1,'AEO 7'!$C$1:$AJ$1,0))/10^3*'Calculations Etc'!B8</f>
        <v>5.0536270805668316E-3</v>
      </c>
      <c r="C5" s="17">
        <f>INDEX('AEO 7'!$C$52:$AJ$52,MATCH(C$1,'AEO 7'!$C$1:$AJ$1,0))/10^3*'Calculations Etc'!C8</f>
        <v>5.1262919934430308E-3</v>
      </c>
      <c r="D5" s="17">
        <f>INDEX('AEO 7'!$C$52:$AJ$52,MATCH(D$1,'AEO 7'!$C$1:$AJ$1,0))/10^3*'Calculations Etc'!D8</f>
        <v>5.1465482633402991E-3</v>
      </c>
      <c r="E5" s="17">
        <f>INDEX('AEO 7'!$C$52:$AJ$52,MATCH(E$1,'AEO 7'!$C$1:$AJ$1,0))/10^3*'Calculations Etc'!E8</f>
        <v>5.1586847087695415E-3</v>
      </c>
      <c r="F5" s="17">
        <f>INDEX('AEO 7'!$C$52:$AJ$52,MATCH(F$1,'AEO 7'!$C$1:$AJ$1,0))/10^3*'Calculations Etc'!F8</f>
        <v>5.2147204308935959E-3</v>
      </c>
      <c r="G5" s="17">
        <f>INDEX('AEO 7'!$C$52:$AJ$52,MATCH(G$1,'AEO 7'!$C$1:$AJ$1,0))/10^3*'Calculations Etc'!G8</f>
        <v>5.2700686051278707E-3</v>
      </c>
      <c r="H5" s="17">
        <f>INDEX('AEO 7'!$C$52:$AJ$52,MATCH(H$1,'AEO 7'!$C$1:$AJ$1,0))/10^3*'Calculations Etc'!H8</f>
        <v>5.3256338401740004E-3</v>
      </c>
      <c r="I5" s="17">
        <f>INDEX('AEO 7'!$C$52:$AJ$52,MATCH(I$1,'AEO 7'!$C$1:$AJ$1,0))/10^3*'Calculations Etc'!I8</f>
        <v>5.3801648872591678E-3</v>
      </c>
      <c r="J5" s="17">
        <f>INDEX('AEO 7'!$C$52:$AJ$52,MATCH(J$1,'AEO 7'!$C$1:$AJ$1,0))/10^3*'Calculations Etc'!J8</f>
        <v>5.3911206345040657E-3</v>
      </c>
      <c r="K5" s="17">
        <f>INDEX('AEO 7'!$C$52:$AJ$52,MATCH(K$1,'AEO 7'!$C$1:$AJ$1,0))/10^3*'Calculations Etc'!K8</f>
        <v>5.4751479378734478E-3</v>
      </c>
      <c r="L5" s="17">
        <f>INDEX('AEO 7'!$C$52:$AJ$52,MATCH(L$1,'AEO 7'!$C$1:$AJ$1,0))/10^3*'Calculations Etc'!L8</f>
        <v>5.5577402343999528E-3</v>
      </c>
      <c r="M5" s="17">
        <f>INDEX('AEO 7'!$C$52:$AJ$52,MATCH(M$1,'AEO 7'!$C$1:$AJ$1,0))/10^3*'Calculations Etc'!M8</f>
        <v>5.6376957699454467E-3</v>
      </c>
      <c r="N5" s="17">
        <f>INDEX('AEO 7'!$C$52:$AJ$52,MATCH(N$1,'AEO 7'!$C$1:$AJ$1,0))/10^3*'Calculations Etc'!N8</f>
        <v>5.7158428831633121E-3</v>
      </c>
      <c r="O5" s="17">
        <f>INDEX('AEO 7'!$C$52:$AJ$52,MATCH(O$1,'AEO 7'!$C$1:$AJ$1,0))/10^3*'Calculations Etc'!O8</f>
        <v>5.7185886296680097E-3</v>
      </c>
      <c r="P5" s="17">
        <f>INDEX('AEO 7'!$C$52:$AJ$52,MATCH(P$1,'AEO 7'!$C$1:$AJ$1,0))/10^3*'Calculations Etc'!P8</f>
        <v>5.7481013389229499E-3</v>
      </c>
      <c r="Q5" s="17">
        <f>INDEX('AEO 7'!$C$52:$AJ$52,MATCH(Q$1,'AEO 7'!$C$1:$AJ$1,0))/10^3*'Calculations Etc'!Q8</f>
        <v>5.7772154770698173E-3</v>
      </c>
      <c r="R5" s="17">
        <f>INDEX('AEO 7'!$C$52:$AJ$52,MATCH(R$1,'AEO 7'!$C$1:$AJ$1,0))/10^3*'Calculations Etc'!R8</f>
        <v>5.8051259351105649E-3</v>
      </c>
      <c r="S5" s="17">
        <f>INDEX('AEO 7'!$C$52:$AJ$52,MATCH(S$1,'AEO 7'!$C$1:$AJ$1,0))/10^3*'Calculations Etc'!S8</f>
        <v>5.8351714362283886E-3</v>
      </c>
      <c r="T5" s="17">
        <f>INDEX('AEO 7'!$C$52:$AJ$52,MATCH(T$1,'AEO 7'!$C$1:$AJ$1,0))/10^3*'Calculations Etc'!T8</f>
        <v>5.8399787904401092E-3</v>
      </c>
      <c r="U5" s="17">
        <f>INDEX('AEO 7'!$C$52:$AJ$52,MATCH(U$1,'AEO 7'!$C$1:$AJ$1,0))/10^3*'Calculations Etc'!U8</f>
        <v>5.8756382373961955E-3</v>
      </c>
      <c r="V5" s="17">
        <f>INDEX('AEO 7'!$C$52:$AJ$52,MATCH(V$1,'AEO 7'!$C$1:$AJ$1,0))/10^3*'Calculations Etc'!V8</f>
        <v>5.9115162528316457E-3</v>
      </c>
      <c r="W5" s="17">
        <f>INDEX('AEO 7'!$C$52:$AJ$52,MATCH(W$1,'AEO 7'!$C$1:$AJ$1,0))/10^3*'Calculations Etc'!W8</f>
        <v>5.9492075435762636E-3</v>
      </c>
      <c r="X5" s="17">
        <f>INDEX('AEO 7'!$C$52:$AJ$52,MATCH(X$1,'AEO 7'!$C$1:$AJ$1,0))/10^3*'Calculations Etc'!X8</f>
        <v>5.9883440978810223E-3</v>
      </c>
      <c r="Y5" s="17">
        <f>INDEX('AEO 7'!$C$52:$AJ$52,MATCH(Y$1,'AEO 7'!$C$1:$AJ$1,0))/10^3*'Calculations Etc'!Y8</f>
        <v>6.0274509020880112E-3</v>
      </c>
      <c r="Z5" s="17">
        <f>INDEX('AEO 7'!$C$52:$AJ$52,MATCH(Z$1,'AEO 7'!$C$1:$AJ$1,0))/10^3*'Calculations Etc'!Z8</f>
        <v>6.0386252194408385E-3</v>
      </c>
      <c r="AA5" s="17">
        <f>INDEX('AEO 7'!$C$52:$AJ$52,MATCH(AA$1,'AEO 7'!$C$1:$AJ$1,0))/10^3*'Calculations Etc'!AA8</f>
        <v>6.0524048359442721E-3</v>
      </c>
      <c r="AB5" s="17">
        <f>INDEX('AEO 7'!$C$52:$AJ$52,MATCH(AB$1,'AEO 7'!$C$1:$AJ$1,0))/10^3*'Calculations Etc'!AB8</f>
        <v>6.0676434135657955E-3</v>
      </c>
      <c r="AC5" s="17">
        <f>INDEX('AEO 7'!$C$52:$AJ$52,MATCH(AC$1,'AEO 7'!$C$1:$AJ$1,0))/10^3*'Calculations Etc'!AC8</f>
        <v>6.0833009576839727E-3</v>
      </c>
      <c r="AD5" s="17">
        <f>INDEX('AEO 7'!$C$52:$AJ$52,MATCH(AD$1,'AEO 7'!$C$1:$AJ$1,0))/10^3*'Calculations Etc'!AD8</f>
        <v>6.1023312305430229E-3</v>
      </c>
      <c r="AE5" s="17">
        <f>INDEX('AEO 7'!$C$52:$AJ$52,MATCH(AE$1,'AEO 7'!$C$1:$AJ$1,0))/10^3*'Calculations Etc'!AE8</f>
        <v>6.1202190603063377E-3</v>
      </c>
      <c r="AF5" s="17">
        <f>INDEX('AEO 7'!$C$52:$AJ$52,MATCH(AF$1,'AEO 7'!$C$1:$AJ$1,0))/10^3*'Calculations Etc'!AF8</f>
        <v>6.1404172173544483E-3</v>
      </c>
      <c r="AG5" s="17">
        <f>INDEX('AEO 7'!$C$52:$AJ$52,MATCH(AG$1,'AEO 7'!$C$1:$AJ$1,0))/10^3*'Calculations Etc'!AG8</f>
        <v>6.1637901931120426E-3</v>
      </c>
      <c r="AH5" s="17">
        <f>INDEX('AEO 7'!$C$52:$AJ$52,MATCH(AH$1,'AEO 7'!$C$1:$AJ$1,0))/10^3*'Calculations Etc'!AH8</f>
        <v>6.1871548421827986E-3</v>
      </c>
      <c r="AI5" s="17">
        <f>INDEX('AEO 7'!$C$52:$AJ$52,MATCH(AI$1,'AEO 7'!$C$1:$AJ$1,0))/10^3*'Calculations Etc'!AI8</f>
        <v>6.2133231847272194E-3</v>
      </c>
    </row>
    <row r="6" spans="1:37">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7">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7">
      <c r="A8" t="s">
        <v>1226</v>
      </c>
      <c r="B8" s="17">
        <f>B$5*'Calculations Etc'!$B$46</f>
        <v>1.2634067701417079E-2</v>
      </c>
      <c r="C8" s="17">
        <f>C$5*'Calculations Etc'!$B$46</f>
        <v>1.2815729983607577E-2</v>
      </c>
      <c r="D8" s="17">
        <f>D$5*'Calculations Etc'!$B$46</f>
        <v>1.2866370658350747E-2</v>
      </c>
      <c r="E8" s="17">
        <f>E$5*'Calculations Etc'!$B$46</f>
        <v>1.2896711771923853E-2</v>
      </c>
      <c r="F8" s="17">
        <f>F$5*'Calculations Etc'!$B$46</f>
        <v>1.3036801077233991E-2</v>
      </c>
      <c r="G8" s="17">
        <f>G$5*'Calculations Etc'!$B$46</f>
        <v>1.3175171512819677E-2</v>
      </c>
      <c r="H8" s="17">
        <f>H$5*'Calculations Etc'!$B$46</f>
        <v>1.3314084600435001E-2</v>
      </c>
      <c r="I8" s="17">
        <f>I$5*'Calculations Etc'!$B$46</f>
        <v>1.345041221814792E-2</v>
      </c>
      <c r="J8" s="17">
        <f>J$5*'Calculations Etc'!$B$46</f>
        <v>1.3477801586260165E-2</v>
      </c>
      <c r="K8" s="17">
        <f>K$5*'Calculations Etc'!$B$46</f>
        <v>1.368786984468362E-2</v>
      </c>
      <c r="L8" s="17">
        <f>L$5*'Calculations Etc'!$B$46</f>
        <v>1.3894350585999882E-2</v>
      </c>
      <c r="M8" s="17">
        <f>M$5*'Calculations Etc'!$B$46</f>
        <v>1.4094239424863616E-2</v>
      </c>
      <c r="N8" s="17">
        <f>N$5*'Calculations Etc'!$B$46</f>
        <v>1.428960720790828E-2</v>
      </c>
      <c r="O8" s="17">
        <f>O$5*'Calculations Etc'!$B$46</f>
        <v>1.4296471574170024E-2</v>
      </c>
      <c r="P8" s="17">
        <f>P$5*'Calculations Etc'!$B$46</f>
        <v>1.4370253347307375E-2</v>
      </c>
      <c r="Q8" s="17">
        <f>Q$5*'Calculations Etc'!$B$46</f>
        <v>1.4443038692674543E-2</v>
      </c>
      <c r="R8" s="17">
        <f>R$5*'Calculations Etc'!$B$46</f>
        <v>1.4512814837776413E-2</v>
      </c>
      <c r="S8" s="17">
        <f>S$5*'Calculations Etc'!$B$46</f>
        <v>1.4587928590570971E-2</v>
      </c>
      <c r="T8" s="17">
        <f>T$5*'Calculations Etc'!$B$46</f>
        <v>1.4599946976100273E-2</v>
      </c>
      <c r="U8" s="17">
        <f>U$5*'Calculations Etc'!$B$46</f>
        <v>1.4689095593490489E-2</v>
      </c>
      <c r="V8" s="17">
        <f>V$5*'Calculations Etc'!$B$46</f>
        <v>1.4778790632079115E-2</v>
      </c>
      <c r="W8" s="17">
        <f>W$5*'Calculations Etc'!$B$46</f>
        <v>1.487301885894066E-2</v>
      </c>
      <c r="X8" s="17">
        <f>X$5*'Calculations Etc'!$B$46</f>
        <v>1.4970860244702556E-2</v>
      </c>
      <c r="Y8" s="17">
        <f>Y$5*'Calculations Etc'!$B$46</f>
        <v>1.5068627255220029E-2</v>
      </c>
      <c r="Z8" s="17">
        <f>Z$5*'Calculations Etc'!$B$46</f>
        <v>1.5096563048602097E-2</v>
      </c>
      <c r="AA8" s="17">
        <f>AA$5*'Calculations Etc'!$B$46</f>
        <v>1.5131012089860681E-2</v>
      </c>
      <c r="AB8" s="17">
        <f>AB$5*'Calculations Etc'!$B$46</f>
        <v>1.516910853391449E-2</v>
      </c>
      <c r="AC8" s="17">
        <f>AC$5*'Calculations Etc'!$B$46</f>
        <v>1.5208252394209932E-2</v>
      </c>
      <c r="AD8" s="17">
        <f>AD$5*'Calculations Etc'!$B$46</f>
        <v>1.5255828076357558E-2</v>
      </c>
      <c r="AE8" s="17">
        <f>AE$5*'Calculations Etc'!$B$46</f>
        <v>1.5300547650765845E-2</v>
      </c>
      <c r="AF8" s="17">
        <f>AF$5*'Calculations Etc'!$B$46</f>
        <v>1.5351043043386121E-2</v>
      </c>
      <c r="AG8" s="17">
        <f>AG$5*'Calculations Etc'!$B$46</f>
        <v>1.5409475482780106E-2</v>
      </c>
      <c r="AH8" s="17">
        <f>AH$5*'Calculations Etc'!$B$46</f>
        <v>1.5467887105456997E-2</v>
      </c>
      <c r="AI8" s="17">
        <f>AI$5*'Calculations Etc'!$B$46</f>
        <v>1.5533307961818048E-2</v>
      </c>
    </row>
    <row r="9" spans="1:37">
      <c r="AJ9" s="17"/>
      <c r="AK9" s="1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5"/>
  <sheetViews>
    <sheetView workbookViewId="0"/>
  </sheetViews>
  <sheetFormatPr defaultRowHeight="15"/>
  <cols>
    <col min="1" max="1" width="31.140625" customWidth="1"/>
  </cols>
  <sheetData>
    <row r="1" spans="1:36">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6">
      <c r="A2" t="s">
        <v>123</v>
      </c>
      <c r="B2" s="17">
        <f>B$4/(1-'Calculations Etc'!$B$12)</f>
        <v>3.4737798194438164E-3</v>
      </c>
      <c r="C2" s="17">
        <f>C$4/(1-'Calculations Etc'!$B$12)</f>
        <v>3.4737798194438164E-3</v>
      </c>
      <c r="D2" s="17">
        <f>D$4/(1-'Calculations Etc'!$B$12)</f>
        <v>3.4737798194438164E-3</v>
      </c>
      <c r="E2" s="17">
        <f>E$4/(1-'Calculations Etc'!$B$12)</f>
        <v>3.4737798194438164E-3</v>
      </c>
      <c r="F2" s="17">
        <f>F$4/(1-'Calculations Etc'!$B$12)</f>
        <v>3.4737798194438164E-3</v>
      </c>
      <c r="G2" s="17">
        <f>G$4/(1-'Calculations Etc'!$B$12)</f>
        <v>3.4737798194438164E-3</v>
      </c>
      <c r="H2" s="17">
        <f>H$4/(1-'Calculations Etc'!$B$12)</f>
        <v>3.4737798194438164E-3</v>
      </c>
      <c r="I2" s="17">
        <f>I$4/(1-'Calculations Etc'!$B$12)</f>
        <v>3.4737798194438164E-3</v>
      </c>
      <c r="J2" s="17">
        <f>J$4/(1-'Calculations Etc'!$B$12)</f>
        <v>3.4737798194438164E-3</v>
      </c>
      <c r="K2" s="17">
        <f>K$4/(1-'Calculations Etc'!$B$12)</f>
        <v>3.4737798194438164E-3</v>
      </c>
      <c r="L2" s="17">
        <f>L$4/(1-'Calculations Etc'!$B$12)</f>
        <v>3.4737798194438164E-3</v>
      </c>
      <c r="M2" s="17">
        <f>M$4/(1-'Calculations Etc'!$B$12)</f>
        <v>3.4737798194438164E-3</v>
      </c>
      <c r="N2" s="17">
        <f>N$4/(1-'Calculations Etc'!$B$12)</f>
        <v>3.4737798194438164E-3</v>
      </c>
      <c r="O2" s="17">
        <f>O$4/(1-'Calculations Etc'!$B$12)</f>
        <v>3.4737798194438164E-3</v>
      </c>
      <c r="P2" s="17">
        <f>P$4/(1-'Calculations Etc'!$B$12)</f>
        <v>3.4737798194438164E-3</v>
      </c>
      <c r="Q2" s="17">
        <f>Q$4/(1-'Calculations Etc'!$B$12)</f>
        <v>3.4737798194438164E-3</v>
      </c>
      <c r="R2" s="17">
        <f>R$4/(1-'Calculations Etc'!$B$12)</f>
        <v>3.4737798194438164E-3</v>
      </c>
      <c r="S2" s="17">
        <f>S$4/(1-'Calculations Etc'!$B$12)</f>
        <v>3.4737798194438164E-3</v>
      </c>
      <c r="T2" s="17">
        <f>T$4/(1-'Calculations Etc'!$B$12)</f>
        <v>3.4737798194438164E-3</v>
      </c>
      <c r="U2" s="17">
        <f>U$4/(1-'Calculations Etc'!$B$12)</f>
        <v>3.4737798194438164E-3</v>
      </c>
      <c r="V2" s="17">
        <f>V$4/(1-'Calculations Etc'!$B$12)</f>
        <v>3.4737798194438164E-3</v>
      </c>
      <c r="W2" s="17">
        <f>W$4/(1-'Calculations Etc'!$B$12)</f>
        <v>3.4737798194438164E-3</v>
      </c>
      <c r="X2" s="17">
        <f>X$4/(1-'Calculations Etc'!$B$12)</f>
        <v>3.4737798194438164E-3</v>
      </c>
      <c r="Y2" s="17">
        <f>Y$4/(1-'Calculations Etc'!$B$12)</f>
        <v>3.4737798194438164E-3</v>
      </c>
      <c r="Z2" s="17">
        <f>Z$4/(1-'Calculations Etc'!$B$12)</f>
        <v>3.4737798194438164E-3</v>
      </c>
      <c r="AA2" s="17">
        <f>AA$4/(1-'Calculations Etc'!$B$12)</f>
        <v>3.4737798194438164E-3</v>
      </c>
      <c r="AB2" s="17">
        <f>AB$4/(1-'Calculations Etc'!$B$12)</f>
        <v>3.4737798194438164E-3</v>
      </c>
      <c r="AC2" s="17">
        <f>AC$4/(1-'Calculations Etc'!$B$12)</f>
        <v>3.4737798194438164E-3</v>
      </c>
      <c r="AD2" s="17">
        <f>AD$4/(1-'Calculations Etc'!$B$12)</f>
        <v>3.4737798194438164E-3</v>
      </c>
      <c r="AE2" s="17">
        <f>AE$4/(1-'Calculations Etc'!$B$12)</f>
        <v>3.4737798194438164E-3</v>
      </c>
      <c r="AF2" s="17">
        <f>AF$4/(1-'Calculations Etc'!$B$12)</f>
        <v>3.4737798194438164E-3</v>
      </c>
      <c r="AG2" s="17">
        <f>AG$4/(1-'Calculations Etc'!$B$12)</f>
        <v>3.4737798194438164E-3</v>
      </c>
      <c r="AH2" s="17">
        <f>AH$4/(1-'Calculations Etc'!$B$12)</f>
        <v>3.4737798194438164E-3</v>
      </c>
      <c r="AI2" s="17">
        <f>AI$4/(1-'Calculations Etc'!$B$12)</f>
        <v>3.4737798194438164E-3</v>
      </c>
      <c r="AJ2" s="17"/>
    </row>
    <row r="3" spans="1:36">
      <c r="A3" t="s">
        <v>124</v>
      </c>
      <c r="B3" s="17">
        <f>B$4</f>
        <v>1.0909391168501244E-3</v>
      </c>
      <c r="C3" s="17">
        <f t="shared" ref="C3:AI3" si="0">C$4</f>
        <v>1.0909391168501244E-3</v>
      </c>
      <c r="D3" s="17">
        <f t="shared" si="0"/>
        <v>1.0909391168501244E-3</v>
      </c>
      <c r="E3" s="17">
        <f t="shared" si="0"/>
        <v>1.0909391168501244E-3</v>
      </c>
      <c r="F3" s="17">
        <f t="shared" si="0"/>
        <v>1.0909391168501244E-3</v>
      </c>
      <c r="G3" s="17">
        <f t="shared" si="0"/>
        <v>1.0909391168501244E-3</v>
      </c>
      <c r="H3" s="17">
        <f t="shared" si="0"/>
        <v>1.0909391168501244E-3</v>
      </c>
      <c r="I3" s="17">
        <f t="shared" si="0"/>
        <v>1.0909391168501244E-3</v>
      </c>
      <c r="J3" s="17">
        <f t="shared" si="0"/>
        <v>1.0909391168501244E-3</v>
      </c>
      <c r="K3" s="17">
        <f t="shared" si="0"/>
        <v>1.0909391168501244E-3</v>
      </c>
      <c r="L3" s="17">
        <f t="shared" si="0"/>
        <v>1.0909391168501244E-3</v>
      </c>
      <c r="M3" s="17">
        <f t="shared" si="0"/>
        <v>1.0909391168501244E-3</v>
      </c>
      <c r="N3" s="17">
        <f t="shared" si="0"/>
        <v>1.0909391168501244E-3</v>
      </c>
      <c r="O3" s="17">
        <f t="shared" si="0"/>
        <v>1.0909391168501244E-3</v>
      </c>
      <c r="P3" s="17">
        <f t="shared" si="0"/>
        <v>1.0909391168501244E-3</v>
      </c>
      <c r="Q3" s="17">
        <f t="shared" si="0"/>
        <v>1.0909391168501244E-3</v>
      </c>
      <c r="R3" s="17">
        <f t="shared" si="0"/>
        <v>1.0909391168501244E-3</v>
      </c>
      <c r="S3" s="17">
        <f t="shared" si="0"/>
        <v>1.0909391168501244E-3</v>
      </c>
      <c r="T3" s="17">
        <f t="shared" si="0"/>
        <v>1.0909391168501244E-3</v>
      </c>
      <c r="U3" s="17">
        <f t="shared" si="0"/>
        <v>1.0909391168501244E-3</v>
      </c>
      <c r="V3" s="17">
        <f t="shared" si="0"/>
        <v>1.0909391168501244E-3</v>
      </c>
      <c r="W3" s="17">
        <f t="shared" si="0"/>
        <v>1.0909391168501244E-3</v>
      </c>
      <c r="X3" s="17">
        <f t="shared" si="0"/>
        <v>1.0909391168501244E-3</v>
      </c>
      <c r="Y3" s="17">
        <f t="shared" si="0"/>
        <v>1.0909391168501244E-3</v>
      </c>
      <c r="Z3" s="17">
        <f t="shared" si="0"/>
        <v>1.0909391168501244E-3</v>
      </c>
      <c r="AA3" s="17">
        <f t="shared" si="0"/>
        <v>1.0909391168501244E-3</v>
      </c>
      <c r="AB3" s="17">
        <f t="shared" si="0"/>
        <v>1.0909391168501244E-3</v>
      </c>
      <c r="AC3" s="17">
        <f t="shared" si="0"/>
        <v>1.0909391168501244E-3</v>
      </c>
      <c r="AD3" s="17">
        <f t="shared" si="0"/>
        <v>1.0909391168501244E-3</v>
      </c>
      <c r="AE3" s="17">
        <f t="shared" si="0"/>
        <v>1.0909391168501244E-3</v>
      </c>
      <c r="AF3" s="17">
        <f t="shared" si="0"/>
        <v>1.0909391168501244E-3</v>
      </c>
      <c r="AG3" s="17">
        <f t="shared" si="0"/>
        <v>1.0909391168501244E-3</v>
      </c>
      <c r="AH3" s="17">
        <f t="shared" si="0"/>
        <v>1.0909391168501244E-3</v>
      </c>
      <c r="AI3" s="17">
        <f t="shared" si="0"/>
        <v>1.0909391168501244E-3</v>
      </c>
      <c r="AJ3" s="17"/>
    </row>
    <row r="4" spans="1:36">
      <c r="A4" t="s">
        <v>125</v>
      </c>
      <c r="B4" s="17">
        <f>INDEX('NTS 1-40'!$8:$8,MATCH(B$1,'NTS 1-40'!$2:$2,0))/(INDEX('AEO 36'!$C$20:$AJ$20,MATCH(B$1,'AEO 36'!$C$1:$AJ$1,0))*10^6)</f>
        <v>1.0909391168501244E-3</v>
      </c>
      <c r="C4" s="17">
        <f>$B$4</f>
        <v>1.0909391168501244E-3</v>
      </c>
      <c r="D4" s="17">
        <f t="shared" ref="D4:AI4" si="1">$B$4</f>
        <v>1.0909391168501244E-3</v>
      </c>
      <c r="E4" s="17">
        <f t="shared" si="1"/>
        <v>1.0909391168501244E-3</v>
      </c>
      <c r="F4" s="17">
        <f t="shared" si="1"/>
        <v>1.0909391168501244E-3</v>
      </c>
      <c r="G4" s="17">
        <f t="shared" si="1"/>
        <v>1.0909391168501244E-3</v>
      </c>
      <c r="H4" s="17">
        <f t="shared" si="1"/>
        <v>1.0909391168501244E-3</v>
      </c>
      <c r="I4" s="17">
        <f t="shared" si="1"/>
        <v>1.0909391168501244E-3</v>
      </c>
      <c r="J4" s="17">
        <f t="shared" si="1"/>
        <v>1.0909391168501244E-3</v>
      </c>
      <c r="K4" s="17">
        <f t="shared" si="1"/>
        <v>1.0909391168501244E-3</v>
      </c>
      <c r="L4" s="17">
        <f t="shared" si="1"/>
        <v>1.0909391168501244E-3</v>
      </c>
      <c r="M4" s="17">
        <f t="shared" si="1"/>
        <v>1.0909391168501244E-3</v>
      </c>
      <c r="N4" s="17">
        <f t="shared" si="1"/>
        <v>1.0909391168501244E-3</v>
      </c>
      <c r="O4" s="17">
        <f t="shared" si="1"/>
        <v>1.0909391168501244E-3</v>
      </c>
      <c r="P4" s="17">
        <f t="shared" si="1"/>
        <v>1.0909391168501244E-3</v>
      </c>
      <c r="Q4" s="17">
        <f t="shared" si="1"/>
        <v>1.0909391168501244E-3</v>
      </c>
      <c r="R4" s="17">
        <f t="shared" si="1"/>
        <v>1.0909391168501244E-3</v>
      </c>
      <c r="S4" s="17">
        <f t="shared" si="1"/>
        <v>1.0909391168501244E-3</v>
      </c>
      <c r="T4" s="17">
        <f t="shared" si="1"/>
        <v>1.0909391168501244E-3</v>
      </c>
      <c r="U4" s="17">
        <f t="shared" si="1"/>
        <v>1.0909391168501244E-3</v>
      </c>
      <c r="V4" s="17">
        <f t="shared" si="1"/>
        <v>1.0909391168501244E-3</v>
      </c>
      <c r="W4" s="17">
        <f t="shared" si="1"/>
        <v>1.0909391168501244E-3</v>
      </c>
      <c r="X4" s="17">
        <f t="shared" si="1"/>
        <v>1.0909391168501244E-3</v>
      </c>
      <c r="Y4" s="17">
        <f t="shared" si="1"/>
        <v>1.0909391168501244E-3</v>
      </c>
      <c r="Z4" s="17">
        <f t="shared" si="1"/>
        <v>1.0909391168501244E-3</v>
      </c>
      <c r="AA4" s="17">
        <f t="shared" si="1"/>
        <v>1.0909391168501244E-3</v>
      </c>
      <c r="AB4" s="17">
        <f t="shared" si="1"/>
        <v>1.0909391168501244E-3</v>
      </c>
      <c r="AC4" s="17">
        <f t="shared" si="1"/>
        <v>1.0909391168501244E-3</v>
      </c>
      <c r="AD4" s="17">
        <f t="shared" si="1"/>
        <v>1.0909391168501244E-3</v>
      </c>
      <c r="AE4" s="17">
        <f t="shared" si="1"/>
        <v>1.0909391168501244E-3</v>
      </c>
      <c r="AF4" s="17">
        <f t="shared" si="1"/>
        <v>1.0909391168501244E-3</v>
      </c>
      <c r="AG4" s="17">
        <f t="shared" si="1"/>
        <v>1.0909391168501244E-3</v>
      </c>
      <c r="AH4" s="17">
        <f t="shared" si="1"/>
        <v>1.0909391168501244E-3</v>
      </c>
      <c r="AI4" s="17">
        <f t="shared" si="1"/>
        <v>1.0909391168501244E-3</v>
      </c>
      <c r="AJ4" s="17"/>
    </row>
    <row r="5" spans="1:36">
      <c r="A5" t="s">
        <v>126</v>
      </c>
      <c r="B5" s="17">
        <f>B$4</f>
        <v>1.0909391168501244E-3</v>
      </c>
      <c r="C5" s="17">
        <f t="shared" ref="C5:AI5" si="2">C$4</f>
        <v>1.0909391168501244E-3</v>
      </c>
      <c r="D5" s="17">
        <f t="shared" si="2"/>
        <v>1.0909391168501244E-3</v>
      </c>
      <c r="E5" s="17">
        <f t="shared" si="2"/>
        <v>1.0909391168501244E-3</v>
      </c>
      <c r="F5" s="17">
        <f t="shared" si="2"/>
        <v>1.0909391168501244E-3</v>
      </c>
      <c r="G5" s="17">
        <f t="shared" si="2"/>
        <v>1.0909391168501244E-3</v>
      </c>
      <c r="H5" s="17">
        <f t="shared" si="2"/>
        <v>1.0909391168501244E-3</v>
      </c>
      <c r="I5" s="17">
        <f t="shared" si="2"/>
        <v>1.0909391168501244E-3</v>
      </c>
      <c r="J5" s="17">
        <f t="shared" si="2"/>
        <v>1.0909391168501244E-3</v>
      </c>
      <c r="K5" s="17">
        <f t="shared" si="2"/>
        <v>1.0909391168501244E-3</v>
      </c>
      <c r="L5" s="17">
        <f t="shared" si="2"/>
        <v>1.0909391168501244E-3</v>
      </c>
      <c r="M5" s="17">
        <f t="shared" si="2"/>
        <v>1.0909391168501244E-3</v>
      </c>
      <c r="N5" s="17">
        <f t="shared" si="2"/>
        <v>1.0909391168501244E-3</v>
      </c>
      <c r="O5" s="17">
        <f t="shared" si="2"/>
        <v>1.0909391168501244E-3</v>
      </c>
      <c r="P5" s="17">
        <f t="shared" si="2"/>
        <v>1.0909391168501244E-3</v>
      </c>
      <c r="Q5" s="17">
        <f t="shared" si="2"/>
        <v>1.0909391168501244E-3</v>
      </c>
      <c r="R5" s="17">
        <f t="shared" si="2"/>
        <v>1.0909391168501244E-3</v>
      </c>
      <c r="S5" s="17">
        <f t="shared" si="2"/>
        <v>1.0909391168501244E-3</v>
      </c>
      <c r="T5" s="17">
        <f t="shared" si="2"/>
        <v>1.0909391168501244E-3</v>
      </c>
      <c r="U5" s="17">
        <f t="shared" si="2"/>
        <v>1.0909391168501244E-3</v>
      </c>
      <c r="V5" s="17">
        <f t="shared" si="2"/>
        <v>1.0909391168501244E-3</v>
      </c>
      <c r="W5" s="17">
        <f t="shared" si="2"/>
        <v>1.0909391168501244E-3</v>
      </c>
      <c r="X5" s="17">
        <f t="shared" si="2"/>
        <v>1.0909391168501244E-3</v>
      </c>
      <c r="Y5" s="17">
        <f t="shared" si="2"/>
        <v>1.0909391168501244E-3</v>
      </c>
      <c r="Z5" s="17">
        <f t="shared" si="2"/>
        <v>1.0909391168501244E-3</v>
      </c>
      <c r="AA5" s="17">
        <f t="shared" si="2"/>
        <v>1.0909391168501244E-3</v>
      </c>
      <c r="AB5" s="17">
        <f t="shared" si="2"/>
        <v>1.0909391168501244E-3</v>
      </c>
      <c r="AC5" s="17">
        <f t="shared" si="2"/>
        <v>1.0909391168501244E-3</v>
      </c>
      <c r="AD5" s="17">
        <f t="shared" si="2"/>
        <v>1.0909391168501244E-3</v>
      </c>
      <c r="AE5" s="17">
        <f t="shared" si="2"/>
        <v>1.0909391168501244E-3</v>
      </c>
      <c r="AF5" s="17">
        <f t="shared" si="2"/>
        <v>1.0909391168501244E-3</v>
      </c>
      <c r="AG5" s="17">
        <f t="shared" si="2"/>
        <v>1.0909391168501244E-3</v>
      </c>
      <c r="AH5" s="17">
        <f t="shared" si="2"/>
        <v>1.0909391168501244E-3</v>
      </c>
      <c r="AI5" s="17">
        <f t="shared" si="2"/>
        <v>1.0909391168501244E-3</v>
      </c>
      <c r="AJ5" s="17"/>
    </row>
    <row r="6" spans="1:36">
      <c r="A6" t="s">
        <v>127</v>
      </c>
      <c r="B6" s="17">
        <f>B$4/(1-'Calculations Etc'!$B$12)*'Calculations Etc'!$B$16+B$4*(1-'Calculations Etc'!$B$16)</f>
        <v>2.4015015032766551E-3</v>
      </c>
      <c r="C6" s="17">
        <f>C$4/(1-'Calculations Etc'!$B$12)*'Calculations Etc'!$B$16+C$4*(1-'Calculations Etc'!$B$16)</f>
        <v>2.4015015032766551E-3</v>
      </c>
      <c r="D6" s="17">
        <f>D$4/(1-'Calculations Etc'!$B$12)*'Calculations Etc'!$B$16+D$4*(1-'Calculations Etc'!$B$16)</f>
        <v>2.4015015032766551E-3</v>
      </c>
      <c r="E6" s="17">
        <f>E$4/(1-'Calculations Etc'!$B$12)*'Calculations Etc'!$B$16+E$4*(1-'Calculations Etc'!$B$16)</f>
        <v>2.4015015032766551E-3</v>
      </c>
      <c r="F6" s="17">
        <f>F$4/(1-'Calculations Etc'!$B$12)*'Calculations Etc'!$B$16+F$4*(1-'Calculations Etc'!$B$16)</f>
        <v>2.4015015032766551E-3</v>
      </c>
      <c r="G6" s="17">
        <f>G$4/(1-'Calculations Etc'!$B$12)*'Calculations Etc'!$B$16+G$4*(1-'Calculations Etc'!$B$16)</f>
        <v>2.4015015032766551E-3</v>
      </c>
      <c r="H6" s="17">
        <f>H$4/(1-'Calculations Etc'!$B$12)*'Calculations Etc'!$B$16+H$4*(1-'Calculations Etc'!$B$16)</f>
        <v>2.4015015032766551E-3</v>
      </c>
      <c r="I6" s="17">
        <f>I$4/(1-'Calculations Etc'!$B$12)*'Calculations Etc'!$B$16+I$4*(1-'Calculations Etc'!$B$16)</f>
        <v>2.4015015032766551E-3</v>
      </c>
      <c r="J6" s="17">
        <f>J$4/(1-'Calculations Etc'!$B$12)*'Calculations Etc'!$B$16+J$4*(1-'Calculations Etc'!$B$16)</f>
        <v>2.4015015032766551E-3</v>
      </c>
      <c r="K6" s="17">
        <f>K$4/(1-'Calculations Etc'!$B$12)*'Calculations Etc'!$B$16+K$4*(1-'Calculations Etc'!$B$16)</f>
        <v>2.4015015032766551E-3</v>
      </c>
      <c r="L6" s="17">
        <f>L$4/(1-'Calculations Etc'!$B$12)*'Calculations Etc'!$B$16+L$4*(1-'Calculations Etc'!$B$16)</f>
        <v>2.4015015032766551E-3</v>
      </c>
      <c r="M6" s="17">
        <f>M$4/(1-'Calculations Etc'!$B$12)*'Calculations Etc'!$B$16+M$4*(1-'Calculations Etc'!$B$16)</f>
        <v>2.4015015032766551E-3</v>
      </c>
      <c r="N6" s="17">
        <f>N$4/(1-'Calculations Etc'!$B$12)*'Calculations Etc'!$B$16+N$4*(1-'Calculations Etc'!$B$16)</f>
        <v>2.4015015032766551E-3</v>
      </c>
      <c r="O6" s="17">
        <f>O$4/(1-'Calculations Etc'!$B$12)*'Calculations Etc'!$B$16+O$4*(1-'Calculations Etc'!$B$16)</f>
        <v>2.4015015032766551E-3</v>
      </c>
      <c r="P6" s="17">
        <f>P$4/(1-'Calculations Etc'!$B$12)*'Calculations Etc'!$B$16+P$4*(1-'Calculations Etc'!$B$16)</f>
        <v>2.4015015032766551E-3</v>
      </c>
      <c r="Q6" s="17">
        <f>Q$4/(1-'Calculations Etc'!$B$12)*'Calculations Etc'!$B$16+Q$4*(1-'Calculations Etc'!$B$16)</f>
        <v>2.4015015032766551E-3</v>
      </c>
      <c r="R6" s="17">
        <f>R$4/(1-'Calculations Etc'!$B$12)*'Calculations Etc'!$B$16+R$4*(1-'Calculations Etc'!$B$16)</f>
        <v>2.4015015032766551E-3</v>
      </c>
      <c r="S6" s="17">
        <f>S$4/(1-'Calculations Etc'!$B$12)*'Calculations Etc'!$B$16+S$4*(1-'Calculations Etc'!$B$16)</f>
        <v>2.4015015032766551E-3</v>
      </c>
      <c r="T6" s="17">
        <f>T$4/(1-'Calculations Etc'!$B$12)*'Calculations Etc'!$B$16+T$4*(1-'Calculations Etc'!$B$16)</f>
        <v>2.4015015032766551E-3</v>
      </c>
      <c r="U6" s="17">
        <f>U$4/(1-'Calculations Etc'!$B$12)*'Calculations Etc'!$B$16+U$4*(1-'Calculations Etc'!$B$16)</f>
        <v>2.4015015032766551E-3</v>
      </c>
      <c r="V6" s="17">
        <f>V$4/(1-'Calculations Etc'!$B$12)*'Calculations Etc'!$B$16+V$4*(1-'Calculations Etc'!$B$16)</f>
        <v>2.4015015032766551E-3</v>
      </c>
      <c r="W6" s="17">
        <f>W$4/(1-'Calculations Etc'!$B$12)*'Calculations Etc'!$B$16+W$4*(1-'Calculations Etc'!$B$16)</f>
        <v>2.4015015032766551E-3</v>
      </c>
      <c r="X6" s="17">
        <f>X$4/(1-'Calculations Etc'!$B$12)*'Calculations Etc'!$B$16+X$4*(1-'Calculations Etc'!$B$16)</f>
        <v>2.4015015032766551E-3</v>
      </c>
      <c r="Y6" s="17">
        <f>Y$4/(1-'Calculations Etc'!$B$12)*'Calculations Etc'!$B$16+Y$4*(1-'Calculations Etc'!$B$16)</f>
        <v>2.4015015032766551E-3</v>
      </c>
      <c r="Z6" s="17">
        <f>Z$4/(1-'Calculations Etc'!$B$12)*'Calculations Etc'!$B$16+Z$4*(1-'Calculations Etc'!$B$16)</f>
        <v>2.4015015032766551E-3</v>
      </c>
      <c r="AA6" s="17">
        <f>AA$4/(1-'Calculations Etc'!$B$12)*'Calculations Etc'!$B$16+AA$4*(1-'Calculations Etc'!$B$16)</f>
        <v>2.4015015032766551E-3</v>
      </c>
      <c r="AB6" s="17">
        <f>AB$4/(1-'Calculations Etc'!$B$12)*'Calculations Etc'!$B$16+AB$4*(1-'Calculations Etc'!$B$16)</f>
        <v>2.4015015032766551E-3</v>
      </c>
      <c r="AC6" s="17">
        <f>AC$4/(1-'Calculations Etc'!$B$12)*'Calculations Etc'!$B$16+AC$4*(1-'Calculations Etc'!$B$16)</f>
        <v>2.4015015032766551E-3</v>
      </c>
      <c r="AD6" s="17">
        <f>AD$4/(1-'Calculations Etc'!$B$12)*'Calculations Etc'!$B$16+AD$4*(1-'Calculations Etc'!$B$16)</f>
        <v>2.4015015032766551E-3</v>
      </c>
      <c r="AE6" s="17">
        <f>AE$4/(1-'Calculations Etc'!$B$12)*'Calculations Etc'!$B$16+AE$4*(1-'Calculations Etc'!$B$16)</f>
        <v>2.4015015032766551E-3</v>
      </c>
      <c r="AF6" s="17">
        <f>AF$4/(1-'Calculations Etc'!$B$12)*'Calculations Etc'!$B$16+AF$4*(1-'Calculations Etc'!$B$16)</f>
        <v>2.4015015032766551E-3</v>
      </c>
      <c r="AG6" s="17">
        <f>AG$4/(1-'Calculations Etc'!$B$12)*'Calculations Etc'!$B$16+AG$4*(1-'Calculations Etc'!$B$16)</f>
        <v>2.4015015032766551E-3</v>
      </c>
      <c r="AH6" s="17">
        <f>AH$4/(1-'Calculations Etc'!$B$12)*'Calculations Etc'!$B$16+AH$4*(1-'Calculations Etc'!$B$16)</f>
        <v>2.4015015032766551E-3</v>
      </c>
      <c r="AI6" s="17">
        <f>AI$4/(1-'Calculations Etc'!$B$12)*'Calculations Etc'!$B$16+AI$4*(1-'Calculations Etc'!$B$16)</f>
        <v>2.4015015032766551E-3</v>
      </c>
      <c r="AJ6" s="17"/>
    </row>
    <row r="7" spans="1:36">
      <c r="A7" t="s">
        <v>1225</v>
      </c>
      <c r="B7" s="17">
        <f>B4*'Calculations Etc'!$B$50</f>
        <v>8.4547781555884645E-4</v>
      </c>
      <c r="C7" s="17">
        <f>C4*'Calculations Etc'!$B$50</f>
        <v>8.4547781555884645E-4</v>
      </c>
      <c r="D7" s="17">
        <f>D4*'Calculations Etc'!$B$50</f>
        <v>8.4547781555884645E-4</v>
      </c>
      <c r="E7" s="17">
        <f>E4*'Calculations Etc'!$B$50</f>
        <v>8.4547781555884645E-4</v>
      </c>
      <c r="F7" s="17">
        <f>F4*'Calculations Etc'!$B$50</f>
        <v>8.4547781555884645E-4</v>
      </c>
      <c r="G7" s="17">
        <f>G4*'Calculations Etc'!$B$50</f>
        <v>8.4547781555884645E-4</v>
      </c>
      <c r="H7" s="17">
        <f>H4*'Calculations Etc'!$B$50</f>
        <v>8.4547781555884645E-4</v>
      </c>
      <c r="I7" s="17">
        <f>I4*'Calculations Etc'!$B$50</f>
        <v>8.4547781555884645E-4</v>
      </c>
      <c r="J7" s="17">
        <f>J4*'Calculations Etc'!$B$50</f>
        <v>8.4547781555884645E-4</v>
      </c>
      <c r="K7" s="17">
        <f>K4*'Calculations Etc'!$B$50</f>
        <v>8.4547781555884645E-4</v>
      </c>
      <c r="L7" s="17">
        <f>L4*'Calculations Etc'!$B$50</f>
        <v>8.4547781555884645E-4</v>
      </c>
      <c r="M7" s="17">
        <f>M4*'Calculations Etc'!$B$50</f>
        <v>8.4547781555884645E-4</v>
      </c>
      <c r="N7" s="17">
        <f>N4*'Calculations Etc'!$B$50</f>
        <v>8.4547781555884645E-4</v>
      </c>
      <c r="O7" s="17">
        <f>O4*'Calculations Etc'!$B$50</f>
        <v>8.4547781555884645E-4</v>
      </c>
      <c r="P7" s="17">
        <f>P4*'Calculations Etc'!$B$50</f>
        <v>8.4547781555884645E-4</v>
      </c>
      <c r="Q7" s="17">
        <f>Q4*'Calculations Etc'!$B$50</f>
        <v>8.4547781555884645E-4</v>
      </c>
      <c r="R7" s="17">
        <f>R4*'Calculations Etc'!$B$50</f>
        <v>8.4547781555884645E-4</v>
      </c>
      <c r="S7" s="17">
        <f>S4*'Calculations Etc'!$B$50</f>
        <v>8.4547781555884645E-4</v>
      </c>
      <c r="T7" s="17">
        <f>T4*'Calculations Etc'!$B$50</f>
        <v>8.4547781555884645E-4</v>
      </c>
      <c r="U7" s="17">
        <f>U4*'Calculations Etc'!$B$50</f>
        <v>8.4547781555884645E-4</v>
      </c>
      <c r="V7" s="17">
        <f>V4*'Calculations Etc'!$B$50</f>
        <v>8.4547781555884645E-4</v>
      </c>
      <c r="W7" s="17">
        <f>W4*'Calculations Etc'!$B$50</f>
        <v>8.4547781555884645E-4</v>
      </c>
      <c r="X7" s="17">
        <f>X4*'Calculations Etc'!$B$50</f>
        <v>8.4547781555884645E-4</v>
      </c>
      <c r="Y7" s="17">
        <f>Y4*'Calculations Etc'!$B$50</f>
        <v>8.4547781555884645E-4</v>
      </c>
      <c r="Z7" s="17">
        <f>Z4*'Calculations Etc'!$B$50</f>
        <v>8.4547781555884645E-4</v>
      </c>
      <c r="AA7" s="17">
        <f>AA4*'Calculations Etc'!$B$50</f>
        <v>8.4547781555884645E-4</v>
      </c>
      <c r="AB7" s="17">
        <f>AB4*'Calculations Etc'!$B$50</f>
        <v>8.4547781555884645E-4</v>
      </c>
      <c r="AC7" s="17">
        <f>AC4*'Calculations Etc'!$B$50</f>
        <v>8.4547781555884645E-4</v>
      </c>
      <c r="AD7" s="17">
        <f>AD4*'Calculations Etc'!$B$50</f>
        <v>8.4547781555884645E-4</v>
      </c>
      <c r="AE7" s="17">
        <f>AE4*'Calculations Etc'!$B$50</f>
        <v>8.4547781555884645E-4</v>
      </c>
      <c r="AF7" s="17">
        <f>AF4*'Calculations Etc'!$B$50</f>
        <v>8.4547781555884645E-4</v>
      </c>
      <c r="AG7" s="17">
        <f>AG4*'Calculations Etc'!$B$50</f>
        <v>8.4547781555884645E-4</v>
      </c>
      <c r="AH7" s="17">
        <f>AH4*'Calculations Etc'!$B$50</f>
        <v>8.4547781555884645E-4</v>
      </c>
      <c r="AI7" s="17">
        <f>AI4*'Calculations Etc'!$B$50</f>
        <v>8.4547781555884645E-4</v>
      </c>
    </row>
    <row r="8" spans="1:36">
      <c r="A8" t="s">
        <v>1226</v>
      </c>
      <c r="B8" s="17">
        <f>B4*'Calculations Etc'!$B$46</f>
        <v>2.7273477921253108E-3</v>
      </c>
      <c r="C8" s="17">
        <f>C4*'Calculations Etc'!$B$46</f>
        <v>2.7273477921253108E-3</v>
      </c>
      <c r="D8" s="17">
        <f>D4*'Calculations Etc'!$B$46</f>
        <v>2.7273477921253108E-3</v>
      </c>
      <c r="E8" s="17">
        <f>E4*'Calculations Etc'!$B$46</f>
        <v>2.7273477921253108E-3</v>
      </c>
      <c r="F8" s="17">
        <f>F4*'Calculations Etc'!$B$46</f>
        <v>2.7273477921253108E-3</v>
      </c>
      <c r="G8" s="17">
        <f>G4*'Calculations Etc'!$B$46</f>
        <v>2.7273477921253108E-3</v>
      </c>
      <c r="H8" s="17">
        <f>H4*'Calculations Etc'!$B$46</f>
        <v>2.7273477921253108E-3</v>
      </c>
      <c r="I8" s="17">
        <f>I4*'Calculations Etc'!$B$46</f>
        <v>2.7273477921253108E-3</v>
      </c>
      <c r="J8" s="17">
        <f>J4*'Calculations Etc'!$B$46</f>
        <v>2.7273477921253108E-3</v>
      </c>
      <c r="K8" s="17">
        <f>K4*'Calculations Etc'!$B$46</f>
        <v>2.7273477921253108E-3</v>
      </c>
      <c r="L8" s="17">
        <f>L4*'Calculations Etc'!$B$46</f>
        <v>2.7273477921253108E-3</v>
      </c>
      <c r="M8" s="17">
        <f>M4*'Calculations Etc'!$B$46</f>
        <v>2.7273477921253108E-3</v>
      </c>
      <c r="N8" s="17">
        <f>N4*'Calculations Etc'!$B$46</f>
        <v>2.7273477921253108E-3</v>
      </c>
      <c r="O8" s="17">
        <f>O4*'Calculations Etc'!$B$46</f>
        <v>2.7273477921253108E-3</v>
      </c>
      <c r="P8" s="17">
        <f>P4*'Calculations Etc'!$B$46</f>
        <v>2.7273477921253108E-3</v>
      </c>
      <c r="Q8" s="17">
        <f>Q4*'Calculations Etc'!$B$46</f>
        <v>2.7273477921253108E-3</v>
      </c>
      <c r="R8" s="17">
        <f>R4*'Calculations Etc'!$B$46</f>
        <v>2.7273477921253108E-3</v>
      </c>
      <c r="S8" s="17">
        <f>S4*'Calculations Etc'!$B$46</f>
        <v>2.7273477921253108E-3</v>
      </c>
      <c r="T8" s="17">
        <f>T4*'Calculations Etc'!$B$46</f>
        <v>2.7273477921253108E-3</v>
      </c>
      <c r="U8" s="17">
        <f>U4*'Calculations Etc'!$B$46</f>
        <v>2.7273477921253108E-3</v>
      </c>
      <c r="V8" s="17">
        <f>V4*'Calculations Etc'!$B$46</f>
        <v>2.7273477921253108E-3</v>
      </c>
      <c r="W8" s="17">
        <f>W4*'Calculations Etc'!$B$46</f>
        <v>2.7273477921253108E-3</v>
      </c>
      <c r="X8" s="17">
        <f>X4*'Calculations Etc'!$B$46</f>
        <v>2.7273477921253108E-3</v>
      </c>
      <c r="Y8" s="17">
        <f>Y4*'Calculations Etc'!$B$46</f>
        <v>2.7273477921253108E-3</v>
      </c>
      <c r="Z8" s="17">
        <f>Z4*'Calculations Etc'!$B$46</f>
        <v>2.7273477921253108E-3</v>
      </c>
      <c r="AA8" s="17">
        <f>AA4*'Calculations Etc'!$B$46</f>
        <v>2.7273477921253108E-3</v>
      </c>
      <c r="AB8" s="17">
        <f>AB4*'Calculations Etc'!$B$46</f>
        <v>2.7273477921253108E-3</v>
      </c>
      <c r="AC8" s="17">
        <f>AC4*'Calculations Etc'!$B$46</f>
        <v>2.7273477921253108E-3</v>
      </c>
      <c r="AD8" s="17">
        <f>AD4*'Calculations Etc'!$B$46</f>
        <v>2.7273477921253108E-3</v>
      </c>
      <c r="AE8" s="17">
        <f>AE4*'Calculations Etc'!$B$46</f>
        <v>2.7273477921253108E-3</v>
      </c>
      <c r="AF8" s="17">
        <f>AF4*'Calculations Etc'!$B$46</f>
        <v>2.7273477921253108E-3</v>
      </c>
      <c r="AG8" s="17">
        <f>AG4*'Calculations Etc'!$B$46</f>
        <v>2.7273477921253108E-3</v>
      </c>
      <c r="AH8" s="17">
        <f>AH4*'Calculations Etc'!$B$46</f>
        <v>2.7273477921253108E-3</v>
      </c>
      <c r="AI8" s="17">
        <f>AI4*'Calculations Etc'!$B$46</f>
        <v>2.7273477921253108E-3</v>
      </c>
    </row>
    <row r="14" spans="1:36">
      <c r="B14" s="51"/>
    </row>
    <row r="15" spans="1:36">
      <c r="B15" s="1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5"/>
  <cols>
    <col min="1" max="1" width="31.140625" customWidth="1"/>
  </cols>
  <sheetData>
    <row r="1" spans="1:36">
      <c r="A1" s="1" t="s">
        <v>1228</v>
      </c>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1226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1"/>
  <sheetViews>
    <sheetView workbookViewId="0">
      <pane xSplit="2" ySplit="1" topLeftCell="C29" activePane="bottomRight" state="frozen"/>
      <selection pane="topRight" activeCell="C1" sqref="C1"/>
      <selection pane="bottomLeft" activeCell="A2" sqref="A2"/>
      <selection pane="bottomRight" activeCell="B1" sqref="B1:AN93"/>
    </sheetView>
  </sheetViews>
  <sheetFormatPr defaultRowHeight="15" customHeight="1"/>
  <cols>
    <col min="1" max="1" width="20.85546875" hidden="1" customWidth="1"/>
    <col min="2" max="2" width="45.7109375" customWidth="1"/>
  </cols>
  <sheetData>
    <row r="1" spans="1:37" ht="15" customHeight="1" thickBot="1">
      <c r="B1" s="11" t="s">
        <v>1170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1171</v>
      </c>
      <c r="E3" s="60"/>
      <c r="F3" s="60"/>
      <c r="G3" s="60"/>
    </row>
    <row r="4" spans="1:37" ht="15" customHeight="1">
      <c r="C4" s="60" t="s">
        <v>120</v>
      </c>
      <c r="D4" s="60" t="s">
        <v>1172</v>
      </c>
      <c r="E4" s="60"/>
      <c r="F4" s="60"/>
      <c r="G4" s="60" t="s">
        <v>119</v>
      </c>
    </row>
    <row r="5" spans="1:37" ht="15" customHeight="1">
      <c r="C5" s="60" t="s">
        <v>118</v>
      </c>
      <c r="D5" s="60" t="s">
        <v>1173</v>
      </c>
      <c r="E5" s="60"/>
      <c r="F5" s="60"/>
      <c r="G5" s="60"/>
    </row>
    <row r="6" spans="1:37" ht="15" customHeight="1">
      <c r="C6" s="60" t="s">
        <v>117</v>
      </c>
      <c r="D6" s="60"/>
      <c r="E6" s="60" t="s">
        <v>1174</v>
      </c>
      <c r="F6" s="60"/>
      <c r="G6" s="60"/>
    </row>
    <row r="10" spans="1:37" ht="15" customHeight="1">
      <c r="A10" s="61" t="s">
        <v>704</v>
      </c>
      <c r="B10" s="12" t="s">
        <v>705</v>
      </c>
    </row>
    <row r="11" spans="1:37" ht="15" customHeight="1">
      <c r="B11" s="11" t="s">
        <v>706</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1175</v>
      </c>
    </row>
    <row r="13" spans="1:37" ht="15" customHeight="1" thickBot="1">
      <c r="B13" s="10" t="s">
        <v>707</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v>
      </c>
    </row>
    <row r="16" spans="1:37" ht="15" customHeight="1">
      <c r="B16" s="4" t="s">
        <v>708</v>
      </c>
    </row>
    <row r="17" spans="1:37" ht="15" customHeight="1">
      <c r="A17" s="61" t="s">
        <v>709</v>
      </c>
      <c r="B17" s="7" t="s">
        <v>710</v>
      </c>
      <c r="C17" s="9">
        <v>15428.980469</v>
      </c>
      <c r="D17" s="9">
        <v>15405.499023</v>
      </c>
      <c r="E17" s="9">
        <v>15323.711914</v>
      </c>
      <c r="F17" s="9">
        <v>15159.976562</v>
      </c>
      <c r="G17" s="9">
        <v>14917.853515999999</v>
      </c>
      <c r="H17" s="9">
        <v>14628.947265999999</v>
      </c>
      <c r="I17" s="9">
        <v>14292.086914</v>
      </c>
      <c r="J17" s="9">
        <v>13935.930664</v>
      </c>
      <c r="K17" s="9">
        <v>13566.020508</v>
      </c>
      <c r="L17" s="9">
        <v>13277.228515999999</v>
      </c>
      <c r="M17" s="9">
        <v>13019.773438</v>
      </c>
      <c r="N17" s="9">
        <v>12784.998046999999</v>
      </c>
      <c r="O17" s="9">
        <v>12550.392578000001</v>
      </c>
      <c r="P17" s="9">
        <v>12335.585938</v>
      </c>
      <c r="Q17" s="9">
        <v>12135.011719</v>
      </c>
      <c r="R17" s="9">
        <v>11949.166015999999</v>
      </c>
      <c r="S17" s="9">
        <v>11778.105469</v>
      </c>
      <c r="T17" s="9">
        <v>11621.833008</v>
      </c>
      <c r="U17" s="9">
        <v>11477.642578000001</v>
      </c>
      <c r="V17" s="9">
        <v>11370.915039</v>
      </c>
      <c r="W17" s="9">
        <v>11287.265625</v>
      </c>
      <c r="X17" s="9">
        <v>11223.253906</v>
      </c>
      <c r="Y17" s="9">
        <v>11175.657227</v>
      </c>
      <c r="Z17" s="9">
        <v>11142.997069999999</v>
      </c>
      <c r="AA17" s="9">
        <v>11122.304688</v>
      </c>
      <c r="AB17" s="9">
        <v>11112.819336</v>
      </c>
      <c r="AC17" s="9">
        <v>11114.872069999999</v>
      </c>
      <c r="AD17" s="9">
        <v>11126.013671999999</v>
      </c>
      <c r="AE17" s="9">
        <v>11141.701171999999</v>
      </c>
      <c r="AF17" s="9">
        <v>11165.027344</v>
      </c>
      <c r="AG17" s="9">
        <v>11191.183594</v>
      </c>
      <c r="AH17" s="9">
        <v>11216.177734000001</v>
      </c>
      <c r="AI17" s="9">
        <v>11244.252930000001</v>
      </c>
      <c r="AJ17" s="9">
        <v>11271.550781</v>
      </c>
      <c r="AK17" s="5">
        <v>-9.7160000000000007E-3</v>
      </c>
    </row>
    <row r="18" spans="1:37" ht="15" customHeight="1">
      <c r="A18" s="61" t="s">
        <v>711</v>
      </c>
      <c r="B18" s="7" t="s">
        <v>712</v>
      </c>
      <c r="C18" s="9">
        <v>6724.5795900000003</v>
      </c>
      <c r="D18" s="9">
        <v>6734.0429690000001</v>
      </c>
      <c r="E18" s="9">
        <v>6708.1308589999999</v>
      </c>
      <c r="F18" s="9">
        <v>6643.5610349999997</v>
      </c>
      <c r="G18" s="9">
        <v>6545.4326170000004</v>
      </c>
      <c r="H18" s="9">
        <v>6429.3178710000002</v>
      </c>
      <c r="I18" s="9">
        <v>6290.8842770000001</v>
      </c>
      <c r="J18" s="9">
        <v>6150.8789059999999</v>
      </c>
      <c r="K18" s="9">
        <v>6008.1157229999999</v>
      </c>
      <c r="L18" s="9">
        <v>5901.6381840000004</v>
      </c>
      <c r="M18" s="9">
        <v>5813.1152339999999</v>
      </c>
      <c r="N18" s="9">
        <v>5737.2539059999999</v>
      </c>
      <c r="O18" s="9">
        <v>5665.0756840000004</v>
      </c>
      <c r="P18" s="9">
        <v>5603.8212890000004</v>
      </c>
      <c r="Q18" s="9">
        <v>5551.3549800000001</v>
      </c>
      <c r="R18" s="9">
        <v>5507.7587890000004</v>
      </c>
      <c r="S18" s="9">
        <v>5472.0776370000003</v>
      </c>
      <c r="T18" s="9">
        <v>5444.578125</v>
      </c>
      <c r="U18" s="9">
        <v>5423.7685549999997</v>
      </c>
      <c r="V18" s="9">
        <v>5421.4287109999996</v>
      </c>
      <c r="W18" s="9">
        <v>5430.5571289999998</v>
      </c>
      <c r="X18" s="9">
        <v>5450.236328</v>
      </c>
      <c r="Y18" s="9">
        <v>5477.5961909999996</v>
      </c>
      <c r="Z18" s="9">
        <v>5512.2231449999999</v>
      </c>
      <c r="AA18" s="9">
        <v>5551.8603519999997</v>
      </c>
      <c r="AB18" s="9">
        <v>5595.640625</v>
      </c>
      <c r="AC18" s="9">
        <v>5643.2368159999996</v>
      </c>
      <c r="AD18" s="9">
        <v>5692.9453119999998</v>
      </c>
      <c r="AE18" s="9">
        <v>5743.298828</v>
      </c>
      <c r="AF18" s="9">
        <v>5794.2021480000003</v>
      </c>
      <c r="AG18" s="9">
        <v>5842.96875</v>
      </c>
      <c r="AH18" s="9">
        <v>5888.0141599999997</v>
      </c>
      <c r="AI18" s="9">
        <v>5931.1635740000002</v>
      </c>
      <c r="AJ18" s="9">
        <v>5970.3037109999996</v>
      </c>
      <c r="AK18" s="5">
        <v>-3.7550000000000001E-3</v>
      </c>
    </row>
    <row r="19" spans="1:37" ht="15" customHeight="1">
      <c r="A19" s="61" t="s">
        <v>713</v>
      </c>
      <c r="B19" s="7" t="s">
        <v>714</v>
      </c>
      <c r="C19" s="9">
        <v>8685.0859380000002</v>
      </c>
      <c r="D19" s="9">
        <v>8652.1142579999996</v>
      </c>
      <c r="E19" s="9">
        <v>8596.3134769999997</v>
      </c>
      <c r="F19" s="9">
        <v>8497.3339840000008</v>
      </c>
      <c r="G19" s="9">
        <v>8353.6210940000001</v>
      </c>
      <c r="H19" s="9">
        <v>8181.1625979999999</v>
      </c>
      <c r="I19" s="9">
        <v>7983.1337890000004</v>
      </c>
      <c r="J19" s="9">
        <v>7767.3847660000001</v>
      </c>
      <c r="K19" s="9">
        <v>7540.6479490000002</v>
      </c>
      <c r="L19" s="9">
        <v>7358.6391599999997</v>
      </c>
      <c r="M19" s="9">
        <v>7189.9614259999998</v>
      </c>
      <c r="N19" s="9">
        <v>7031.2646480000003</v>
      </c>
      <c r="O19" s="9">
        <v>6869.0444340000004</v>
      </c>
      <c r="P19" s="9">
        <v>6715.6679690000001</v>
      </c>
      <c r="Q19" s="9">
        <v>6567.7114259999998</v>
      </c>
      <c r="R19" s="9">
        <v>6425.5869140000004</v>
      </c>
      <c r="S19" s="9">
        <v>6290.3085940000001</v>
      </c>
      <c r="T19" s="9">
        <v>6161.6157229999999</v>
      </c>
      <c r="U19" s="9">
        <v>6038.2934569999998</v>
      </c>
      <c r="V19" s="9">
        <v>5933.9135740000002</v>
      </c>
      <c r="W19" s="9">
        <v>5841.1083980000003</v>
      </c>
      <c r="X19" s="9">
        <v>5757.361328</v>
      </c>
      <c r="Y19" s="9">
        <v>5682.326172</v>
      </c>
      <c r="Z19" s="9">
        <v>5614.9384769999997</v>
      </c>
      <c r="AA19" s="9">
        <v>5554.4946289999998</v>
      </c>
      <c r="AB19" s="9">
        <v>5501.1030270000001</v>
      </c>
      <c r="AC19" s="9">
        <v>5455.4233400000003</v>
      </c>
      <c r="AD19" s="9">
        <v>5416.7133789999998</v>
      </c>
      <c r="AE19" s="9">
        <v>5381.9018550000001</v>
      </c>
      <c r="AF19" s="9">
        <v>5354.1791990000002</v>
      </c>
      <c r="AG19" s="9">
        <v>5331.4282229999999</v>
      </c>
      <c r="AH19" s="9">
        <v>5311.248047</v>
      </c>
      <c r="AI19" s="9">
        <v>5296.048828</v>
      </c>
      <c r="AJ19" s="9">
        <v>5284.09375</v>
      </c>
      <c r="AK19" s="5">
        <v>-1.5291000000000001E-2</v>
      </c>
    </row>
    <row r="20" spans="1:37" ht="15" customHeight="1">
      <c r="A20" s="61" t="s">
        <v>715</v>
      </c>
      <c r="B20" s="7" t="s">
        <v>716</v>
      </c>
      <c r="C20" s="9">
        <v>19.314609999999998</v>
      </c>
      <c r="D20" s="9">
        <v>19.341812000000001</v>
      </c>
      <c r="E20" s="9">
        <v>19.267472999999999</v>
      </c>
      <c r="F20" s="9">
        <v>19.082087000000001</v>
      </c>
      <c r="G20" s="9">
        <v>18.800263999999999</v>
      </c>
      <c r="H20" s="9">
        <v>18.466797</v>
      </c>
      <c r="I20" s="9">
        <v>18.069191</v>
      </c>
      <c r="J20" s="9">
        <v>17.667074</v>
      </c>
      <c r="K20" s="9">
        <v>17.257076000000001</v>
      </c>
      <c r="L20" s="9">
        <v>16.951315000000001</v>
      </c>
      <c r="M20" s="9">
        <v>16.697115</v>
      </c>
      <c r="N20" s="9">
        <v>16.479322</v>
      </c>
      <c r="O20" s="9">
        <v>16.272137000000001</v>
      </c>
      <c r="P20" s="9">
        <v>16.096287</v>
      </c>
      <c r="Q20" s="9">
        <v>15.945731</v>
      </c>
      <c r="R20" s="9">
        <v>15.820625</v>
      </c>
      <c r="S20" s="9">
        <v>15.718287</v>
      </c>
      <c r="T20" s="9">
        <v>15.639462</v>
      </c>
      <c r="U20" s="9">
        <v>15.579831</v>
      </c>
      <c r="V20" s="9">
        <v>15.573252</v>
      </c>
      <c r="W20" s="9">
        <v>15.59967</v>
      </c>
      <c r="X20" s="9">
        <v>15.656378</v>
      </c>
      <c r="Y20" s="9">
        <v>15.735168</v>
      </c>
      <c r="Z20" s="9">
        <v>15.834883</v>
      </c>
      <c r="AA20" s="9">
        <v>15.949057</v>
      </c>
      <c r="AB20" s="9">
        <v>16.075104</v>
      </c>
      <c r="AC20" s="9">
        <v>16.212070000000001</v>
      </c>
      <c r="AD20" s="9">
        <v>16.355115999999999</v>
      </c>
      <c r="AE20" s="9">
        <v>16.500012999999999</v>
      </c>
      <c r="AF20" s="9">
        <v>16.646477000000001</v>
      </c>
      <c r="AG20" s="9">
        <v>16.786771999999999</v>
      </c>
      <c r="AH20" s="9">
        <v>16.916354999999999</v>
      </c>
      <c r="AI20" s="9">
        <v>17.040489000000001</v>
      </c>
      <c r="AJ20" s="9">
        <v>17.153103000000002</v>
      </c>
      <c r="AK20" s="5">
        <v>-3.7460000000000002E-3</v>
      </c>
    </row>
    <row r="21" spans="1:37" ht="15" customHeight="1">
      <c r="A21" s="61" t="s">
        <v>717</v>
      </c>
      <c r="B21" s="7" t="s">
        <v>718</v>
      </c>
      <c r="C21" s="9">
        <v>887.00591999999995</v>
      </c>
      <c r="D21" s="9">
        <v>901.17144800000005</v>
      </c>
      <c r="E21" s="9">
        <v>913.44335899999999</v>
      </c>
      <c r="F21" s="9">
        <v>917.37786900000003</v>
      </c>
      <c r="G21" s="9">
        <v>917.01757799999996</v>
      </c>
      <c r="H21" s="9">
        <v>915.44360400000005</v>
      </c>
      <c r="I21" s="9">
        <v>913.53479000000004</v>
      </c>
      <c r="J21" s="9">
        <v>910.82928500000003</v>
      </c>
      <c r="K21" s="9">
        <v>911.684753</v>
      </c>
      <c r="L21" s="9">
        <v>912.46887200000003</v>
      </c>
      <c r="M21" s="9">
        <v>912.20404099999996</v>
      </c>
      <c r="N21" s="9">
        <v>913.934753</v>
      </c>
      <c r="O21" s="9">
        <v>914.03594999999996</v>
      </c>
      <c r="P21" s="9">
        <v>914.125</v>
      </c>
      <c r="Q21" s="9">
        <v>916.35821499999997</v>
      </c>
      <c r="R21" s="9">
        <v>919.40063499999997</v>
      </c>
      <c r="S21" s="9">
        <v>923.92163100000005</v>
      </c>
      <c r="T21" s="9">
        <v>930.129456</v>
      </c>
      <c r="U21" s="9">
        <v>937.660889</v>
      </c>
      <c r="V21" s="9">
        <v>946.129456</v>
      </c>
      <c r="W21" s="9">
        <v>955.93609600000002</v>
      </c>
      <c r="X21" s="9">
        <v>966.48217799999998</v>
      </c>
      <c r="Y21" s="9">
        <v>976.14654499999995</v>
      </c>
      <c r="Z21" s="9">
        <v>986.16784700000005</v>
      </c>
      <c r="AA21" s="9">
        <v>996.51025400000003</v>
      </c>
      <c r="AB21" s="9">
        <v>1006.99646</v>
      </c>
      <c r="AC21" s="9">
        <v>1018.671204</v>
      </c>
      <c r="AD21" s="9">
        <v>1031.2376710000001</v>
      </c>
      <c r="AE21" s="9">
        <v>1045.2349850000001</v>
      </c>
      <c r="AF21" s="9">
        <v>1060.0424800000001</v>
      </c>
      <c r="AG21" s="9">
        <v>1074.860107</v>
      </c>
      <c r="AH21" s="9">
        <v>1088.6639399999999</v>
      </c>
      <c r="AI21" s="9">
        <v>1102.4219969999999</v>
      </c>
      <c r="AJ21" s="9">
        <v>1116.209717</v>
      </c>
      <c r="AK21" s="5">
        <v>6.7099999999999998E-3</v>
      </c>
    </row>
    <row r="22" spans="1:37" ht="15" customHeight="1">
      <c r="A22" s="61" t="s">
        <v>719</v>
      </c>
      <c r="B22" s="7" t="s">
        <v>720</v>
      </c>
      <c r="C22" s="9">
        <v>236.77842699999999</v>
      </c>
      <c r="D22" s="9">
        <v>237.63630699999999</v>
      </c>
      <c r="E22" s="9">
        <v>238.40823399999999</v>
      </c>
      <c r="F22" s="9">
        <v>239.16348300000001</v>
      </c>
      <c r="G22" s="9">
        <v>239.92138700000001</v>
      </c>
      <c r="H22" s="9">
        <v>240.65364099999999</v>
      </c>
      <c r="I22" s="9">
        <v>241.332504</v>
      </c>
      <c r="J22" s="9">
        <v>242.03898599999999</v>
      </c>
      <c r="K22" s="9">
        <v>242.84085099999999</v>
      </c>
      <c r="L22" s="9">
        <v>243.62425200000001</v>
      </c>
      <c r="M22" s="9">
        <v>244.39331100000001</v>
      </c>
      <c r="N22" s="9">
        <v>245.18319700000001</v>
      </c>
      <c r="O22" s="9">
        <v>245.94813500000001</v>
      </c>
      <c r="P22" s="9">
        <v>246.627151</v>
      </c>
      <c r="Q22" s="9">
        <v>247.27301</v>
      </c>
      <c r="R22" s="9">
        <v>247.89477500000001</v>
      </c>
      <c r="S22" s="9">
        <v>248.40983600000001</v>
      </c>
      <c r="T22" s="9">
        <v>248.86958300000001</v>
      </c>
      <c r="U22" s="9">
        <v>249.277771</v>
      </c>
      <c r="V22" s="9">
        <v>249.63909899999999</v>
      </c>
      <c r="W22" s="9">
        <v>249.95678699999999</v>
      </c>
      <c r="X22" s="9">
        <v>250.22959900000001</v>
      </c>
      <c r="Y22" s="9">
        <v>250.45663500000001</v>
      </c>
      <c r="Z22" s="9">
        <v>250.636505</v>
      </c>
      <c r="AA22" s="9">
        <v>250.76469399999999</v>
      </c>
      <c r="AB22" s="9">
        <v>250.84716800000001</v>
      </c>
      <c r="AC22" s="9">
        <v>250.887787</v>
      </c>
      <c r="AD22" s="9">
        <v>250.89183</v>
      </c>
      <c r="AE22" s="9">
        <v>250.872818</v>
      </c>
      <c r="AF22" s="9">
        <v>250.846161</v>
      </c>
      <c r="AG22" s="9">
        <v>250.834305</v>
      </c>
      <c r="AH22" s="9">
        <v>250.86088599999999</v>
      </c>
      <c r="AI22" s="9">
        <v>250.94619800000001</v>
      </c>
      <c r="AJ22" s="9">
        <v>251.11041299999999</v>
      </c>
      <c r="AK22" s="5">
        <v>1.725E-3</v>
      </c>
    </row>
    <row r="23" spans="1:37" ht="15" customHeight="1">
      <c r="A23" s="61" t="s">
        <v>721</v>
      </c>
      <c r="B23" s="7" t="s">
        <v>722</v>
      </c>
      <c r="C23" s="9">
        <v>99.369827000000001</v>
      </c>
      <c r="D23" s="9">
        <v>99.438713000000007</v>
      </c>
      <c r="E23" s="9">
        <v>99.472228999999999</v>
      </c>
      <c r="F23" s="9">
        <v>99.505584999999996</v>
      </c>
      <c r="G23" s="9">
        <v>99.526343999999995</v>
      </c>
      <c r="H23" s="9">
        <v>99.541695000000004</v>
      </c>
      <c r="I23" s="9">
        <v>99.557747000000006</v>
      </c>
      <c r="J23" s="9">
        <v>99.547966000000002</v>
      </c>
      <c r="K23" s="9">
        <v>99.476646000000002</v>
      </c>
      <c r="L23" s="9">
        <v>99.396361999999996</v>
      </c>
      <c r="M23" s="9">
        <v>99.302657999999994</v>
      </c>
      <c r="N23" s="9">
        <v>99.182693</v>
      </c>
      <c r="O23" s="9">
        <v>99.048500000000004</v>
      </c>
      <c r="P23" s="9">
        <v>98.863533000000004</v>
      </c>
      <c r="Q23" s="9">
        <v>98.658394000000001</v>
      </c>
      <c r="R23" s="9">
        <v>98.430015999999995</v>
      </c>
      <c r="S23" s="9">
        <v>98.194892999999993</v>
      </c>
      <c r="T23" s="9">
        <v>97.939284999999998</v>
      </c>
      <c r="U23" s="9">
        <v>97.662361000000004</v>
      </c>
      <c r="V23" s="9">
        <v>97.363181999999995</v>
      </c>
      <c r="W23" s="9">
        <v>97.038230999999996</v>
      </c>
      <c r="X23" s="9">
        <v>96.680710000000005</v>
      </c>
      <c r="Y23" s="9">
        <v>96.284087999999997</v>
      </c>
      <c r="Z23" s="9">
        <v>95.842406999999994</v>
      </c>
      <c r="AA23" s="9">
        <v>95.347617999999997</v>
      </c>
      <c r="AB23" s="9">
        <v>94.802689000000001</v>
      </c>
      <c r="AC23" s="9">
        <v>94.208138000000005</v>
      </c>
      <c r="AD23" s="9">
        <v>93.565513999999993</v>
      </c>
      <c r="AE23" s="9">
        <v>92.884490999999997</v>
      </c>
      <c r="AF23" s="9">
        <v>92.177802999999997</v>
      </c>
      <c r="AG23" s="9">
        <v>91.466164000000006</v>
      </c>
      <c r="AH23" s="9">
        <v>90.772598000000002</v>
      </c>
      <c r="AI23" s="9">
        <v>90.117621999999997</v>
      </c>
      <c r="AJ23" s="9">
        <v>89.522925999999998</v>
      </c>
      <c r="AK23" s="5">
        <v>-3.277E-3</v>
      </c>
    </row>
    <row r="24" spans="1:37" ht="15" customHeight="1">
      <c r="A24" s="61" t="s">
        <v>723</v>
      </c>
      <c r="B24" s="7" t="s">
        <v>724</v>
      </c>
      <c r="C24" s="9">
        <v>32.039715000000001</v>
      </c>
      <c r="D24" s="9">
        <v>32.314650999999998</v>
      </c>
      <c r="E24" s="9">
        <v>32.579014000000001</v>
      </c>
      <c r="F24" s="9">
        <v>32.846046000000001</v>
      </c>
      <c r="G24" s="9">
        <v>33.110317000000002</v>
      </c>
      <c r="H24" s="9">
        <v>33.374206999999998</v>
      </c>
      <c r="I24" s="9">
        <v>33.639603000000001</v>
      </c>
      <c r="J24" s="9">
        <v>33.897376999999999</v>
      </c>
      <c r="K24" s="9">
        <v>34.139076000000003</v>
      </c>
      <c r="L24" s="9">
        <v>34.378258000000002</v>
      </c>
      <c r="M24" s="9">
        <v>34.613281000000001</v>
      </c>
      <c r="N24" s="9">
        <v>34.839770999999999</v>
      </c>
      <c r="O24" s="9">
        <v>35.061768000000001</v>
      </c>
      <c r="P24" s="9">
        <v>35.280872000000002</v>
      </c>
      <c r="Q24" s="9">
        <v>35.495044999999998</v>
      </c>
      <c r="R24" s="9">
        <v>35.703170999999998</v>
      </c>
      <c r="S24" s="9">
        <v>35.912951999999997</v>
      </c>
      <c r="T24" s="9">
        <v>36.119307999999997</v>
      </c>
      <c r="U24" s="9">
        <v>36.321995000000001</v>
      </c>
      <c r="V24" s="9">
        <v>36.520729000000003</v>
      </c>
      <c r="W24" s="9">
        <v>36.715229000000001</v>
      </c>
      <c r="X24" s="9">
        <v>36.905312000000002</v>
      </c>
      <c r="Y24" s="9">
        <v>37.090851000000001</v>
      </c>
      <c r="Z24" s="9">
        <v>37.271832000000003</v>
      </c>
      <c r="AA24" s="9">
        <v>37.44838</v>
      </c>
      <c r="AB24" s="9">
        <v>37.620724000000003</v>
      </c>
      <c r="AC24" s="9">
        <v>37.789070000000002</v>
      </c>
      <c r="AD24" s="9">
        <v>37.953735000000002</v>
      </c>
      <c r="AE24" s="9">
        <v>38.115043999999997</v>
      </c>
      <c r="AF24" s="9">
        <v>38.273403000000002</v>
      </c>
      <c r="AG24" s="9">
        <v>38.429110999999999</v>
      </c>
      <c r="AH24" s="9">
        <v>38.582664000000001</v>
      </c>
      <c r="AI24" s="9">
        <v>38.734631</v>
      </c>
      <c r="AJ24" s="9">
        <v>38.885581999999999</v>
      </c>
      <c r="AK24" s="5">
        <v>5.8009999999999997E-3</v>
      </c>
    </row>
    <row r="25" spans="1:37" ht="15" customHeight="1">
      <c r="A25" s="61" t="s">
        <v>725</v>
      </c>
      <c r="B25" s="7" t="s">
        <v>726</v>
      </c>
      <c r="C25" s="9">
        <v>105.36889600000001</v>
      </c>
      <c r="D25" s="9">
        <v>105.882927</v>
      </c>
      <c r="E25" s="9">
        <v>106.356987</v>
      </c>
      <c r="F25" s="9">
        <v>106.811852</v>
      </c>
      <c r="G25" s="9">
        <v>107.284744</v>
      </c>
      <c r="H25" s="9">
        <v>107.73774</v>
      </c>
      <c r="I25" s="9">
        <v>108.135147</v>
      </c>
      <c r="J25" s="9">
        <v>108.59365099999999</v>
      </c>
      <c r="K25" s="9">
        <v>109.225121</v>
      </c>
      <c r="L25" s="9">
        <v>109.849632</v>
      </c>
      <c r="M25" s="9">
        <v>110.47736399999999</v>
      </c>
      <c r="N25" s="9">
        <v>111.160736</v>
      </c>
      <c r="O25" s="9">
        <v>111.83788300000001</v>
      </c>
      <c r="P25" s="9">
        <v>112.48278000000001</v>
      </c>
      <c r="Q25" s="9">
        <v>113.11958300000001</v>
      </c>
      <c r="R25" s="9">
        <v>113.761589</v>
      </c>
      <c r="S25" s="9">
        <v>114.301987</v>
      </c>
      <c r="T25" s="9">
        <v>114.810982</v>
      </c>
      <c r="U25" s="9">
        <v>115.29338799999999</v>
      </c>
      <c r="V25" s="9">
        <v>115.75518</v>
      </c>
      <c r="W25" s="9">
        <v>116.203316</v>
      </c>
      <c r="X25" s="9">
        <v>116.64357</v>
      </c>
      <c r="Y25" s="9">
        <v>117.081703</v>
      </c>
      <c r="Z25" s="9">
        <v>117.522255</v>
      </c>
      <c r="AA25" s="9">
        <v>117.968689</v>
      </c>
      <c r="AB25" s="9">
        <v>118.42372899999999</v>
      </c>
      <c r="AC25" s="9">
        <v>118.890556</v>
      </c>
      <c r="AD25" s="9">
        <v>119.372574</v>
      </c>
      <c r="AE25" s="9">
        <v>119.87326</v>
      </c>
      <c r="AF25" s="9">
        <v>120.394981</v>
      </c>
      <c r="AG25" s="9">
        <v>120.93901099999999</v>
      </c>
      <c r="AH25" s="9">
        <v>121.5056</v>
      </c>
      <c r="AI25" s="9">
        <v>122.093918</v>
      </c>
      <c r="AJ25" s="9">
        <v>122.70192</v>
      </c>
      <c r="AK25" s="5">
        <v>4.6179999999999997E-3</v>
      </c>
    </row>
    <row r="26" spans="1:37" ht="15" customHeight="1">
      <c r="A26" s="61" t="s">
        <v>727</v>
      </c>
      <c r="B26" s="7" t="s">
        <v>728</v>
      </c>
      <c r="C26" s="9">
        <v>5649.7138670000004</v>
      </c>
      <c r="D26" s="9">
        <v>5725.2587890000004</v>
      </c>
      <c r="E26" s="9">
        <v>5818.2109380000002</v>
      </c>
      <c r="F26" s="9">
        <v>5830.0395509999998</v>
      </c>
      <c r="G26" s="9">
        <v>5814.638672</v>
      </c>
      <c r="H26" s="9">
        <v>5814.2666019999997</v>
      </c>
      <c r="I26" s="9">
        <v>5813.0498049999997</v>
      </c>
      <c r="J26" s="9">
        <v>5804.3061520000001</v>
      </c>
      <c r="K26" s="9">
        <v>5792.9775390000004</v>
      </c>
      <c r="L26" s="9">
        <v>5777.2119140000004</v>
      </c>
      <c r="M26" s="9">
        <v>5741.1801759999998</v>
      </c>
      <c r="N26" s="9">
        <v>5710.9765619999998</v>
      </c>
      <c r="O26" s="9">
        <v>5669.7421880000002</v>
      </c>
      <c r="P26" s="9">
        <v>5629.2802730000003</v>
      </c>
      <c r="Q26" s="9">
        <v>5599.5825199999999</v>
      </c>
      <c r="R26" s="9">
        <v>5569.5668949999999</v>
      </c>
      <c r="S26" s="9">
        <v>5545.6552730000003</v>
      </c>
      <c r="T26" s="9">
        <v>5537.8212890000004</v>
      </c>
      <c r="U26" s="9">
        <v>5547.3720700000003</v>
      </c>
      <c r="V26" s="9">
        <v>5561.8339839999999</v>
      </c>
      <c r="W26" s="9">
        <v>5587.0009769999997</v>
      </c>
      <c r="X26" s="9">
        <v>5616.1777339999999</v>
      </c>
      <c r="Y26" s="9">
        <v>5643.748047</v>
      </c>
      <c r="Z26" s="9">
        <v>5665.5429690000001</v>
      </c>
      <c r="AA26" s="9">
        <v>5698.0361329999996</v>
      </c>
      <c r="AB26" s="9">
        <v>5732.904297</v>
      </c>
      <c r="AC26" s="9">
        <v>5773.4697269999997</v>
      </c>
      <c r="AD26" s="9">
        <v>5824.4008789999998</v>
      </c>
      <c r="AE26" s="9">
        <v>5880.1401370000003</v>
      </c>
      <c r="AF26" s="9">
        <v>5936.2456050000001</v>
      </c>
      <c r="AG26" s="9">
        <v>5998.6572269999997</v>
      </c>
      <c r="AH26" s="9">
        <v>6065.2216799999997</v>
      </c>
      <c r="AI26" s="9">
        <v>6124.8320309999999</v>
      </c>
      <c r="AJ26" s="9">
        <v>6190.8989259999998</v>
      </c>
      <c r="AK26" s="5">
        <v>2.447E-3</v>
      </c>
    </row>
    <row r="27" spans="1:37" ht="15" customHeight="1">
      <c r="A27" s="61" t="s">
        <v>1162</v>
      </c>
      <c r="B27" s="7" t="s">
        <v>1163</v>
      </c>
      <c r="C27" s="9">
        <v>619.18292199999996</v>
      </c>
      <c r="D27" s="9">
        <v>633.43945299999996</v>
      </c>
      <c r="E27" s="9">
        <v>646.08941700000003</v>
      </c>
      <c r="F27" s="9">
        <v>654.79101600000001</v>
      </c>
      <c r="G27" s="9">
        <v>663.82513400000005</v>
      </c>
      <c r="H27" s="9">
        <v>668.66900599999997</v>
      </c>
      <c r="I27" s="9">
        <v>674.03894000000003</v>
      </c>
      <c r="J27" s="9">
        <v>679.41833499999996</v>
      </c>
      <c r="K27" s="9">
        <v>684.094604</v>
      </c>
      <c r="L27" s="9">
        <v>688.16961700000002</v>
      </c>
      <c r="M27" s="9">
        <v>690.32275400000003</v>
      </c>
      <c r="N27" s="9">
        <v>695.87261999999998</v>
      </c>
      <c r="O27" s="9">
        <v>700.92022699999995</v>
      </c>
      <c r="P27" s="9">
        <v>707.15478499999995</v>
      </c>
      <c r="Q27" s="9">
        <v>715.806152</v>
      </c>
      <c r="R27" s="9">
        <v>724.16955600000006</v>
      </c>
      <c r="S27" s="9">
        <v>734.407104</v>
      </c>
      <c r="T27" s="9">
        <v>744.64257799999996</v>
      </c>
      <c r="U27" s="9">
        <v>756.13836700000002</v>
      </c>
      <c r="V27" s="9">
        <v>767.97314500000005</v>
      </c>
      <c r="W27" s="9">
        <v>780.13336200000003</v>
      </c>
      <c r="X27" s="9">
        <v>792.01409899999999</v>
      </c>
      <c r="Y27" s="9">
        <v>801.98394800000005</v>
      </c>
      <c r="Z27" s="9">
        <v>814.23828100000003</v>
      </c>
      <c r="AA27" s="9">
        <v>823.96765100000005</v>
      </c>
      <c r="AB27" s="9">
        <v>833.68933100000004</v>
      </c>
      <c r="AC27" s="9">
        <v>842.99774200000002</v>
      </c>
      <c r="AD27" s="9">
        <v>852.68395999999996</v>
      </c>
      <c r="AE27" s="9">
        <v>863.38024900000005</v>
      </c>
      <c r="AF27" s="9">
        <v>874.95165999999995</v>
      </c>
      <c r="AG27" s="9">
        <v>887.60876499999995</v>
      </c>
      <c r="AH27" s="9">
        <v>900.07397500000002</v>
      </c>
      <c r="AI27" s="9">
        <v>913.622253</v>
      </c>
      <c r="AJ27" s="9">
        <v>927.65673800000002</v>
      </c>
      <c r="AK27" s="5">
        <v>1.1993E-2</v>
      </c>
    </row>
    <row r="28" spans="1:37" ht="15" customHeight="1">
      <c r="A28" s="61" t="s">
        <v>1164</v>
      </c>
      <c r="B28" s="7" t="s">
        <v>1165</v>
      </c>
      <c r="C28" s="9">
        <v>879.51989700000001</v>
      </c>
      <c r="D28" s="9">
        <v>881.07354699999996</v>
      </c>
      <c r="E28" s="9">
        <v>890.91430700000001</v>
      </c>
      <c r="F28" s="9">
        <v>893.73455799999999</v>
      </c>
      <c r="G28" s="9">
        <v>893.129456</v>
      </c>
      <c r="H28" s="9">
        <v>897.66198699999995</v>
      </c>
      <c r="I28" s="9">
        <v>902.65533400000004</v>
      </c>
      <c r="J28" s="9">
        <v>907.64562999999998</v>
      </c>
      <c r="K28" s="9">
        <v>912.08618200000001</v>
      </c>
      <c r="L28" s="9">
        <v>917.50824</v>
      </c>
      <c r="M28" s="9">
        <v>921.44274900000005</v>
      </c>
      <c r="N28" s="9">
        <v>926.31384300000002</v>
      </c>
      <c r="O28" s="9">
        <v>932.30865500000004</v>
      </c>
      <c r="P28" s="9">
        <v>933.733521</v>
      </c>
      <c r="Q28" s="9">
        <v>941.07757600000002</v>
      </c>
      <c r="R28" s="9">
        <v>944.35516399999995</v>
      </c>
      <c r="S28" s="9">
        <v>948.41332999999997</v>
      </c>
      <c r="T28" s="9">
        <v>957.18237299999998</v>
      </c>
      <c r="U28" s="9">
        <v>968.34051499999998</v>
      </c>
      <c r="V28" s="9">
        <v>982.12457300000005</v>
      </c>
      <c r="W28" s="9">
        <v>996.82391399999995</v>
      </c>
      <c r="X28" s="9">
        <v>1015.3165279999999</v>
      </c>
      <c r="Y28" s="9">
        <v>1031.2779539999999</v>
      </c>
      <c r="Z28" s="9">
        <v>1050.2116699999999</v>
      </c>
      <c r="AA28" s="9">
        <v>1067.512939</v>
      </c>
      <c r="AB28" s="9">
        <v>1089.256836</v>
      </c>
      <c r="AC28" s="9">
        <v>1113.9670410000001</v>
      </c>
      <c r="AD28" s="9">
        <v>1140.080933</v>
      </c>
      <c r="AE28" s="9">
        <v>1167.30188</v>
      </c>
      <c r="AF28" s="9">
        <v>1196.1062010000001</v>
      </c>
      <c r="AG28" s="9">
        <v>1226.540649</v>
      </c>
      <c r="AH28" s="9">
        <v>1259.1801760000001</v>
      </c>
      <c r="AI28" s="9">
        <v>1290.81897</v>
      </c>
      <c r="AJ28" s="9">
        <v>1324.704956</v>
      </c>
      <c r="AK28" s="5">
        <v>1.2825E-2</v>
      </c>
    </row>
    <row r="29" spans="1:37" ht="15" customHeight="1">
      <c r="A29" s="61" t="s">
        <v>729</v>
      </c>
      <c r="B29" s="7" t="s">
        <v>730</v>
      </c>
      <c r="C29" s="9">
        <v>4151.0112300000001</v>
      </c>
      <c r="D29" s="9">
        <v>4210.7465819999998</v>
      </c>
      <c r="E29" s="9">
        <v>4281.2065430000002</v>
      </c>
      <c r="F29" s="9">
        <v>4281.5141599999997</v>
      </c>
      <c r="G29" s="9">
        <v>4257.6840819999998</v>
      </c>
      <c r="H29" s="9">
        <v>4247.9360349999997</v>
      </c>
      <c r="I29" s="9">
        <v>4236.3549800000001</v>
      </c>
      <c r="J29" s="9">
        <v>4217.2421880000002</v>
      </c>
      <c r="K29" s="9">
        <v>4196.796875</v>
      </c>
      <c r="L29" s="9">
        <v>4171.5341799999997</v>
      </c>
      <c r="M29" s="9">
        <v>4129.4145509999998</v>
      </c>
      <c r="N29" s="9">
        <v>4088.7897950000001</v>
      </c>
      <c r="O29" s="9">
        <v>4036.513672</v>
      </c>
      <c r="P29" s="9">
        <v>3988.3928219999998</v>
      </c>
      <c r="Q29" s="9">
        <v>3942.6987300000001</v>
      </c>
      <c r="R29" s="9">
        <v>3901.0419919999999</v>
      </c>
      <c r="S29" s="9">
        <v>3862.834961</v>
      </c>
      <c r="T29" s="9">
        <v>3835.9960940000001</v>
      </c>
      <c r="U29" s="9">
        <v>3822.892578</v>
      </c>
      <c r="V29" s="9">
        <v>3811.736328</v>
      </c>
      <c r="W29" s="9">
        <v>3810.0432129999999</v>
      </c>
      <c r="X29" s="9">
        <v>3808.8471679999998</v>
      </c>
      <c r="Y29" s="9">
        <v>3810.486328</v>
      </c>
      <c r="Z29" s="9">
        <v>3801.0927729999999</v>
      </c>
      <c r="AA29" s="9">
        <v>3806.5551759999998</v>
      </c>
      <c r="AB29" s="9">
        <v>3809.9577640000002</v>
      </c>
      <c r="AC29" s="9">
        <v>3816.5046390000002</v>
      </c>
      <c r="AD29" s="9">
        <v>3831.6357419999999</v>
      </c>
      <c r="AE29" s="9">
        <v>3849.4575199999999</v>
      </c>
      <c r="AF29" s="9">
        <v>3865.1872560000002</v>
      </c>
      <c r="AG29" s="9">
        <v>3884.507568</v>
      </c>
      <c r="AH29" s="9">
        <v>3905.9670409999999</v>
      </c>
      <c r="AI29" s="9">
        <v>3920.390625</v>
      </c>
      <c r="AJ29" s="9">
        <v>3938.5375979999999</v>
      </c>
      <c r="AK29" s="5">
        <v>-2.0860000000000002E-3</v>
      </c>
    </row>
    <row r="31" spans="1:37" ht="15" customHeight="1">
      <c r="B31" s="4" t="s">
        <v>731</v>
      </c>
    </row>
    <row r="32" spans="1:37" ht="15" customHeight="1">
      <c r="A32" s="61" t="s">
        <v>732</v>
      </c>
      <c r="B32" s="7" t="s">
        <v>733</v>
      </c>
      <c r="C32" s="9">
        <v>2523.8835450000001</v>
      </c>
      <c r="D32" s="9">
        <v>2543.4819339999999</v>
      </c>
      <c r="E32" s="9">
        <v>2581.4345699999999</v>
      </c>
      <c r="F32" s="9">
        <v>2614.51001</v>
      </c>
      <c r="G32" s="9">
        <v>2639.6384280000002</v>
      </c>
      <c r="H32" s="9">
        <v>2662.8723140000002</v>
      </c>
      <c r="I32" s="9">
        <v>2688.826172</v>
      </c>
      <c r="J32" s="9">
        <v>2716.3867190000001</v>
      </c>
      <c r="K32" s="9">
        <v>2747.7561040000001</v>
      </c>
      <c r="L32" s="9">
        <v>2778.9208979999999</v>
      </c>
      <c r="M32" s="9">
        <v>2807.3383789999998</v>
      </c>
      <c r="N32" s="9">
        <v>2845.0898440000001</v>
      </c>
      <c r="O32" s="9">
        <v>2875.0952149999998</v>
      </c>
      <c r="P32" s="9">
        <v>2905.7216800000001</v>
      </c>
      <c r="Q32" s="9">
        <v>2937.7033689999998</v>
      </c>
      <c r="R32" s="9">
        <v>2968.9702149999998</v>
      </c>
      <c r="S32" s="9">
        <v>3000.345703</v>
      </c>
      <c r="T32" s="9">
        <v>3033.1633299999999</v>
      </c>
      <c r="U32" s="9">
        <v>3065.0688479999999</v>
      </c>
      <c r="V32" s="9">
        <v>3096.1477049999999</v>
      </c>
      <c r="W32" s="9">
        <v>3127.6623540000001</v>
      </c>
      <c r="X32" s="9">
        <v>3159.9077149999998</v>
      </c>
      <c r="Y32" s="9">
        <v>3191.2866210000002</v>
      </c>
      <c r="Z32" s="9">
        <v>3223.0407709999999</v>
      </c>
      <c r="AA32" s="9">
        <v>3254.7141109999998</v>
      </c>
      <c r="AB32" s="9">
        <v>3286.7014159999999</v>
      </c>
      <c r="AC32" s="9">
        <v>3321.4685060000002</v>
      </c>
      <c r="AD32" s="9">
        <v>3356.6416020000001</v>
      </c>
      <c r="AE32" s="9">
        <v>3394.1911620000001</v>
      </c>
      <c r="AF32" s="9">
        <v>3431.6545409999999</v>
      </c>
      <c r="AG32" s="9">
        <v>3470.788818</v>
      </c>
      <c r="AH32" s="9">
        <v>3509.7297359999998</v>
      </c>
      <c r="AI32" s="9">
        <v>3548.4204100000002</v>
      </c>
      <c r="AJ32" s="9">
        <v>3586.2966310000002</v>
      </c>
      <c r="AK32" s="5">
        <v>1.0795000000000001E-2</v>
      </c>
    </row>
    <row r="33" spans="1:37" ht="15" customHeight="1">
      <c r="A33" s="61" t="s">
        <v>734</v>
      </c>
      <c r="B33" s="7" t="s">
        <v>735</v>
      </c>
      <c r="C33" s="9">
        <v>141.63438400000001</v>
      </c>
      <c r="D33" s="9">
        <v>142.54063400000001</v>
      </c>
      <c r="E33" s="9">
        <v>144.325546</v>
      </c>
      <c r="F33" s="9">
        <v>145.88208</v>
      </c>
      <c r="G33" s="9">
        <v>147.06355300000001</v>
      </c>
      <c r="H33" s="9">
        <v>148.15721099999999</v>
      </c>
      <c r="I33" s="9">
        <v>149.38279700000001</v>
      </c>
      <c r="J33" s="9">
        <v>150.68646200000001</v>
      </c>
      <c r="K33" s="9">
        <v>152.17308</v>
      </c>
      <c r="L33" s="9">
        <v>153.65124499999999</v>
      </c>
      <c r="M33" s="9">
        <v>154.999359</v>
      </c>
      <c r="N33" s="9">
        <v>156.79319799999999</v>
      </c>
      <c r="O33" s="9">
        <v>158.218628</v>
      </c>
      <c r="P33" s="9">
        <v>159.67420999999999</v>
      </c>
      <c r="Q33" s="9">
        <v>161.194748</v>
      </c>
      <c r="R33" s="9">
        <v>162.68177800000001</v>
      </c>
      <c r="S33" s="9">
        <v>164.17425499999999</v>
      </c>
      <c r="T33" s="9">
        <v>165.73588599999999</v>
      </c>
      <c r="U33" s="9">
        <v>167.25404399999999</v>
      </c>
      <c r="V33" s="9">
        <v>168.733093</v>
      </c>
      <c r="W33" s="9">
        <v>170.233047</v>
      </c>
      <c r="X33" s="9">
        <v>171.767807</v>
      </c>
      <c r="Y33" s="9">
        <v>173.26165800000001</v>
      </c>
      <c r="Z33" s="9">
        <v>174.77319299999999</v>
      </c>
      <c r="AA33" s="9">
        <v>176.281128</v>
      </c>
      <c r="AB33" s="9">
        <v>177.80426</v>
      </c>
      <c r="AC33" s="9">
        <v>179.45953399999999</v>
      </c>
      <c r="AD33" s="9">
        <v>181.13412500000001</v>
      </c>
      <c r="AE33" s="9">
        <v>182.922043</v>
      </c>
      <c r="AF33" s="9">
        <v>184.70584099999999</v>
      </c>
      <c r="AG33" s="9">
        <v>186.569489</v>
      </c>
      <c r="AH33" s="9">
        <v>188.42364499999999</v>
      </c>
      <c r="AI33" s="9">
        <v>190.26585399999999</v>
      </c>
      <c r="AJ33" s="9">
        <v>192.069489</v>
      </c>
      <c r="AK33" s="5">
        <v>9.3629999999999998E-3</v>
      </c>
    </row>
    <row r="34" spans="1:37" ht="15" customHeight="1">
      <c r="A34" s="61" t="s">
        <v>736</v>
      </c>
      <c r="B34" s="7" t="s">
        <v>737</v>
      </c>
      <c r="C34" s="9">
        <v>1579.335327</v>
      </c>
      <c r="D34" s="9">
        <v>1585.642822</v>
      </c>
      <c r="E34" s="9">
        <v>1603.650024</v>
      </c>
      <c r="F34" s="9">
        <v>1618.393311</v>
      </c>
      <c r="G34" s="9">
        <v>1629.8865969999999</v>
      </c>
      <c r="H34" s="9">
        <v>1639.192871</v>
      </c>
      <c r="I34" s="9">
        <v>1649.33728</v>
      </c>
      <c r="J34" s="9">
        <v>1660.6138920000001</v>
      </c>
      <c r="K34" s="9">
        <v>1674.365845</v>
      </c>
      <c r="L34" s="9">
        <v>1688.4262699999999</v>
      </c>
      <c r="M34" s="9">
        <v>1700.877563</v>
      </c>
      <c r="N34" s="9">
        <v>1718.7357179999999</v>
      </c>
      <c r="O34" s="9">
        <v>1731.5546879999999</v>
      </c>
      <c r="P34" s="9">
        <v>1744.1911620000001</v>
      </c>
      <c r="Q34" s="9">
        <v>1757.579956</v>
      </c>
      <c r="R34" s="9">
        <v>1770.4758300000001</v>
      </c>
      <c r="S34" s="9">
        <v>1783.1586910000001</v>
      </c>
      <c r="T34" s="9">
        <v>1796.6367190000001</v>
      </c>
      <c r="U34" s="9">
        <v>1809.4956050000001</v>
      </c>
      <c r="V34" s="9">
        <v>1821.631226</v>
      </c>
      <c r="W34" s="9">
        <v>1833.837158</v>
      </c>
      <c r="X34" s="9">
        <v>1846.383789</v>
      </c>
      <c r="Y34" s="9">
        <v>1858.3101810000001</v>
      </c>
      <c r="Z34" s="9">
        <v>1870.219116</v>
      </c>
      <c r="AA34" s="9">
        <v>1881.8641359999999</v>
      </c>
      <c r="AB34" s="9">
        <v>1893.957275</v>
      </c>
      <c r="AC34" s="9">
        <v>1906.8618160000001</v>
      </c>
      <c r="AD34" s="9">
        <v>1920.414673</v>
      </c>
      <c r="AE34" s="9">
        <v>1934.685303</v>
      </c>
      <c r="AF34" s="9">
        <v>1949.3741460000001</v>
      </c>
      <c r="AG34" s="9">
        <v>1964.6282960000001</v>
      </c>
      <c r="AH34" s="9">
        <v>1979.599121</v>
      </c>
      <c r="AI34" s="9">
        <v>1994.3079829999999</v>
      </c>
      <c r="AJ34" s="9">
        <v>2008.530518</v>
      </c>
      <c r="AK34" s="5">
        <v>7.4149999999999997E-3</v>
      </c>
    </row>
    <row r="35" spans="1:37" ht="15" customHeight="1">
      <c r="A35" s="61" t="s">
        <v>738</v>
      </c>
      <c r="B35" s="7" t="s">
        <v>739</v>
      </c>
      <c r="C35" s="9">
        <v>671.288635</v>
      </c>
      <c r="D35" s="9">
        <v>683.060608</v>
      </c>
      <c r="E35" s="9">
        <v>700.46398899999997</v>
      </c>
      <c r="F35" s="9">
        <v>716.31860400000005</v>
      </c>
      <c r="G35" s="9">
        <v>730.672729</v>
      </c>
      <c r="H35" s="9">
        <v>744.02734399999997</v>
      </c>
      <c r="I35" s="9">
        <v>757.86261000000002</v>
      </c>
      <c r="J35" s="9">
        <v>772.36834699999997</v>
      </c>
      <c r="K35" s="9">
        <v>788.235229</v>
      </c>
      <c r="L35" s="9">
        <v>804.45404099999996</v>
      </c>
      <c r="M35" s="9">
        <v>820.05993699999999</v>
      </c>
      <c r="N35" s="9">
        <v>838.66345200000001</v>
      </c>
      <c r="O35" s="9">
        <v>854.92071499999997</v>
      </c>
      <c r="P35" s="9">
        <v>871.28753700000004</v>
      </c>
      <c r="Q35" s="9">
        <v>888.26611300000002</v>
      </c>
      <c r="R35" s="9">
        <v>905.22265600000003</v>
      </c>
      <c r="S35" s="9">
        <v>922.30731200000002</v>
      </c>
      <c r="T35" s="9">
        <v>940.06243900000004</v>
      </c>
      <c r="U35" s="9">
        <v>957.738159</v>
      </c>
      <c r="V35" s="9">
        <v>975.27087400000005</v>
      </c>
      <c r="W35" s="9">
        <v>993.09857199999999</v>
      </c>
      <c r="X35" s="9">
        <v>1011.377686</v>
      </c>
      <c r="Y35" s="9">
        <v>1029.601807</v>
      </c>
      <c r="Z35" s="9">
        <v>1048.1062010000001</v>
      </c>
      <c r="AA35" s="9">
        <v>1066.9307859999999</v>
      </c>
      <c r="AB35" s="9">
        <v>1086.2768550000001</v>
      </c>
      <c r="AC35" s="9">
        <v>1106.362793</v>
      </c>
      <c r="AD35" s="9">
        <v>1127.109375</v>
      </c>
      <c r="AE35" s="9">
        <v>1148.5744629999999</v>
      </c>
      <c r="AF35" s="9">
        <v>1170.590942</v>
      </c>
      <c r="AG35" s="9">
        <v>1193.258423</v>
      </c>
      <c r="AH35" s="9">
        <v>1216.0645750000001</v>
      </c>
      <c r="AI35" s="9">
        <v>1239.019775</v>
      </c>
      <c r="AJ35" s="9">
        <v>1261.6568600000001</v>
      </c>
      <c r="AK35" s="5">
        <v>1.9359999999999999E-2</v>
      </c>
    </row>
    <row r="36" spans="1:37" ht="15" customHeight="1">
      <c r="A36" s="61" t="s">
        <v>740</v>
      </c>
      <c r="B36" s="7" t="s">
        <v>741</v>
      </c>
      <c r="C36" s="9">
        <v>131.62519800000001</v>
      </c>
      <c r="D36" s="9">
        <v>132.237808</v>
      </c>
      <c r="E36" s="9">
        <v>132.995102</v>
      </c>
      <c r="F36" s="9">
        <v>133.91610700000001</v>
      </c>
      <c r="G36" s="9">
        <v>132.015366</v>
      </c>
      <c r="H36" s="9">
        <v>131.494888</v>
      </c>
      <c r="I36" s="9">
        <v>132.24345400000001</v>
      </c>
      <c r="J36" s="9">
        <v>132.718109</v>
      </c>
      <c r="K36" s="9">
        <v>132.981934</v>
      </c>
      <c r="L36" s="9">
        <v>132.38935900000001</v>
      </c>
      <c r="M36" s="9">
        <v>131.401398</v>
      </c>
      <c r="N36" s="9">
        <v>130.89746099999999</v>
      </c>
      <c r="O36" s="9">
        <v>130.40103099999999</v>
      </c>
      <c r="P36" s="9">
        <v>130.56880200000001</v>
      </c>
      <c r="Q36" s="9">
        <v>130.662598</v>
      </c>
      <c r="R36" s="9">
        <v>130.58972199999999</v>
      </c>
      <c r="S36" s="9">
        <v>130.70521500000001</v>
      </c>
      <c r="T36" s="9">
        <v>130.72820999999999</v>
      </c>
      <c r="U36" s="9">
        <v>130.58097799999999</v>
      </c>
      <c r="V36" s="9">
        <v>130.51254299999999</v>
      </c>
      <c r="W36" s="9">
        <v>130.49359100000001</v>
      </c>
      <c r="X36" s="9">
        <v>130.37829600000001</v>
      </c>
      <c r="Y36" s="9">
        <v>130.11299099999999</v>
      </c>
      <c r="Z36" s="9">
        <v>129.94212300000001</v>
      </c>
      <c r="AA36" s="9">
        <v>129.63797</v>
      </c>
      <c r="AB36" s="9">
        <v>128.663162</v>
      </c>
      <c r="AC36" s="9">
        <v>128.784424</v>
      </c>
      <c r="AD36" s="9">
        <v>127.983475</v>
      </c>
      <c r="AE36" s="9">
        <v>128.00936899999999</v>
      </c>
      <c r="AF36" s="9">
        <v>126.983582</v>
      </c>
      <c r="AG36" s="9">
        <v>126.332703</v>
      </c>
      <c r="AH36" s="9">
        <v>125.642426</v>
      </c>
      <c r="AI36" s="9">
        <v>124.82682800000001</v>
      </c>
      <c r="AJ36" s="9">
        <v>124.03975699999999</v>
      </c>
      <c r="AK36" s="5">
        <v>-1.9980000000000002E-3</v>
      </c>
    </row>
    <row r="37" spans="1:37" ht="15" customHeight="1">
      <c r="A37" s="61" t="s">
        <v>742</v>
      </c>
      <c r="B37" s="7" t="s">
        <v>743</v>
      </c>
      <c r="C37" s="9">
        <v>1297.5164789999999</v>
      </c>
      <c r="D37" s="9">
        <v>1253.6225589999999</v>
      </c>
      <c r="E37" s="9">
        <v>1374.7498780000001</v>
      </c>
      <c r="F37" s="9">
        <v>1193.7861330000001</v>
      </c>
      <c r="G37" s="9">
        <v>1194.4674070000001</v>
      </c>
      <c r="H37" s="9">
        <v>1249.223999</v>
      </c>
      <c r="I37" s="9">
        <v>1258.3770750000001</v>
      </c>
      <c r="J37" s="9">
        <v>1261.908936</v>
      </c>
      <c r="K37" s="9">
        <v>1265.03772</v>
      </c>
      <c r="L37" s="9">
        <v>1259.0302730000001</v>
      </c>
      <c r="M37" s="9">
        <v>1253.540283</v>
      </c>
      <c r="N37" s="9">
        <v>1249.701172</v>
      </c>
      <c r="O37" s="9">
        <v>1249.100952</v>
      </c>
      <c r="P37" s="9">
        <v>1239.23999</v>
      </c>
      <c r="Q37" s="9">
        <v>1237.1999510000001</v>
      </c>
      <c r="R37" s="9">
        <v>1235.5367429999999</v>
      </c>
      <c r="S37" s="9">
        <v>1234.0972899999999</v>
      </c>
      <c r="T37" s="9">
        <v>1231.8317870000001</v>
      </c>
      <c r="U37" s="9">
        <v>1216.4567870000001</v>
      </c>
      <c r="V37" s="9">
        <v>1214.3870850000001</v>
      </c>
      <c r="W37" s="9">
        <v>1210.0307620000001</v>
      </c>
      <c r="X37" s="9">
        <v>1207.972168</v>
      </c>
      <c r="Y37" s="9">
        <v>1205.9320070000001</v>
      </c>
      <c r="Z37" s="9">
        <v>1204.0268550000001</v>
      </c>
      <c r="AA37" s="9">
        <v>1202.3198239999999</v>
      </c>
      <c r="AB37" s="9">
        <v>1199.595581</v>
      </c>
      <c r="AC37" s="9">
        <v>1205.2064210000001</v>
      </c>
      <c r="AD37" s="9">
        <v>1197.759888</v>
      </c>
      <c r="AE37" s="9">
        <v>1197.0920410000001</v>
      </c>
      <c r="AF37" s="9">
        <v>1192.928711</v>
      </c>
      <c r="AG37" s="9">
        <v>1191.9086910000001</v>
      </c>
      <c r="AH37" s="9">
        <v>1191.231323</v>
      </c>
      <c r="AI37" s="9">
        <v>1191.102905</v>
      </c>
      <c r="AJ37" s="9">
        <v>1189.9956050000001</v>
      </c>
      <c r="AK37" s="5">
        <v>-1.6260000000000001E-3</v>
      </c>
    </row>
    <row r="38" spans="1:37" ht="15" customHeight="1">
      <c r="A38" s="61" t="s">
        <v>744</v>
      </c>
      <c r="B38" s="7" t="s">
        <v>745</v>
      </c>
      <c r="C38" s="9">
        <v>1054.6514890000001</v>
      </c>
      <c r="D38" s="9">
        <v>1010.824341</v>
      </c>
      <c r="E38" s="9">
        <v>1131.2506100000001</v>
      </c>
      <c r="F38" s="9">
        <v>949.98834199999999</v>
      </c>
      <c r="G38" s="9">
        <v>950.30944799999997</v>
      </c>
      <c r="H38" s="9">
        <v>1004.828918</v>
      </c>
      <c r="I38" s="9">
        <v>1013.800659</v>
      </c>
      <c r="J38" s="9">
        <v>1017.188538</v>
      </c>
      <c r="K38" s="9">
        <v>1020.1412350000001</v>
      </c>
      <c r="L38" s="9">
        <v>1013.943542</v>
      </c>
      <c r="M38" s="9">
        <v>1008.418945</v>
      </c>
      <c r="N38" s="9">
        <v>1004.354614</v>
      </c>
      <c r="O38" s="9">
        <v>1003.790466</v>
      </c>
      <c r="P38" s="9">
        <v>993.95208700000001</v>
      </c>
      <c r="Q38" s="9">
        <v>991.98339799999997</v>
      </c>
      <c r="R38" s="9">
        <v>990.45996100000002</v>
      </c>
      <c r="S38" s="9">
        <v>989.20465100000001</v>
      </c>
      <c r="T38" s="9">
        <v>987.13940400000001</v>
      </c>
      <c r="U38" s="9">
        <v>972.046021</v>
      </c>
      <c r="V38" s="9">
        <v>970.33605999999997</v>
      </c>
      <c r="W38" s="9">
        <v>966.32696499999997</v>
      </c>
      <c r="X38" s="9">
        <v>964.68408199999999</v>
      </c>
      <c r="Y38" s="9">
        <v>963.10876499999995</v>
      </c>
      <c r="Z38" s="9">
        <v>961.703125</v>
      </c>
      <c r="AA38" s="9">
        <v>960.52728300000001</v>
      </c>
      <c r="AB38" s="9">
        <v>958.38311799999997</v>
      </c>
      <c r="AC38" s="9">
        <v>964.57659899999999</v>
      </c>
      <c r="AD38" s="9">
        <v>957.72186299999998</v>
      </c>
      <c r="AE38" s="9">
        <v>957.68518100000006</v>
      </c>
      <c r="AF38" s="9">
        <v>954.14599599999997</v>
      </c>
      <c r="AG38" s="9">
        <v>953.76055899999994</v>
      </c>
      <c r="AH38" s="9">
        <v>953.77801499999998</v>
      </c>
      <c r="AI38" s="9">
        <v>954.36767599999996</v>
      </c>
      <c r="AJ38" s="9">
        <v>954.03662099999997</v>
      </c>
      <c r="AK38" s="5">
        <v>-1.805E-3</v>
      </c>
    </row>
    <row r="39" spans="1:37" ht="15" customHeight="1">
      <c r="A39" s="61" t="s">
        <v>746</v>
      </c>
      <c r="B39" s="7" t="s">
        <v>747</v>
      </c>
      <c r="C39" s="9">
        <v>94.504654000000002</v>
      </c>
      <c r="D39" s="9">
        <v>93.176033000000004</v>
      </c>
      <c r="E39" s="9">
        <v>91.310683999999995</v>
      </c>
      <c r="F39" s="9">
        <v>88.600655000000003</v>
      </c>
      <c r="G39" s="9">
        <v>85.676697000000004</v>
      </c>
      <c r="H39" s="9">
        <v>83.393082000000007</v>
      </c>
      <c r="I39" s="9">
        <v>80.994202000000001</v>
      </c>
      <c r="J39" s="9">
        <v>78.416793999999996</v>
      </c>
      <c r="K39" s="9">
        <v>75.963286999999994</v>
      </c>
      <c r="L39" s="9">
        <v>73.684005999999997</v>
      </c>
      <c r="M39" s="9">
        <v>71.398972000000001</v>
      </c>
      <c r="N39" s="9">
        <v>68.965057000000002</v>
      </c>
      <c r="O39" s="9">
        <v>66.545531999999994</v>
      </c>
      <c r="P39" s="9">
        <v>64.120543999999995</v>
      </c>
      <c r="Q39" s="9">
        <v>62.829025000000001</v>
      </c>
      <c r="R39" s="9">
        <v>61.462147000000002</v>
      </c>
      <c r="S39" s="9">
        <v>60.181702000000001</v>
      </c>
      <c r="T39" s="9">
        <v>58.948166000000001</v>
      </c>
      <c r="U39" s="9">
        <v>57.776997000000001</v>
      </c>
      <c r="V39" s="9">
        <v>56.567588999999998</v>
      </c>
      <c r="W39" s="9">
        <v>55.523350000000001</v>
      </c>
      <c r="X39" s="9">
        <v>54.441166000000003</v>
      </c>
      <c r="Y39" s="9">
        <v>53.333255999999999</v>
      </c>
      <c r="Z39" s="9">
        <v>52.192039000000001</v>
      </c>
      <c r="AA39" s="9">
        <v>51.627144000000001</v>
      </c>
      <c r="AB39" s="9">
        <v>51.063758999999997</v>
      </c>
      <c r="AC39" s="9">
        <v>50.425755000000002</v>
      </c>
      <c r="AD39" s="9">
        <v>49.870196999999997</v>
      </c>
      <c r="AE39" s="9">
        <v>49.323185000000002</v>
      </c>
      <c r="AF39" s="9">
        <v>48.837811000000002</v>
      </c>
      <c r="AG39" s="9">
        <v>48.322043999999998</v>
      </c>
      <c r="AH39" s="9">
        <v>47.877006999999999</v>
      </c>
      <c r="AI39" s="9">
        <v>47.314250999999999</v>
      </c>
      <c r="AJ39" s="9">
        <v>46.826476999999997</v>
      </c>
      <c r="AK39" s="5">
        <v>-2.1271999999999999E-2</v>
      </c>
    </row>
    <row r="40" spans="1:37" ht="15" customHeight="1">
      <c r="A40" s="61" t="s">
        <v>748</v>
      </c>
      <c r="B40" s="7" t="s">
        <v>749</v>
      </c>
      <c r="C40" s="9">
        <v>960.14685099999997</v>
      </c>
      <c r="D40" s="9">
        <v>917.64831500000003</v>
      </c>
      <c r="E40" s="9">
        <v>1039.9399410000001</v>
      </c>
      <c r="F40" s="9">
        <v>861.38769500000001</v>
      </c>
      <c r="G40" s="9">
        <v>864.63275099999998</v>
      </c>
      <c r="H40" s="9">
        <v>921.43585199999995</v>
      </c>
      <c r="I40" s="9">
        <v>932.80645800000002</v>
      </c>
      <c r="J40" s="9">
        <v>938.77172900000005</v>
      </c>
      <c r="K40" s="9">
        <v>944.17797900000005</v>
      </c>
      <c r="L40" s="9">
        <v>940.25952099999995</v>
      </c>
      <c r="M40" s="9">
        <v>937.01995799999997</v>
      </c>
      <c r="N40" s="9">
        <v>935.38958700000001</v>
      </c>
      <c r="O40" s="9">
        <v>937.24493399999994</v>
      </c>
      <c r="P40" s="9">
        <v>929.83154300000001</v>
      </c>
      <c r="Q40" s="9">
        <v>929.154358</v>
      </c>
      <c r="R40" s="9">
        <v>928.99780299999998</v>
      </c>
      <c r="S40" s="9">
        <v>929.02294900000004</v>
      </c>
      <c r="T40" s="9">
        <v>928.19122300000004</v>
      </c>
      <c r="U40" s="9">
        <v>914.26904300000001</v>
      </c>
      <c r="V40" s="9">
        <v>913.76849400000003</v>
      </c>
      <c r="W40" s="9">
        <v>910.80358899999999</v>
      </c>
      <c r="X40" s="9">
        <v>910.24292000000003</v>
      </c>
      <c r="Y40" s="9">
        <v>909.77551300000005</v>
      </c>
      <c r="Z40" s="9">
        <v>909.51110800000004</v>
      </c>
      <c r="AA40" s="9">
        <v>908.90014599999995</v>
      </c>
      <c r="AB40" s="9">
        <v>907.31933600000002</v>
      </c>
      <c r="AC40" s="9">
        <v>914.15081799999996</v>
      </c>
      <c r="AD40" s="9">
        <v>907.85168499999997</v>
      </c>
      <c r="AE40" s="9">
        <v>908.36199999999997</v>
      </c>
      <c r="AF40" s="9">
        <v>905.30816700000003</v>
      </c>
      <c r="AG40" s="9">
        <v>905.43853799999999</v>
      </c>
      <c r="AH40" s="9">
        <v>905.90100099999995</v>
      </c>
      <c r="AI40" s="9">
        <v>907.053406</v>
      </c>
      <c r="AJ40" s="9">
        <v>907.21014400000001</v>
      </c>
      <c r="AK40" s="5">
        <v>-3.57E-4</v>
      </c>
    </row>
    <row r="41" spans="1:37" ht="15" customHeight="1">
      <c r="A41" s="61" t="s">
        <v>750</v>
      </c>
      <c r="B41" s="7" t="s">
        <v>751</v>
      </c>
      <c r="C41" s="9">
        <v>242.86506700000001</v>
      </c>
      <c r="D41" s="9">
        <v>242.79818700000001</v>
      </c>
      <c r="E41" s="9">
        <v>243.499268</v>
      </c>
      <c r="F41" s="9">
        <v>243.797821</v>
      </c>
      <c r="G41" s="9">
        <v>244.15794399999999</v>
      </c>
      <c r="H41" s="9">
        <v>244.39501999999999</v>
      </c>
      <c r="I41" s="9">
        <v>244.57638499999999</v>
      </c>
      <c r="J41" s="9">
        <v>244.720505</v>
      </c>
      <c r="K41" s="9">
        <v>244.89648399999999</v>
      </c>
      <c r="L41" s="9">
        <v>245.08663899999999</v>
      </c>
      <c r="M41" s="9">
        <v>245.121307</v>
      </c>
      <c r="N41" s="9">
        <v>245.346497</v>
      </c>
      <c r="O41" s="9">
        <v>245.31044</v>
      </c>
      <c r="P41" s="9">
        <v>245.287949</v>
      </c>
      <c r="Q41" s="9">
        <v>245.21646100000001</v>
      </c>
      <c r="R41" s="9">
        <v>245.07678200000001</v>
      </c>
      <c r="S41" s="9">
        <v>244.892517</v>
      </c>
      <c r="T41" s="9">
        <v>244.69248999999999</v>
      </c>
      <c r="U41" s="9">
        <v>244.41064499999999</v>
      </c>
      <c r="V41" s="9">
        <v>244.05093400000001</v>
      </c>
      <c r="W41" s="9">
        <v>243.70379600000001</v>
      </c>
      <c r="X41" s="9">
        <v>243.28808599999999</v>
      </c>
      <c r="Y41" s="9">
        <v>242.82324199999999</v>
      </c>
      <c r="Z41" s="9">
        <v>242.323669</v>
      </c>
      <c r="AA41" s="9">
        <v>241.79251099999999</v>
      </c>
      <c r="AB41" s="9">
        <v>241.21249399999999</v>
      </c>
      <c r="AC41" s="9">
        <v>240.62974500000001</v>
      </c>
      <c r="AD41" s="9">
        <v>240.037994</v>
      </c>
      <c r="AE41" s="9">
        <v>239.40690599999999</v>
      </c>
      <c r="AF41" s="9">
        <v>238.78274500000001</v>
      </c>
      <c r="AG41" s="9">
        <v>238.14810199999999</v>
      </c>
      <c r="AH41" s="9">
        <v>237.453339</v>
      </c>
      <c r="AI41" s="9">
        <v>236.735229</v>
      </c>
      <c r="AJ41" s="9">
        <v>235.958923</v>
      </c>
      <c r="AK41" s="5">
        <v>-8.9300000000000002E-4</v>
      </c>
    </row>
    <row r="42" spans="1:37" ht="15" customHeight="1">
      <c r="A42" s="61" t="s">
        <v>752</v>
      </c>
      <c r="B42" s="7" t="s">
        <v>753</v>
      </c>
      <c r="C42" s="9">
        <v>568.85668899999996</v>
      </c>
      <c r="D42" s="9">
        <v>566.09130900000002</v>
      </c>
      <c r="E42" s="9">
        <v>570.22491500000001</v>
      </c>
      <c r="F42" s="9">
        <v>557.28576699999996</v>
      </c>
      <c r="G42" s="9">
        <v>552.53430200000003</v>
      </c>
      <c r="H42" s="9">
        <v>547.57965100000001</v>
      </c>
      <c r="I42" s="9">
        <v>544.73821999999996</v>
      </c>
      <c r="J42" s="9">
        <v>547.36114499999996</v>
      </c>
      <c r="K42" s="9">
        <v>548.76739499999996</v>
      </c>
      <c r="L42" s="9">
        <v>550.54400599999997</v>
      </c>
      <c r="M42" s="9">
        <v>549.74279799999999</v>
      </c>
      <c r="N42" s="9">
        <v>550.52874799999995</v>
      </c>
      <c r="O42" s="9">
        <v>557.70727499999998</v>
      </c>
      <c r="P42" s="9">
        <v>562.69164999999998</v>
      </c>
      <c r="Q42" s="9">
        <v>561.23529099999996</v>
      </c>
      <c r="R42" s="9">
        <v>559.42694100000006</v>
      </c>
      <c r="S42" s="9">
        <v>560.16094999999996</v>
      </c>
      <c r="T42" s="9">
        <v>557.77832000000001</v>
      </c>
      <c r="U42" s="9">
        <v>558.69921899999997</v>
      </c>
      <c r="V42" s="9">
        <v>560.22699</v>
      </c>
      <c r="W42" s="9">
        <v>560.63470500000005</v>
      </c>
      <c r="X42" s="9">
        <v>561.99255400000004</v>
      </c>
      <c r="Y42" s="9">
        <v>563.25018299999999</v>
      </c>
      <c r="Z42" s="9">
        <v>564.09997599999997</v>
      </c>
      <c r="AA42" s="9">
        <v>564.74169900000004</v>
      </c>
      <c r="AB42" s="9">
        <v>564.74322500000005</v>
      </c>
      <c r="AC42" s="9">
        <v>564.43902600000001</v>
      </c>
      <c r="AD42" s="9">
        <v>565.42895499999997</v>
      </c>
      <c r="AE42" s="9">
        <v>566.81860400000005</v>
      </c>
      <c r="AF42" s="9">
        <v>567.00836200000003</v>
      </c>
      <c r="AG42" s="9">
        <v>567.89013699999998</v>
      </c>
      <c r="AH42" s="9">
        <v>569.30450399999995</v>
      </c>
      <c r="AI42" s="9">
        <v>570.57446300000004</v>
      </c>
      <c r="AJ42" s="9">
        <v>572.25061000000005</v>
      </c>
      <c r="AK42" s="5">
        <v>3.3799999999999998E-4</v>
      </c>
    </row>
    <row r="43" spans="1:37" ht="15" customHeight="1">
      <c r="A43" s="61" t="s">
        <v>754</v>
      </c>
      <c r="B43" s="7" t="s">
        <v>745</v>
      </c>
      <c r="C43" s="9">
        <v>522.31347700000003</v>
      </c>
      <c r="D43" s="9">
        <v>519.29571499999997</v>
      </c>
      <c r="E43" s="9">
        <v>522.69519000000003</v>
      </c>
      <c r="F43" s="9">
        <v>509.17394999999999</v>
      </c>
      <c r="G43" s="9">
        <v>503.81243899999998</v>
      </c>
      <c r="H43" s="9">
        <v>498.28558299999997</v>
      </c>
      <c r="I43" s="9">
        <v>494.88436899999999</v>
      </c>
      <c r="J43" s="9">
        <v>496.939819</v>
      </c>
      <c r="K43" s="9">
        <v>497.74182100000002</v>
      </c>
      <c r="L43" s="9">
        <v>498.900238</v>
      </c>
      <c r="M43" s="9">
        <v>497.54708900000003</v>
      </c>
      <c r="N43" s="9">
        <v>497.65417500000001</v>
      </c>
      <c r="O43" s="9">
        <v>504.35424799999998</v>
      </c>
      <c r="P43" s="9">
        <v>508.73080399999998</v>
      </c>
      <c r="Q43" s="9">
        <v>506.71163899999999</v>
      </c>
      <c r="R43" s="9">
        <v>504.33160400000003</v>
      </c>
      <c r="S43" s="9">
        <v>504.46984900000001</v>
      </c>
      <c r="T43" s="9">
        <v>501.50994900000001</v>
      </c>
      <c r="U43" s="9">
        <v>501.86041299999999</v>
      </c>
      <c r="V43" s="9">
        <v>502.84713699999998</v>
      </c>
      <c r="W43" s="9">
        <v>502.67279100000002</v>
      </c>
      <c r="X43" s="9">
        <v>503.477844</v>
      </c>
      <c r="Y43" s="9">
        <v>504.19418300000001</v>
      </c>
      <c r="Z43" s="9">
        <v>504.51037600000001</v>
      </c>
      <c r="AA43" s="9">
        <v>504.60919200000001</v>
      </c>
      <c r="AB43" s="9">
        <v>504.09063700000002</v>
      </c>
      <c r="AC43" s="9">
        <v>503.24023399999999</v>
      </c>
      <c r="AD43" s="9">
        <v>503.68398999999999</v>
      </c>
      <c r="AE43" s="9">
        <v>504.540955</v>
      </c>
      <c r="AF43" s="9">
        <v>504.20459</v>
      </c>
      <c r="AG43" s="9">
        <v>504.54315200000002</v>
      </c>
      <c r="AH43" s="9">
        <v>505.44183299999997</v>
      </c>
      <c r="AI43" s="9">
        <v>506.188446</v>
      </c>
      <c r="AJ43" s="9">
        <v>507.372589</v>
      </c>
      <c r="AK43" s="5">
        <v>-7.2599999999999997E-4</v>
      </c>
    </row>
    <row r="44" spans="1:37" ht="15" customHeight="1">
      <c r="A44" s="61" t="s">
        <v>755</v>
      </c>
      <c r="B44" s="7" t="s">
        <v>756</v>
      </c>
      <c r="C44" s="9">
        <v>46.543182000000002</v>
      </c>
      <c r="D44" s="9">
        <v>46.795616000000003</v>
      </c>
      <c r="E44" s="9">
        <v>47.529716000000001</v>
      </c>
      <c r="F44" s="9">
        <v>48.111797000000003</v>
      </c>
      <c r="G44" s="9">
        <v>48.721862999999999</v>
      </c>
      <c r="H44" s="9">
        <v>49.294060000000002</v>
      </c>
      <c r="I44" s="9">
        <v>49.853828</v>
      </c>
      <c r="J44" s="9">
        <v>50.421309999999998</v>
      </c>
      <c r="K44" s="9">
        <v>51.025573999999999</v>
      </c>
      <c r="L44" s="9">
        <v>51.643791</v>
      </c>
      <c r="M44" s="9">
        <v>52.195735999999997</v>
      </c>
      <c r="N44" s="9">
        <v>52.874577000000002</v>
      </c>
      <c r="O44" s="9">
        <v>53.353012</v>
      </c>
      <c r="P44" s="9">
        <v>53.960861000000001</v>
      </c>
      <c r="Q44" s="9">
        <v>54.52364</v>
      </c>
      <c r="R44" s="9">
        <v>55.095329</v>
      </c>
      <c r="S44" s="9">
        <v>55.691116000000001</v>
      </c>
      <c r="T44" s="9">
        <v>56.268394000000001</v>
      </c>
      <c r="U44" s="9">
        <v>56.838782999999999</v>
      </c>
      <c r="V44" s="9">
        <v>57.379852</v>
      </c>
      <c r="W44" s="9">
        <v>57.961891000000001</v>
      </c>
      <c r="X44" s="9">
        <v>58.514735999999999</v>
      </c>
      <c r="Y44" s="9">
        <v>59.055999999999997</v>
      </c>
      <c r="Z44" s="9">
        <v>59.589581000000003</v>
      </c>
      <c r="AA44" s="9">
        <v>60.132506999999997</v>
      </c>
      <c r="AB44" s="9">
        <v>60.652596000000003</v>
      </c>
      <c r="AC44" s="9">
        <v>61.198776000000002</v>
      </c>
      <c r="AD44" s="9">
        <v>61.744979999999998</v>
      </c>
      <c r="AE44" s="9">
        <v>62.277622000000001</v>
      </c>
      <c r="AF44" s="9">
        <v>62.803744999999999</v>
      </c>
      <c r="AG44" s="9">
        <v>63.347011999999999</v>
      </c>
      <c r="AH44" s="9">
        <v>63.862675000000003</v>
      </c>
      <c r="AI44" s="9">
        <v>64.386002000000005</v>
      </c>
      <c r="AJ44" s="9">
        <v>64.878013999999993</v>
      </c>
      <c r="AK44" s="5">
        <v>1.0262E-2</v>
      </c>
    </row>
    <row r="45" spans="1:37" ht="15" customHeight="1">
      <c r="A45" s="61" t="s">
        <v>757</v>
      </c>
      <c r="B45" s="7" t="s">
        <v>758</v>
      </c>
      <c r="C45" s="9">
        <v>10.186204</v>
      </c>
      <c r="D45" s="9">
        <v>10.297212999999999</v>
      </c>
      <c r="E45" s="9">
        <v>10.405301</v>
      </c>
      <c r="F45" s="9">
        <v>10.514687</v>
      </c>
      <c r="G45" s="9">
        <v>10.623635</v>
      </c>
      <c r="H45" s="9">
        <v>10.732908999999999</v>
      </c>
      <c r="I45" s="9">
        <v>10.843113000000001</v>
      </c>
      <c r="J45" s="9">
        <v>10.951307</v>
      </c>
      <c r="K45" s="9">
        <v>11.054736999999999</v>
      </c>
      <c r="L45" s="9">
        <v>11.157768000000001</v>
      </c>
      <c r="M45" s="9">
        <v>11.25986</v>
      </c>
      <c r="N45" s="9">
        <v>11.359583000000001</v>
      </c>
      <c r="O45" s="9">
        <v>11.458235999999999</v>
      </c>
      <c r="P45" s="9">
        <v>11.556338</v>
      </c>
      <c r="Q45" s="9">
        <v>11.653212</v>
      </c>
      <c r="R45" s="9">
        <v>11.748480000000001</v>
      </c>
      <c r="S45" s="9">
        <v>11.844671999999999</v>
      </c>
      <c r="T45" s="9">
        <v>11.940115</v>
      </c>
      <c r="U45" s="9">
        <v>12.034717000000001</v>
      </c>
      <c r="V45" s="9">
        <v>12.128380999999999</v>
      </c>
      <c r="W45" s="9">
        <v>12.221003</v>
      </c>
      <c r="X45" s="9">
        <v>12.312512999999999</v>
      </c>
      <c r="Y45" s="9">
        <v>12.40286</v>
      </c>
      <c r="Z45" s="9">
        <v>12.492032999999999</v>
      </c>
      <c r="AA45" s="9">
        <v>12.580064</v>
      </c>
      <c r="AB45" s="9">
        <v>12.667017</v>
      </c>
      <c r="AC45" s="9">
        <v>12.752957</v>
      </c>
      <c r="AD45" s="9">
        <v>12.837978</v>
      </c>
      <c r="AE45" s="9">
        <v>12.922190000000001</v>
      </c>
      <c r="AF45" s="9">
        <v>13.005718999999999</v>
      </c>
      <c r="AG45" s="9">
        <v>13.088661</v>
      </c>
      <c r="AH45" s="9">
        <v>13.171181000000001</v>
      </c>
      <c r="AI45" s="9">
        <v>13.25347</v>
      </c>
      <c r="AJ45" s="9">
        <v>13.335722000000001</v>
      </c>
      <c r="AK45" s="5">
        <v>8.1130000000000004E-3</v>
      </c>
    </row>
    <row r="46" spans="1:37" ht="15" customHeight="1">
      <c r="A46" s="61" t="s">
        <v>759</v>
      </c>
      <c r="B46" s="7" t="s">
        <v>760</v>
      </c>
      <c r="C46" s="9">
        <v>15.999097000000001</v>
      </c>
      <c r="D46" s="9">
        <v>16.130721999999999</v>
      </c>
      <c r="E46" s="9">
        <v>16.316534000000001</v>
      </c>
      <c r="F46" s="9">
        <v>16.481345999999998</v>
      </c>
      <c r="G46" s="9">
        <v>16.641085</v>
      </c>
      <c r="H46" s="9">
        <v>16.795180999999999</v>
      </c>
      <c r="I46" s="9">
        <v>16.949228000000002</v>
      </c>
      <c r="J46" s="9">
        <v>17.103591999999999</v>
      </c>
      <c r="K46" s="9">
        <v>17.257421000000001</v>
      </c>
      <c r="L46" s="9">
        <v>17.411604000000001</v>
      </c>
      <c r="M46" s="9">
        <v>17.557075999999999</v>
      </c>
      <c r="N46" s="9">
        <v>17.719833000000001</v>
      </c>
      <c r="O46" s="9">
        <v>17.849571000000001</v>
      </c>
      <c r="P46" s="9">
        <v>17.987839000000001</v>
      </c>
      <c r="Q46" s="9">
        <v>18.116645999999999</v>
      </c>
      <c r="R46" s="9">
        <v>18.243845</v>
      </c>
      <c r="S46" s="9">
        <v>18.372828999999999</v>
      </c>
      <c r="T46" s="9">
        <v>18.497709</v>
      </c>
      <c r="U46" s="9">
        <v>18.617874</v>
      </c>
      <c r="V46" s="9">
        <v>18.729818000000002</v>
      </c>
      <c r="W46" s="9">
        <v>18.843767</v>
      </c>
      <c r="X46" s="9">
        <v>18.949031999999999</v>
      </c>
      <c r="Y46" s="9">
        <v>19.047654999999999</v>
      </c>
      <c r="Z46" s="9">
        <v>19.140422999999998</v>
      </c>
      <c r="AA46" s="9">
        <v>19.225750000000001</v>
      </c>
      <c r="AB46" s="9">
        <v>19.303459</v>
      </c>
      <c r="AC46" s="9">
        <v>19.379301000000002</v>
      </c>
      <c r="AD46" s="9">
        <v>19.451170000000001</v>
      </c>
      <c r="AE46" s="9">
        <v>19.519166999999999</v>
      </c>
      <c r="AF46" s="9">
        <v>19.590423999999999</v>
      </c>
      <c r="AG46" s="9">
        <v>19.670580000000001</v>
      </c>
      <c r="AH46" s="9">
        <v>19.757104999999999</v>
      </c>
      <c r="AI46" s="9">
        <v>19.856714</v>
      </c>
      <c r="AJ46" s="9">
        <v>19.965975</v>
      </c>
      <c r="AK46" s="5">
        <v>6.6880000000000004E-3</v>
      </c>
    </row>
    <row r="47" spans="1:37" ht="15" customHeight="1">
      <c r="A47" s="61" t="s">
        <v>761</v>
      </c>
      <c r="B47" s="7" t="s">
        <v>762</v>
      </c>
      <c r="C47" s="9">
        <v>20.357882</v>
      </c>
      <c r="D47" s="9">
        <v>20.36768</v>
      </c>
      <c r="E47" s="9">
        <v>20.807881999999999</v>
      </c>
      <c r="F47" s="9">
        <v>21.115765</v>
      </c>
      <c r="G47" s="9">
        <v>21.457144</v>
      </c>
      <c r="H47" s="9">
        <v>21.765969999999999</v>
      </c>
      <c r="I47" s="9">
        <v>22.061487</v>
      </c>
      <c r="J47" s="9">
        <v>22.366409000000001</v>
      </c>
      <c r="K47" s="9">
        <v>22.713412999999999</v>
      </c>
      <c r="L47" s="9">
        <v>23.074417</v>
      </c>
      <c r="M47" s="9">
        <v>23.378798</v>
      </c>
      <c r="N47" s="9">
        <v>23.795158000000001</v>
      </c>
      <c r="O47" s="9">
        <v>24.045202</v>
      </c>
      <c r="P47" s="9">
        <v>24.416687</v>
      </c>
      <c r="Q47" s="9">
        <v>24.753779999999999</v>
      </c>
      <c r="R47" s="9">
        <v>25.103003999999999</v>
      </c>
      <c r="S47" s="9">
        <v>25.473616</v>
      </c>
      <c r="T47" s="9">
        <v>25.830566000000001</v>
      </c>
      <c r="U47" s="9">
        <v>26.186191999999998</v>
      </c>
      <c r="V47" s="9">
        <v>26.521656</v>
      </c>
      <c r="W47" s="9">
        <v>26.897117999999999</v>
      </c>
      <c r="X47" s="9">
        <v>27.253191000000001</v>
      </c>
      <c r="Y47" s="9">
        <v>27.605484000000001</v>
      </c>
      <c r="Z47" s="9">
        <v>27.957125000000001</v>
      </c>
      <c r="AA47" s="9">
        <v>28.326695999999998</v>
      </c>
      <c r="AB47" s="9">
        <v>28.682119</v>
      </c>
      <c r="AC47" s="9">
        <v>29.066517000000001</v>
      </c>
      <c r="AD47" s="9">
        <v>29.455832000000001</v>
      </c>
      <c r="AE47" s="9">
        <v>29.836265999999998</v>
      </c>
      <c r="AF47" s="9">
        <v>30.207602999999999</v>
      </c>
      <c r="AG47" s="9">
        <v>30.587774</v>
      </c>
      <c r="AH47" s="9">
        <v>30.934388999999999</v>
      </c>
      <c r="AI47" s="9">
        <v>31.275814</v>
      </c>
      <c r="AJ47" s="9">
        <v>31.576312999999999</v>
      </c>
      <c r="AK47" s="5">
        <v>1.3795999999999999E-2</v>
      </c>
    </row>
    <row r="48" spans="1:37" ht="15" customHeight="1">
      <c r="A48" s="61" t="s">
        <v>763</v>
      </c>
      <c r="B48" s="7" t="s">
        <v>764</v>
      </c>
      <c r="C48" s="9">
        <v>135.31770299999999</v>
      </c>
      <c r="D48" s="9">
        <v>134.27882399999999</v>
      </c>
      <c r="E48" s="9">
        <v>133.616714</v>
      </c>
      <c r="F48" s="9">
        <v>133.108994</v>
      </c>
      <c r="G48" s="9">
        <v>132.632172</v>
      </c>
      <c r="H48" s="9">
        <v>131.97607400000001</v>
      </c>
      <c r="I48" s="9">
        <v>131.40249600000001</v>
      </c>
      <c r="J48" s="9">
        <v>130.875092</v>
      </c>
      <c r="K48" s="9">
        <v>130.32766699999999</v>
      </c>
      <c r="L48" s="9">
        <v>129.819489</v>
      </c>
      <c r="M48" s="9">
        <v>129.33656300000001</v>
      </c>
      <c r="N48" s="9">
        <v>128.91828899999999</v>
      </c>
      <c r="O48" s="9">
        <v>128.549362</v>
      </c>
      <c r="P48" s="9">
        <v>128.27327</v>
      </c>
      <c r="Q48" s="9">
        <v>128.137878</v>
      </c>
      <c r="R48" s="9">
        <v>127.990532</v>
      </c>
      <c r="S48" s="9">
        <v>127.88732899999999</v>
      </c>
      <c r="T48" s="9">
        <v>127.90370900000001</v>
      </c>
      <c r="U48" s="9">
        <v>127.907028</v>
      </c>
      <c r="V48" s="9">
        <v>127.89865899999999</v>
      </c>
      <c r="W48" s="9">
        <v>127.921967</v>
      </c>
      <c r="X48" s="9">
        <v>127.96122</v>
      </c>
      <c r="Y48" s="9">
        <v>127.98297100000001</v>
      </c>
      <c r="Z48" s="9">
        <v>128.01707500000001</v>
      </c>
      <c r="AA48" s="9">
        <v>128.05204800000001</v>
      </c>
      <c r="AB48" s="9">
        <v>128.12657200000001</v>
      </c>
      <c r="AC48" s="9">
        <v>128.19894400000001</v>
      </c>
      <c r="AD48" s="9">
        <v>128.31225599999999</v>
      </c>
      <c r="AE48" s="9">
        <v>128.43161000000001</v>
      </c>
      <c r="AF48" s="9">
        <v>128.538681</v>
      </c>
      <c r="AG48" s="9">
        <v>128.60691800000001</v>
      </c>
      <c r="AH48" s="9">
        <v>128.635727</v>
      </c>
      <c r="AI48" s="9">
        <v>128.67669699999999</v>
      </c>
      <c r="AJ48" s="9">
        <v>128.71118200000001</v>
      </c>
      <c r="AK48" s="5">
        <v>-1.323E-3</v>
      </c>
    </row>
    <row r="49" spans="1:37" ht="15" customHeight="1">
      <c r="A49" s="61" t="s">
        <v>765</v>
      </c>
      <c r="B49" s="7" t="s">
        <v>766</v>
      </c>
      <c r="C49" s="9">
        <v>679.153503</v>
      </c>
      <c r="D49" s="9">
        <v>704.263733</v>
      </c>
      <c r="E49" s="9">
        <v>690.70654300000001</v>
      </c>
      <c r="F49" s="9">
        <v>673.19164999999998</v>
      </c>
      <c r="G49" s="9">
        <v>660.01245100000006</v>
      </c>
      <c r="H49" s="9">
        <v>647.85308799999996</v>
      </c>
      <c r="I49" s="9">
        <v>640.444885</v>
      </c>
      <c r="J49" s="9">
        <v>641.46557600000006</v>
      </c>
      <c r="K49" s="9">
        <v>653.29547100000002</v>
      </c>
      <c r="L49" s="9">
        <v>657.33300799999995</v>
      </c>
      <c r="M49" s="9">
        <v>664.64691200000004</v>
      </c>
      <c r="N49" s="9">
        <v>673.61926300000005</v>
      </c>
      <c r="O49" s="9">
        <v>680.86157200000002</v>
      </c>
      <c r="P49" s="9">
        <v>682.96490500000004</v>
      </c>
      <c r="Q49" s="9">
        <v>685.36377000000005</v>
      </c>
      <c r="R49" s="9">
        <v>692.49523899999997</v>
      </c>
      <c r="S49" s="9">
        <v>693.11206100000004</v>
      </c>
      <c r="T49" s="9">
        <v>696.35351600000001</v>
      </c>
      <c r="U49" s="9">
        <v>697.71765100000005</v>
      </c>
      <c r="V49" s="9">
        <v>700.13562000000002</v>
      </c>
      <c r="W49" s="9">
        <v>700.378784</v>
      </c>
      <c r="X49" s="9">
        <v>703.28393600000004</v>
      </c>
      <c r="Y49" s="9">
        <v>706.42126499999995</v>
      </c>
      <c r="Z49" s="9">
        <v>711.11010699999997</v>
      </c>
      <c r="AA49" s="9">
        <v>715.57800299999997</v>
      </c>
      <c r="AB49" s="9">
        <v>721.45178199999998</v>
      </c>
      <c r="AC49" s="9">
        <v>725.307861</v>
      </c>
      <c r="AD49" s="9">
        <v>731.30902100000003</v>
      </c>
      <c r="AE49" s="9">
        <v>736.50280799999996</v>
      </c>
      <c r="AF49" s="9">
        <v>740.35290499999996</v>
      </c>
      <c r="AG49" s="9">
        <v>745.32843000000003</v>
      </c>
      <c r="AH49" s="9">
        <v>751.28027299999997</v>
      </c>
      <c r="AI49" s="9">
        <v>757.93084699999997</v>
      </c>
      <c r="AJ49" s="9">
        <v>764.31817599999999</v>
      </c>
      <c r="AK49" s="5">
        <v>2.5600000000000002E-3</v>
      </c>
    </row>
    <row r="51" spans="1:37" ht="15" customHeight="1">
      <c r="A51" s="61" t="s">
        <v>767</v>
      </c>
      <c r="B51" s="4" t="s">
        <v>768</v>
      </c>
      <c r="C51" s="13">
        <v>535.69592299999999</v>
      </c>
      <c r="D51" s="13">
        <v>557.78417999999999</v>
      </c>
      <c r="E51" s="13">
        <v>587.65661599999999</v>
      </c>
      <c r="F51" s="13">
        <v>589.98644999999999</v>
      </c>
      <c r="G51" s="13">
        <v>581.88269000000003</v>
      </c>
      <c r="H51" s="13">
        <v>575.97540300000003</v>
      </c>
      <c r="I51" s="13">
        <v>559.00671399999999</v>
      </c>
      <c r="J51" s="13">
        <v>548.074524</v>
      </c>
      <c r="K51" s="13">
        <v>546.87756300000001</v>
      </c>
      <c r="L51" s="13">
        <v>545.98315400000001</v>
      </c>
      <c r="M51" s="13">
        <v>546.44183299999997</v>
      </c>
      <c r="N51" s="13">
        <v>550.221497</v>
      </c>
      <c r="O51" s="13">
        <v>551.22302200000001</v>
      </c>
      <c r="P51" s="13">
        <v>551.82995600000004</v>
      </c>
      <c r="Q51" s="13">
        <v>552.40789800000005</v>
      </c>
      <c r="R51" s="13">
        <v>552.957764</v>
      </c>
      <c r="S51" s="13">
        <v>553.48303199999998</v>
      </c>
      <c r="T51" s="13">
        <v>553.98565699999995</v>
      </c>
      <c r="U51" s="13">
        <v>554.464966</v>
      </c>
      <c r="V51" s="13">
        <v>554.93469200000004</v>
      </c>
      <c r="W51" s="13">
        <v>555.39172399999995</v>
      </c>
      <c r="X51" s="13">
        <v>555.83734100000004</v>
      </c>
      <c r="Y51" s="13">
        <v>556.27050799999995</v>
      </c>
      <c r="Z51" s="13">
        <v>556.69116199999996</v>
      </c>
      <c r="AA51" s="13">
        <v>557.09832800000004</v>
      </c>
      <c r="AB51" s="13">
        <v>557.49182099999996</v>
      </c>
      <c r="AC51" s="13">
        <v>557.87426800000003</v>
      </c>
      <c r="AD51" s="13">
        <v>558.23791500000004</v>
      </c>
      <c r="AE51" s="13">
        <v>558.589294</v>
      </c>
      <c r="AF51" s="13">
        <v>558.92456100000004</v>
      </c>
      <c r="AG51" s="13">
        <v>559.245361</v>
      </c>
      <c r="AH51" s="13">
        <v>559.550659</v>
      </c>
      <c r="AI51" s="13">
        <v>559.27002000000005</v>
      </c>
      <c r="AJ51" s="13">
        <v>559.03436299999998</v>
      </c>
      <c r="AK51" s="2">
        <v>6.9999999999999994E-5</v>
      </c>
    </row>
    <row r="52" spans="1:37" ht="15" customHeight="1">
      <c r="A52" s="61" t="s">
        <v>769</v>
      </c>
      <c r="B52" s="7" t="s">
        <v>770</v>
      </c>
      <c r="C52" s="9">
        <v>411.78094499999997</v>
      </c>
      <c r="D52" s="9">
        <v>429.67706299999998</v>
      </c>
      <c r="E52" s="9">
        <v>447.25524899999999</v>
      </c>
      <c r="F52" s="9">
        <v>451.317047</v>
      </c>
      <c r="G52" s="9">
        <v>447.31091300000003</v>
      </c>
      <c r="H52" s="9">
        <v>442.75149499999998</v>
      </c>
      <c r="I52" s="9">
        <v>429.70361300000002</v>
      </c>
      <c r="J52" s="9">
        <v>421.29785199999998</v>
      </c>
      <c r="K52" s="9">
        <v>420.37631199999998</v>
      </c>
      <c r="L52" s="9">
        <v>419.68908699999997</v>
      </c>
      <c r="M52" s="9">
        <v>420.04205300000001</v>
      </c>
      <c r="N52" s="9">
        <v>422.947632</v>
      </c>
      <c r="O52" s="9">
        <v>423.71697999999998</v>
      </c>
      <c r="P52" s="9">
        <v>424.18457000000001</v>
      </c>
      <c r="Q52" s="9">
        <v>424.62884500000001</v>
      </c>
      <c r="R52" s="9">
        <v>425.051422</v>
      </c>
      <c r="S52" s="9">
        <v>425.45495599999998</v>
      </c>
      <c r="T52" s="9">
        <v>425.84115600000001</v>
      </c>
      <c r="U52" s="9">
        <v>426.212402</v>
      </c>
      <c r="V52" s="9">
        <v>426.57330300000001</v>
      </c>
      <c r="W52" s="9">
        <v>426.92501800000002</v>
      </c>
      <c r="X52" s="9">
        <v>427.267517</v>
      </c>
      <c r="Y52" s="9">
        <v>427.60040300000003</v>
      </c>
      <c r="Z52" s="9">
        <v>427.92352299999999</v>
      </c>
      <c r="AA52" s="9">
        <v>428.23648100000003</v>
      </c>
      <c r="AB52" s="9">
        <v>428.539062</v>
      </c>
      <c r="AC52" s="9">
        <v>428.83099399999998</v>
      </c>
      <c r="AD52" s="9">
        <v>429.11193800000001</v>
      </c>
      <c r="AE52" s="9">
        <v>429.38171399999999</v>
      </c>
      <c r="AF52" s="9">
        <v>429.64001500000001</v>
      </c>
      <c r="AG52" s="9">
        <v>429.88656600000002</v>
      </c>
      <c r="AH52" s="9">
        <v>430.12118500000003</v>
      </c>
      <c r="AI52" s="9">
        <v>429.90521200000001</v>
      </c>
      <c r="AJ52" s="9">
        <v>429.724152</v>
      </c>
      <c r="AK52" s="5">
        <v>3.0000000000000001E-6</v>
      </c>
    </row>
    <row r="53" spans="1:37" ht="15" customHeight="1">
      <c r="A53" s="61" t="s">
        <v>771</v>
      </c>
      <c r="B53" s="7" t="s">
        <v>772</v>
      </c>
      <c r="C53" s="9">
        <v>19.091374999999999</v>
      </c>
      <c r="D53" s="9">
        <v>18.727858999999999</v>
      </c>
      <c r="E53" s="9">
        <v>26.547353999999999</v>
      </c>
      <c r="F53" s="9">
        <v>23.781448000000001</v>
      </c>
      <c r="G53" s="9">
        <v>20.703631999999999</v>
      </c>
      <c r="H53" s="9">
        <v>20.51643</v>
      </c>
      <c r="I53" s="9">
        <v>19.917072000000001</v>
      </c>
      <c r="J53" s="9">
        <v>19.530453000000001</v>
      </c>
      <c r="K53" s="9">
        <v>19.489598999999998</v>
      </c>
      <c r="L53" s="9">
        <v>19.457395999999999</v>
      </c>
      <c r="M53" s="9">
        <v>19.473237999999998</v>
      </c>
      <c r="N53" s="9">
        <v>19.607624000000001</v>
      </c>
      <c r="O53" s="9">
        <v>19.644047</v>
      </c>
      <c r="P53" s="9">
        <v>19.664268</v>
      </c>
      <c r="Q53" s="9">
        <v>19.684888999999998</v>
      </c>
      <c r="R53" s="9">
        <v>19.704618</v>
      </c>
      <c r="S53" s="9">
        <v>19.723618999999999</v>
      </c>
      <c r="T53" s="9">
        <v>19.741726</v>
      </c>
      <c r="U53" s="9">
        <v>19.755281</v>
      </c>
      <c r="V53" s="9">
        <v>19.772219</v>
      </c>
      <c r="W53" s="9">
        <v>19.788031</v>
      </c>
      <c r="X53" s="9">
        <v>19.803954999999998</v>
      </c>
      <c r="Y53" s="9">
        <v>19.819462000000001</v>
      </c>
      <c r="Z53" s="9">
        <v>19.834751000000001</v>
      </c>
      <c r="AA53" s="9">
        <v>19.849299999999999</v>
      </c>
      <c r="AB53" s="9">
        <v>19.863184</v>
      </c>
      <c r="AC53" s="9">
        <v>19.879411999999999</v>
      </c>
      <c r="AD53" s="9">
        <v>19.890582999999999</v>
      </c>
      <c r="AE53" s="9">
        <v>19.90353</v>
      </c>
      <c r="AF53" s="9">
        <v>19.914705000000001</v>
      </c>
      <c r="AG53" s="9">
        <v>19.926200999999999</v>
      </c>
      <c r="AH53" s="9">
        <v>19.93713</v>
      </c>
      <c r="AI53" s="9">
        <v>19.92745</v>
      </c>
      <c r="AJ53" s="9">
        <v>19.918989</v>
      </c>
      <c r="AK53" s="5">
        <v>1.9289999999999999E-3</v>
      </c>
    </row>
    <row r="54" spans="1:37" ht="15" customHeight="1">
      <c r="A54" s="61" t="s">
        <v>773</v>
      </c>
      <c r="B54" s="7" t="s">
        <v>774</v>
      </c>
      <c r="C54" s="9">
        <v>104.823593</v>
      </c>
      <c r="D54" s="9">
        <v>109.379265</v>
      </c>
      <c r="E54" s="9">
        <v>113.853996</v>
      </c>
      <c r="F54" s="9">
        <v>114.88797</v>
      </c>
      <c r="G54" s="9">
        <v>113.86816399999999</v>
      </c>
      <c r="H54" s="9">
        <v>112.707504</v>
      </c>
      <c r="I54" s="9">
        <v>109.386002</v>
      </c>
      <c r="J54" s="9">
        <v>107.24623099999999</v>
      </c>
      <c r="K54" s="9">
        <v>107.011635</v>
      </c>
      <c r="L54" s="9">
        <v>106.83669999999999</v>
      </c>
      <c r="M54" s="9">
        <v>106.926537</v>
      </c>
      <c r="N54" s="9">
        <v>107.666206</v>
      </c>
      <c r="O54" s="9">
        <v>107.86203</v>
      </c>
      <c r="P54" s="9">
        <v>107.98107899999999</v>
      </c>
      <c r="Q54" s="9">
        <v>108.094154</v>
      </c>
      <c r="R54" s="9">
        <v>108.201736</v>
      </c>
      <c r="S54" s="9">
        <v>108.30444300000001</v>
      </c>
      <c r="T54" s="9">
        <v>108.402771</v>
      </c>
      <c r="U54" s="9">
        <v>108.497276</v>
      </c>
      <c r="V54" s="9">
        <v>108.58914900000001</v>
      </c>
      <c r="W54" s="9">
        <v>108.678696</v>
      </c>
      <c r="X54" s="9">
        <v>108.765869</v>
      </c>
      <c r="Y54" s="9">
        <v>108.850616</v>
      </c>
      <c r="Z54" s="9">
        <v>108.932877</v>
      </c>
      <c r="AA54" s="9">
        <v>109.012535</v>
      </c>
      <c r="AB54" s="9">
        <v>109.08955400000001</v>
      </c>
      <c r="AC54" s="9">
        <v>109.16387899999999</v>
      </c>
      <c r="AD54" s="9">
        <v>109.235382</v>
      </c>
      <c r="AE54" s="9">
        <v>109.304062</v>
      </c>
      <c r="AF54" s="9">
        <v>109.369827</v>
      </c>
      <c r="AG54" s="9">
        <v>109.43259399999999</v>
      </c>
      <c r="AH54" s="9">
        <v>109.49231</v>
      </c>
      <c r="AI54" s="9">
        <v>109.437332</v>
      </c>
      <c r="AJ54" s="9">
        <v>109.391251</v>
      </c>
      <c r="AK54" s="5">
        <v>3.0000000000000001E-6</v>
      </c>
    </row>
    <row r="56" spans="1:37" ht="15" customHeight="1">
      <c r="A56" s="61" t="s">
        <v>775</v>
      </c>
      <c r="B56" s="4" t="s">
        <v>776</v>
      </c>
      <c r="C56" s="13">
        <v>27942.902343999998</v>
      </c>
      <c r="D56" s="13">
        <v>28029.089843999998</v>
      </c>
      <c r="E56" s="13">
        <v>28232.164062</v>
      </c>
      <c r="F56" s="13">
        <v>27908.425781000002</v>
      </c>
      <c r="G56" s="13">
        <v>27650.599609000001</v>
      </c>
      <c r="H56" s="13">
        <v>27414.792968999998</v>
      </c>
      <c r="I56" s="13">
        <v>27082.798827999999</v>
      </c>
      <c r="J56" s="13">
        <v>26739.175781000002</v>
      </c>
      <c r="K56" s="13">
        <v>26405.585938</v>
      </c>
      <c r="L56" s="13">
        <v>26132.166015999999</v>
      </c>
      <c r="M56" s="13">
        <v>25868.595702999999</v>
      </c>
      <c r="N56" s="13">
        <v>25653.171875</v>
      </c>
      <c r="O56" s="13">
        <v>25422.654297000001</v>
      </c>
      <c r="P56" s="13">
        <v>25196.339843999998</v>
      </c>
      <c r="Q56" s="13">
        <v>25000.271484000001</v>
      </c>
      <c r="R56" s="13">
        <v>24823.40625</v>
      </c>
      <c r="S56" s="13">
        <v>24665.177734000001</v>
      </c>
      <c r="T56" s="13">
        <v>24539.669922000001</v>
      </c>
      <c r="U56" s="13">
        <v>24432.265625</v>
      </c>
      <c r="V56" s="13">
        <v>24382.246093999998</v>
      </c>
      <c r="W56" s="13">
        <v>24362.179688</v>
      </c>
      <c r="X56" s="13">
        <v>24373.097656000002</v>
      </c>
      <c r="Y56" s="13">
        <v>24397.154297000001</v>
      </c>
      <c r="Z56" s="13">
        <v>24432.330077999999</v>
      </c>
      <c r="AA56" s="13">
        <v>24490.121093999998</v>
      </c>
      <c r="AB56" s="13">
        <v>24561.677734000001</v>
      </c>
      <c r="AC56" s="13">
        <v>24660.400390999999</v>
      </c>
      <c r="AD56" s="13">
        <v>24770.236327999999</v>
      </c>
      <c r="AE56" s="13">
        <v>24899.574218999998</v>
      </c>
      <c r="AF56" s="13">
        <v>25031.570312</v>
      </c>
      <c r="AG56" s="13">
        <v>25179.304688</v>
      </c>
      <c r="AH56" s="13">
        <v>25330.65625</v>
      </c>
      <c r="AI56" s="13">
        <v>25478.427734000001</v>
      </c>
      <c r="AJ56" s="13">
        <v>25630.376952999999</v>
      </c>
      <c r="AK56" s="2">
        <v>-2.7920000000000002E-3</v>
      </c>
    </row>
    <row r="58" spans="1:37" ht="15" customHeight="1">
      <c r="B58" s="4" t="s">
        <v>777</v>
      </c>
    </row>
    <row r="59" spans="1:37" ht="15" customHeight="1">
      <c r="A59" s="61" t="s">
        <v>778</v>
      </c>
      <c r="B59" s="7" t="s">
        <v>779</v>
      </c>
      <c r="C59" s="9">
        <v>16680.621093999998</v>
      </c>
      <c r="D59" s="9">
        <v>16614.865234000001</v>
      </c>
      <c r="E59" s="9">
        <v>16522.716797000001</v>
      </c>
      <c r="F59" s="9">
        <v>16326.117188</v>
      </c>
      <c r="G59" s="9">
        <v>16041.550781</v>
      </c>
      <c r="H59" s="9">
        <v>15712.994140999999</v>
      </c>
      <c r="I59" s="9">
        <v>15340.796875</v>
      </c>
      <c r="J59" s="9">
        <v>14922.640625</v>
      </c>
      <c r="K59" s="9">
        <v>14476.961914</v>
      </c>
      <c r="L59" s="9">
        <v>14161.417969</v>
      </c>
      <c r="M59" s="9">
        <v>13854.583008</v>
      </c>
      <c r="N59" s="9">
        <v>13579.339844</v>
      </c>
      <c r="O59" s="9">
        <v>13303.248046999999</v>
      </c>
      <c r="P59" s="9">
        <v>13039.916992</v>
      </c>
      <c r="Q59" s="9">
        <v>12815.148438</v>
      </c>
      <c r="R59" s="9">
        <v>12608.956055000001</v>
      </c>
      <c r="S59" s="9">
        <v>12413.985352</v>
      </c>
      <c r="T59" s="9">
        <v>12229.799805000001</v>
      </c>
      <c r="U59" s="9">
        <v>12071.165039</v>
      </c>
      <c r="V59" s="9">
        <v>11947.245117</v>
      </c>
      <c r="W59" s="9">
        <v>11850.539062</v>
      </c>
      <c r="X59" s="9">
        <v>11781.464844</v>
      </c>
      <c r="Y59" s="9">
        <v>11733.15625</v>
      </c>
      <c r="Z59" s="9">
        <v>11703.753906</v>
      </c>
      <c r="AA59" s="9">
        <v>11699.413086</v>
      </c>
      <c r="AB59" s="9">
        <v>11706.614258</v>
      </c>
      <c r="AC59" s="9">
        <v>11737.196289</v>
      </c>
      <c r="AD59" s="9">
        <v>11768.981444999999</v>
      </c>
      <c r="AE59" s="9">
        <v>11805.048828000001</v>
      </c>
      <c r="AF59" s="9">
        <v>11882.259765999999</v>
      </c>
      <c r="AG59" s="9">
        <v>11977.921875</v>
      </c>
      <c r="AH59" s="9">
        <v>12050.421875</v>
      </c>
      <c r="AI59" s="9">
        <v>12086.517578000001</v>
      </c>
      <c r="AJ59" s="9">
        <v>12123.340819999999</v>
      </c>
      <c r="AK59" s="5">
        <v>-9.8010000000000007E-3</v>
      </c>
    </row>
    <row r="60" spans="1:37" ht="15" customHeight="1">
      <c r="A60" s="61" t="s">
        <v>780</v>
      </c>
      <c r="B60" s="7" t="s">
        <v>781</v>
      </c>
      <c r="C60" s="9">
        <v>10.441055</v>
      </c>
      <c r="D60" s="9">
        <v>49.827427</v>
      </c>
      <c r="E60" s="9">
        <v>52.162117000000002</v>
      </c>
      <c r="F60" s="9">
        <v>62.587043999999999</v>
      </c>
      <c r="G60" s="9">
        <v>76.663321999999994</v>
      </c>
      <c r="H60" s="9">
        <v>87.236243999999999</v>
      </c>
      <c r="I60" s="9">
        <v>95.270690999999999</v>
      </c>
      <c r="J60" s="9">
        <v>130.48117099999999</v>
      </c>
      <c r="K60" s="9">
        <v>180.58987400000001</v>
      </c>
      <c r="L60" s="9">
        <v>186.22316000000001</v>
      </c>
      <c r="M60" s="9">
        <v>211.884109</v>
      </c>
      <c r="N60" s="9">
        <v>232.51799</v>
      </c>
      <c r="O60" s="9">
        <v>255.54338100000001</v>
      </c>
      <c r="P60" s="9">
        <v>283.14868200000001</v>
      </c>
      <c r="Q60" s="9">
        <v>291.87322999999998</v>
      </c>
      <c r="R60" s="9">
        <v>297.72869900000001</v>
      </c>
      <c r="S60" s="9">
        <v>308.90991200000002</v>
      </c>
      <c r="T60" s="9">
        <v>328.10760499999998</v>
      </c>
      <c r="U60" s="9">
        <v>337.11874399999999</v>
      </c>
      <c r="V60" s="9">
        <v>350.39816300000001</v>
      </c>
      <c r="W60" s="9">
        <v>361.82052599999997</v>
      </c>
      <c r="X60" s="9">
        <v>369.23736600000001</v>
      </c>
      <c r="Y60" s="9">
        <v>370.58737200000002</v>
      </c>
      <c r="Z60" s="9">
        <v>370.24694799999997</v>
      </c>
      <c r="AA60" s="9">
        <v>358.45092799999998</v>
      </c>
      <c r="AB60" s="9">
        <v>347.87597699999998</v>
      </c>
      <c r="AC60" s="9">
        <v>328.27337599999998</v>
      </c>
      <c r="AD60" s="9">
        <v>316.551605</v>
      </c>
      <c r="AE60" s="9">
        <v>307.61767600000002</v>
      </c>
      <c r="AF60" s="9">
        <v>269.960938</v>
      </c>
      <c r="AG60" s="9">
        <v>220.14477500000001</v>
      </c>
      <c r="AH60" s="9">
        <v>191.02926600000001</v>
      </c>
      <c r="AI60" s="9">
        <v>195.11935399999999</v>
      </c>
      <c r="AJ60" s="9">
        <v>199.951065</v>
      </c>
      <c r="AK60" s="5">
        <v>4.4379000000000002E-2</v>
      </c>
    </row>
    <row r="61" spans="1:37" ht="15" customHeight="1">
      <c r="A61" s="61" t="s">
        <v>782</v>
      </c>
      <c r="B61" s="7" t="s">
        <v>783</v>
      </c>
      <c r="C61" s="9">
        <v>6690.0869140000004</v>
      </c>
      <c r="D61" s="9">
        <v>6771.2485349999997</v>
      </c>
      <c r="E61" s="9">
        <v>6965.4814450000003</v>
      </c>
      <c r="F61" s="9">
        <v>7092.123047</v>
      </c>
      <c r="G61" s="9">
        <v>6973.3393550000001</v>
      </c>
      <c r="H61" s="9">
        <v>6893.4423829999996</v>
      </c>
      <c r="I61" s="9">
        <v>6868.0532229999999</v>
      </c>
      <c r="J61" s="9">
        <v>6845.9111329999996</v>
      </c>
      <c r="K61" s="9">
        <v>6825.0024409999996</v>
      </c>
      <c r="L61" s="9">
        <v>6807.6440430000002</v>
      </c>
      <c r="M61" s="9">
        <v>6762.4301759999998</v>
      </c>
      <c r="N61" s="9">
        <v>6724.1982420000004</v>
      </c>
      <c r="O61" s="9">
        <v>6672.736328</v>
      </c>
      <c r="P61" s="9">
        <v>6630.1259769999997</v>
      </c>
      <c r="Q61" s="9">
        <v>6582.2719729999999</v>
      </c>
      <c r="R61" s="9">
        <v>6533.4101559999999</v>
      </c>
      <c r="S61" s="9">
        <v>6491.1850590000004</v>
      </c>
      <c r="T61" s="9">
        <v>6460.5517579999996</v>
      </c>
      <c r="U61" s="9">
        <v>6463.1801759999998</v>
      </c>
      <c r="V61" s="9">
        <v>6453.4956050000001</v>
      </c>
      <c r="W61" s="9">
        <v>6457.2192379999997</v>
      </c>
      <c r="X61" s="9">
        <v>6457.8183589999999</v>
      </c>
      <c r="Y61" s="9">
        <v>6456.8876950000003</v>
      </c>
      <c r="Z61" s="9">
        <v>6447.8090819999998</v>
      </c>
      <c r="AA61" s="9">
        <v>6449.376953</v>
      </c>
      <c r="AB61" s="9">
        <v>6450.0073240000002</v>
      </c>
      <c r="AC61" s="9">
        <v>6450.0180659999996</v>
      </c>
      <c r="AD61" s="9">
        <v>6474.40625</v>
      </c>
      <c r="AE61" s="9">
        <v>6493.3857420000004</v>
      </c>
      <c r="AF61" s="9">
        <v>6515.8984380000002</v>
      </c>
      <c r="AG61" s="9">
        <v>6540.0737300000001</v>
      </c>
      <c r="AH61" s="9">
        <v>6566.0297849999997</v>
      </c>
      <c r="AI61" s="9">
        <v>6584.576172</v>
      </c>
      <c r="AJ61" s="9">
        <v>6607.3642579999996</v>
      </c>
      <c r="AK61" s="5">
        <v>-7.6499999999999995E-4</v>
      </c>
    </row>
    <row r="62" spans="1:37" ht="15" customHeight="1">
      <c r="A62" s="61" t="s">
        <v>784</v>
      </c>
      <c r="B62" s="7" t="s">
        <v>785</v>
      </c>
      <c r="C62" s="9">
        <v>2913.142578</v>
      </c>
      <c r="D62" s="9">
        <v>2950.6652829999998</v>
      </c>
      <c r="E62" s="9">
        <v>3006.2197270000001</v>
      </c>
      <c r="F62" s="9">
        <v>3043.376221</v>
      </c>
      <c r="G62" s="9">
        <v>3064.5141600000002</v>
      </c>
      <c r="H62" s="9">
        <v>3083.2021479999999</v>
      </c>
      <c r="I62" s="9">
        <v>3096.1191410000001</v>
      </c>
      <c r="J62" s="9">
        <v>3115.2834469999998</v>
      </c>
      <c r="K62" s="9">
        <v>3145.7385250000002</v>
      </c>
      <c r="L62" s="9">
        <v>3176.2224120000001</v>
      </c>
      <c r="M62" s="9">
        <v>3204.9975589999999</v>
      </c>
      <c r="N62" s="9">
        <v>3245.6591800000001</v>
      </c>
      <c r="O62" s="9">
        <v>3276.4372560000002</v>
      </c>
      <c r="P62" s="9">
        <v>3307.5341800000001</v>
      </c>
      <c r="Q62" s="9">
        <v>3339.9628910000001</v>
      </c>
      <c r="R62" s="9">
        <v>3371.6540530000002</v>
      </c>
      <c r="S62" s="9">
        <v>3403.4348140000002</v>
      </c>
      <c r="T62" s="9">
        <v>3436.6403810000002</v>
      </c>
      <c r="U62" s="9">
        <v>3468.9177249999998</v>
      </c>
      <c r="V62" s="9">
        <v>3500.3583979999999</v>
      </c>
      <c r="W62" s="9">
        <v>3532.2258299999999</v>
      </c>
      <c r="X62" s="9">
        <v>3564.813721</v>
      </c>
      <c r="Y62" s="9">
        <v>3596.5268550000001</v>
      </c>
      <c r="Z62" s="9">
        <v>3628.6035160000001</v>
      </c>
      <c r="AA62" s="9">
        <v>3660.5908199999999</v>
      </c>
      <c r="AB62" s="9">
        <v>3692.8813479999999</v>
      </c>
      <c r="AC62" s="9">
        <v>3727.9401859999998</v>
      </c>
      <c r="AD62" s="9">
        <v>3763.3947750000002</v>
      </c>
      <c r="AE62" s="9">
        <v>3801.2145999999998</v>
      </c>
      <c r="AF62" s="9">
        <v>3838.9357909999999</v>
      </c>
      <c r="AG62" s="9">
        <v>3878.3173830000001</v>
      </c>
      <c r="AH62" s="9">
        <v>3917.4929200000001</v>
      </c>
      <c r="AI62" s="9">
        <v>3955.9672850000002</v>
      </c>
      <c r="AJ62" s="9">
        <v>3993.6623540000001</v>
      </c>
      <c r="AK62" s="5">
        <v>9.5040000000000003E-3</v>
      </c>
    </row>
    <row r="63" spans="1:37" ht="15" customHeight="1">
      <c r="A63" s="61" t="s">
        <v>786</v>
      </c>
      <c r="B63" s="7" t="s">
        <v>772</v>
      </c>
      <c r="C63" s="9">
        <v>696.519226</v>
      </c>
      <c r="D63" s="9">
        <v>646.86132799999996</v>
      </c>
      <c r="E63" s="9">
        <v>681.44543499999997</v>
      </c>
      <c r="F63" s="9">
        <v>375.99456800000002</v>
      </c>
      <c r="G63" s="9">
        <v>444.95614599999999</v>
      </c>
      <c r="H63" s="9">
        <v>586.98791500000004</v>
      </c>
      <c r="I63" s="9">
        <v>613.46887200000003</v>
      </c>
      <c r="J63" s="9">
        <v>626.72070299999996</v>
      </c>
      <c r="K63" s="9">
        <v>639.00891100000001</v>
      </c>
      <c r="L63" s="9">
        <v>627.92614700000001</v>
      </c>
      <c r="M63" s="9">
        <v>618.63336200000003</v>
      </c>
      <c r="N63" s="9">
        <v>613.33306900000002</v>
      </c>
      <c r="O63" s="9">
        <v>616.73382600000002</v>
      </c>
      <c r="P63" s="9">
        <v>596.54681400000004</v>
      </c>
      <c r="Q63" s="9">
        <v>593.47894299999996</v>
      </c>
      <c r="R63" s="9">
        <v>591.75781199999994</v>
      </c>
      <c r="S63" s="9">
        <v>590.48870799999997</v>
      </c>
      <c r="T63" s="9">
        <v>587.00647000000004</v>
      </c>
      <c r="U63" s="9">
        <v>550.42834500000004</v>
      </c>
      <c r="V63" s="9">
        <v>547.85650599999997</v>
      </c>
      <c r="W63" s="9">
        <v>538.99890100000005</v>
      </c>
      <c r="X63" s="9">
        <v>536.23083499999996</v>
      </c>
      <c r="Y63" s="9">
        <v>533.71386700000005</v>
      </c>
      <c r="Z63" s="9">
        <v>531.67260699999997</v>
      </c>
      <c r="AA63" s="9">
        <v>528.81048599999997</v>
      </c>
      <c r="AB63" s="9">
        <v>523.65313700000002</v>
      </c>
      <c r="AC63" s="9">
        <v>539.43566899999996</v>
      </c>
      <c r="AD63" s="9">
        <v>522.27856399999996</v>
      </c>
      <c r="AE63" s="9">
        <v>522.053406</v>
      </c>
      <c r="AF63" s="9">
        <v>513.17401099999995</v>
      </c>
      <c r="AG63" s="9">
        <v>512.22607400000004</v>
      </c>
      <c r="AH63" s="9">
        <v>512.18670699999996</v>
      </c>
      <c r="AI63" s="9">
        <v>513.82488999999998</v>
      </c>
      <c r="AJ63" s="9">
        <v>512.90673800000002</v>
      </c>
      <c r="AK63" s="5">
        <v>-7.2249999999999997E-3</v>
      </c>
    </row>
    <row r="64" spans="1:37" ht="15" customHeight="1">
      <c r="A64" s="61" t="s">
        <v>787</v>
      </c>
      <c r="B64" s="7" t="s">
        <v>788</v>
      </c>
      <c r="C64" s="9">
        <v>22.522085000000001</v>
      </c>
      <c r="D64" s="9">
        <v>22.493759000000001</v>
      </c>
      <c r="E64" s="9">
        <v>22.470324000000002</v>
      </c>
      <c r="F64" s="9">
        <v>22.450932999999999</v>
      </c>
      <c r="G64" s="9">
        <v>22.434891</v>
      </c>
      <c r="H64" s="9">
        <v>22.421617999999999</v>
      </c>
      <c r="I64" s="9">
        <v>22.410634999999999</v>
      </c>
      <c r="J64" s="9">
        <v>22.401547999999998</v>
      </c>
      <c r="K64" s="9">
        <v>22.394031999999999</v>
      </c>
      <c r="L64" s="9">
        <v>22.387812</v>
      </c>
      <c r="M64" s="9">
        <v>22.382666</v>
      </c>
      <c r="N64" s="9">
        <v>22.378406999999999</v>
      </c>
      <c r="O64" s="9">
        <v>22.374884000000002</v>
      </c>
      <c r="P64" s="9">
        <v>22.371969</v>
      </c>
      <c r="Q64" s="9">
        <v>22.369558000000001</v>
      </c>
      <c r="R64" s="9">
        <v>22.367563000000001</v>
      </c>
      <c r="S64" s="9">
        <v>22.365911000000001</v>
      </c>
      <c r="T64" s="9">
        <v>22.364546000000001</v>
      </c>
      <c r="U64" s="9">
        <v>22.363416999999998</v>
      </c>
      <c r="V64" s="9">
        <v>22.362480000000001</v>
      </c>
      <c r="W64" s="9">
        <v>22.361708</v>
      </c>
      <c r="X64" s="9">
        <v>22.361066999999998</v>
      </c>
      <c r="Y64" s="9">
        <v>22.360537999999998</v>
      </c>
      <c r="Z64" s="9">
        <v>22.360099999999999</v>
      </c>
      <c r="AA64" s="9">
        <v>22.359736999999999</v>
      </c>
      <c r="AB64" s="9">
        <v>22.359438000000001</v>
      </c>
      <c r="AC64" s="9">
        <v>22.359190000000002</v>
      </c>
      <c r="AD64" s="9">
        <v>22.358984</v>
      </c>
      <c r="AE64" s="9">
        <v>22.358813999999999</v>
      </c>
      <c r="AF64" s="9">
        <v>22.358673</v>
      </c>
      <c r="AG64" s="9">
        <v>22.358557000000001</v>
      </c>
      <c r="AH64" s="9">
        <v>22.358460999999998</v>
      </c>
      <c r="AI64" s="9">
        <v>22.358381000000001</v>
      </c>
      <c r="AJ64" s="9">
        <v>22.358315000000001</v>
      </c>
      <c r="AK64" s="5">
        <v>-1.8900000000000001E-4</v>
      </c>
    </row>
    <row r="65" spans="1:37" ht="15" customHeight="1">
      <c r="A65" s="61" t="s">
        <v>789</v>
      </c>
      <c r="B65" s="7" t="s">
        <v>790</v>
      </c>
      <c r="C65" s="9">
        <v>6.9839310000000001</v>
      </c>
      <c r="D65" s="9">
        <v>7.7018149999999999</v>
      </c>
      <c r="E65" s="9">
        <v>7.7664059999999999</v>
      </c>
      <c r="F65" s="9">
        <v>7.9430579999999997</v>
      </c>
      <c r="G65" s="9">
        <v>7.9177439999999999</v>
      </c>
      <c r="H65" s="9">
        <v>7.8712619999999998</v>
      </c>
      <c r="I65" s="9">
        <v>7.875381</v>
      </c>
      <c r="J65" s="9">
        <v>7.843566</v>
      </c>
      <c r="K65" s="9">
        <v>7.808154</v>
      </c>
      <c r="L65" s="9">
        <v>7.7724520000000004</v>
      </c>
      <c r="M65" s="9">
        <v>7.7930029999999997</v>
      </c>
      <c r="N65" s="9">
        <v>7.7765649999999997</v>
      </c>
      <c r="O65" s="9">
        <v>7.7949529999999996</v>
      </c>
      <c r="P65" s="9">
        <v>7.7941520000000004</v>
      </c>
      <c r="Q65" s="9">
        <v>7.7849219999999999</v>
      </c>
      <c r="R65" s="9">
        <v>7.8486219999999998</v>
      </c>
      <c r="S65" s="9">
        <v>7.921303</v>
      </c>
      <c r="T65" s="9">
        <v>8.0306549999999994</v>
      </c>
      <c r="U65" s="9">
        <v>8.1677440000000008</v>
      </c>
      <c r="V65" s="9">
        <v>8.3336279999999991</v>
      </c>
      <c r="W65" s="9">
        <v>8.517061</v>
      </c>
      <c r="X65" s="9">
        <v>8.7292590000000008</v>
      </c>
      <c r="Y65" s="9">
        <v>8.9549380000000003</v>
      </c>
      <c r="Z65" s="9">
        <v>9.1970910000000003</v>
      </c>
      <c r="AA65" s="9">
        <v>9.4601059999999997</v>
      </c>
      <c r="AB65" s="9">
        <v>9.7362319999999993</v>
      </c>
      <c r="AC65" s="9">
        <v>10.00957</v>
      </c>
      <c r="AD65" s="9">
        <v>10.30195</v>
      </c>
      <c r="AE65" s="9">
        <v>10.621783000000001</v>
      </c>
      <c r="AF65" s="9">
        <v>10.958055999999999</v>
      </c>
      <c r="AG65" s="9">
        <v>11.353078</v>
      </c>
      <c r="AH65" s="9">
        <v>11.68642</v>
      </c>
      <c r="AI65" s="9">
        <v>12.067299</v>
      </c>
      <c r="AJ65" s="9">
        <v>12.490534</v>
      </c>
      <c r="AK65" s="5">
        <v>1.5225000000000001E-2</v>
      </c>
    </row>
    <row r="66" spans="1:37" ht="15" customHeight="1">
      <c r="A66" s="61" t="s">
        <v>791</v>
      </c>
      <c r="B66" s="7" t="s">
        <v>764</v>
      </c>
      <c r="C66" s="9">
        <v>135.31770299999999</v>
      </c>
      <c r="D66" s="9">
        <v>134.27882399999999</v>
      </c>
      <c r="E66" s="9">
        <v>133.616714</v>
      </c>
      <c r="F66" s="9">
        <v>133.108994</v>
      </c>
      <c r="G66" s="9">
        <v>132.632172</v>
      </c>
      <c r="H66" s="9">
        <v>131.97607400000001</v>
      </c>
      <c r="I66" s="9">
        <v>131.40249600000001</v>
      </c>
      <c r="J66" s="9">
        <v>130.875092</v>
      </c>
      <c r="K66" s="9">
        <v>130.32766699999999</v>
      </c>
      <c r="L66" s="9">
        <v>129.819489</v>
      </c>
      <c r="M66" s="9">
        <v>129.33656300000001</v>
      </c>
      <c r="N66" s="9">
        <v>128.91828899999999</v>
      </c>
      <c r="O66" s="9">
        <v>128.549362</v>
      </c>
      <c r="P66" s="9">
        <v>128.27327</v>
      </c>
      <c r="Q66" s="9">
        <v>128.137878</v>
      </c>
      <c r="R66" s="9">
        <v>127.990532</v>
      </c>
      <c r="S66" s="9">
        <v>127.88732899999999</v>
      </c>
      <c r="T66" s="9">
        <v>127.90370900000001</v>
      </c>
      <c r="U66" s="9">
        <v>127.907028</v>
      </c>
      <c r="V66" s="9">
        <v>127.89865899999999</v>
      </c>
      <c r="W66" s="9">
        <v>127.921967</v>
      </c>
      <c r="X66" s="9">
        <v>127.96122</v>
      </c>
      <c r="Y66" s="9">
        <v>127.98297100000001</v>
      </c>
      <c r="Z66" s="9">
        <v>128.01707500000001</v>
      </c>
      <c r="AA66" s="9">
        <v>128.05204800000001</v>
      </c>
      <c r="AB66" s="9">
        <v>128.12657200000001</v>
      </c>
      <c r="AC66" s="9">
        <v>128.19894400000001</v>
      </c>
      <c r="AD66" s="9">
        <v>128.31225599999999</v>
      </c>
      <c r="AE66" s="9">
        <v>128.43161000000001</v>
      </c>
      <c r="AF66" s="9">
        <v>128.538681</v>
      </c>
      <c r="AG66" s="9">
        <v>128.60691800000001</v>
      </c>
      <c r="AH66" s="9">
        <v>128.635727</v>
      </c>
      <c r="AI66" s="9">
        <v>128.67669699999999</v>
      </c>
      <c r="AJ66" s="9">
        <v>128.71118200000001</v>
      </c>
      <c r="AK66" s="5">
        <v>-1.323E-3</v>
      </c>
    </row>
    <row r="67" spans="1:37" ht="15" customHeight="1">
      <c r="A67" s="61" t="s">
        <v>792</v>
      </c>
      <c r="B67" s="7" t="s">
        <v>793</v>
      </c>
      <c r="C67" s="9">
        <v>27155.634765999999</v>
      </c>
      <c r="D67" s="9">
        <v>27197.943359000001</v>
      </c>
      <c r="E67" s="9">
        <v>27391.878906000002</v>
      </c>
      <c r="F67" s="9">
        <v>27063.703125</v>
      </c>
      <c r="G67" s="9">
        <v>26764.011718999998</v>
      </c>
      <c r="H67" s="9">
        <v>26526.134765999999</v>
      </c>
      <c r="I67" s="9">
        <v>26175.396484000001</v>
      </c>
      <c r="J67" s="9">
        <v>25802.15625</v>
      </c>
      <c r="K67" s="9">
        <v>25427.833984000001</v>
      </c>
      <c r="L67" s="9">
        <v>25119.414062</v>
      </c>
      <c r="M67" s="9">
        <v>24812.041015999999</v>
      </c>
      <c r="N67" s="9">
        <v>24554.125</v>
      </c>
      <c r="O67" s="9">
        <v>24283.417968999998</v>
      </c>
      <c r="P67" s="9">
        <v>24015.712890999999</v>
      </c>
      <c r="Q67" s="9">
        <v>23781.027343999998</v>
      </c>
      <c r="R67" s="9">
        <v>23561.712890999999</v>
      </c>
      <c r="S67" s="9">
        <v>23366.177734000001</v>
      </c>
      <c r="T67" s="9">
        <v>23200.40625</v>
      </c>
      <c r="U67" s="9">
        <v>23049.248047000001</v>
      </c>
      <c r="V67" s="9">
        <v>22957.949218999998</v>
      </c>
      <c r="W67" s="9">
        <v>22899.603515999999</v>
      </c>
      <c r="X67" s="9">
        <v>22868.617188</v>
      </c>
      <c r="Y67" s="9">
        <v>22850.171875</v>
      </c>
      <c r="Z67" s="9">
        <v>22841.658202999999</v>
      </c>
      <c r="AA67" s="9">
        <v>22856.513672000001</v>
      </c>
      <c r="AB67" s="9">
        <v>22881.253906000002</v>
      </c>
      <c r="AC67" s="9">
        <v>22943.431640999999</v>
      </c>
      <c r="AD67" s="9">
        <v>23006.585938</v>
      </c>
      <c r="AE67" s="9">
        <v>23090.730468999998</v>
      </c>
      <c r="AF67" s="9">
        <v>23182.085938</v>
      </c>
      <c r="AG67" s="9">
        <v>23291.003906000002</v>
      </c>
      <c r="AH67" s="9">
        <v>23399.839843999998</v>
      </c>
      <c r="AI67" s="9">
        <v>23499.103515999999</v>
      </c>
      <c r="AJ67" s="9">
        <v>23600.783202999999</v>
      </c>
      <c r="AK67" s="5">
        <v>-4.4229999999999998E-3</v>
      </c>
    </row>
    <row r="68" spans="1:37" ht="15" customHeight="1">
      <c r="A68" s="61" t="s">
        <v>794</v>
      </c>
      <c r="B68" s="7" t="s">
        <v>795</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5" t="s">
        <v>188</v>
      </c>
    </row>
    <row r="69" spans="1:37" ht="15" customHeight="1">
      <c r="A69" s="61" t="s">
        <v>796</v>
      </c>
      <c r="B69" s="7" t="s">
        <v>797</v>
      </c>
      <c r="C69" s="9">
        <v>35.849711999999997</v>
      </c>
      <c r="D69" s="9">
        <v>42.458568999999997</v>
      </c>
      <c r="E69" s="9">
        <v>54.596828000000002</v>
      </c>
      <c r="F69" s="9">
        <v>69.032570000000007</v>
      </c>
      <c r="G69" s="9">
        <v>85.869452999999993</v>
      </c>
      <c r="H69" s="9">
        <v>103.35133399999999</v>
      </c>
      <c r="I69" s="9">
        <v>120.62367999999999</v>
      </c>
      <c r="J69" s="9">
        <v>138.15107699999999</v>
      </c>
      <c r="K69" s="9">
        <v>156.10818499999999</v>
      </c>
      <c r="L69" s="9">
        <v>173.49047899999999</v>
      </c>
      <c r="M69" s="9">
        <v>190.252655</v>
      </c>
      <c r="N69" s="9">
        <v>206.72396900000001</v>
      </c>
      <c r="O69" s="9">
        <v>223.27247600000001</v>
      </c>
      <c r="P69" s="9">
        <v>240.11875900000001</v>
      </c>
      <c r="Q69" s="9">
        <v>257.48172</v>
      </c>
      <c r="R69" s="9">
        <v>275.37792999999999</v>
      </c>
      <c r="S69" s="9">
        <v>294.42294299999998</v>
      </c>
      <c r="T69" s="9">
        <v>312.23757899999998</v>
      </c>
      <c r="U69" s="9">
        <v>328.98962399999999</v>
      </c>
      <c r="V69" s="9">
        <v>346.49014299999999</v>
      </c>
      <c r="W69" s="9">
        <v>364.17355300000003</v>
      </c>
      <c r="X69" s="9">
        <v>382.021027</v>
      </c>
      <c r="Y69" s="9">
        <v>400.13714599999997</v>
      </c>
      <c r="Z69" s="9">
        <v>418.47085600000003</v>
      </c>
      <c r="AA69" s="9">
        <v>436.58880599999998</v>
      </c>
      <c r="AB69" s="9">
        <v>454.62408399999998</v>
      </c>
      <c r="AC69" s="9">
        <v>472.60900900000001</v>
      </c>
      <c r="AD69" s="9">
        <v>490.54211400000003</v>
      </c>
      <c r="AE69" s="9">
        <v>508.28747600000003</v>
      </c>
      <c r="AF69" s="9">
        <v>526.16570999999999</v>
      </c>
      <c r="AG69" s="9">
        <v>543.90716599999996</v>
      </c>
      <c r="AH69" s="9">
        <v>561.52514599999995</v>
      </c>
      <c r="AI69" s="9">
        <v>579.10339399999998</v>
      </c>
      <c r="AJ69" s="9">
        <v>596.48364300000003</v>
      </c>
      <c r="AK69" s="5">
        <v>8.6083999999999994E-2</v>
      </c>
    </row>
    <row r="70" spans="1:37" ht="15" customHeight="1">
      <c r="A70" s="61" t="s">
        <v>798</v>
      </c>
      <c r="B70" s="7" t="s">
        <v>799</v>
      </c>
      <c r="C70" s="9">
        <v>71.536918999999997</v>
      </c>
      <c r="D70" s="9">
        <v>81.332663999999994</v>
      </c>
      <c r="E70" s="9">
        <v>90.339668000000003</v>
      </c>
      <c r="F70" s="9">
        <v>95.717788999999996</v>
      </c>
      <c r="G70" s="9">
        <v>130.90448000000001</v>
      </c>
      <c r="H70" s="9">
        <v>124.132065</v>
      </c>
      <c r="I70" s="9">
        <v>129.60781900000001</v>
      </c>
      <c r="J70" s="9">
        <v>135.63166799999999</v>
      </c>
      <c r="K70" s="9">
        <v>140.21992499999999</v>
      </c>
      <c r="L70" s="9">
        <v>149.759964</v>
      </c>
      <c r="M70" s="9">
        <v>164.345551</v>
      </c>
      <c r="N70" s="9">
        <v>176.48324600000001</v>
      </c>
      <c r="O70" s="9">
        <v>187.93786600000001</v>
      </c>
      <c r="P70" s="9">
        <v>204.68138099999999</v>
      </c>
      <c r="Q70" s="9">
        <v>219.407318</v>
      </c>
      <c r="R70" s="9">
        <v>233.12832599999999</v>
      </c>
      <c r="S70" s="9">
        <v>246.61987300000001</v>
      </c>
      <c r="T70" s="9">
        <v>261.004456</v>
      </c>
      <c r="U70" s="9">
        <v>282.84271200000001</v>
      </c>
      <c r="V70" s="9">
        <v>300.04632600000002</v>
      </c>
      <c r="W70" s="9">
        <v>316.56423999999998</v>
      </c>
      <c r="X70" s="9">
        <v>334.34320100000002</v>
      </c>
      <c r="Y70" s="9">
        <v>352.92700200000002</v>
      </c>
      <c r="Z70" s="9">
        <v>370.922729</v>
      </c>
      <c r="AA70" s="9">
        <v>390.10897799999998</v>
      </c>
      <c r="AB70" s="9">
        <v>411.66430700000001</v>
      </c>
      <c r="AC70" s="9">
        <v>426.26769999999999</v>
      </c>
      <c r="AD70" s="9">
        <v>447.83960000000002</v>
      </c>
      <c r="AE70" s="9">
        <v>468.40420499999999</v>
      </c>
      <c r="AF70" s="9">
        <v>489.98681599999998</v>
      </c>
      <c r="AG70" s="9">
        <v>510.915527</v>
      </c>
      <c r="AH70" s="9">
        <v>531.70306400000004</v>
      </c>
      <c r="AI70" s="9">
        <v>552.35925299999997</v>
      </c>
      <c r="AJ70" s="9">
        <v>574.977844</v>
      </c>
      <c r="AK70" s="5">
        <v>6.3024999999999998E-2</v>
      </c>
    </row>
    <row r="71" spans="1:37" ht="15" customHeight="1">
      <c r="A71" s="61" t="s">
        <v>800</v>
      </c>
      <c r="B71" s="7" t="s">
        <v>801</v>
      </c>
      <c r="C71" s="9">
        <v>0.288105</v>
      </c>
      <c r="D71" s="9">
        <v>0.61319500000000005</v>
      </c>
      <c r="E71" s="9">
        <v>1.1884680000000001</v>
      </c>
      <c r="F71" s="9">
        <v>2.089394</v>
      </c>
      <c r="G71" s="9">
        <v>3.6383760000000001</v>
      </c>
      <c r="H71" s="9">
        <v>5.7347739999999998</v>
      </c>
      <c r="I71" s="9">
        <v>7.7417910000000001</v>
      </c>
      <c r="J71" s="9">
        <v>9.8595659999999992</v>
      </c>
      <c r="K71" s="9">
        <v>12.082746999999999</v>
      </c>
      <c r="L71" s="9">
        <v>14.165445999999999</v>
      </c>
      <c r="M71" s="9">
        <v>16.083527</v>
      </c>
      <c r="N71" s="9">
        <v>17.755541000000001</v>
      </c>
      <c r="O71" s="9">
        <v>19.322078999999999</v>
      </c>
      <c r="P71" s="9">
        <v>20.756526999999998</v>
      </c>
      <c r="Q71" s="9">
        <v>22.049561000000001</v>
      </c>
      <c r="R71" s="9">
        <v>23.055558999999999</v>
      </c>
      <c r="S71" s="9">
        <v>23.828534999999999</v>
      </c>
      <c r="T71" s="9">
        <v>24.501325999999999</v>
      </c>
      <c r="U71" s="9">
        <v>25.071574999999999</v>
      </c>
      <c r="V71" s="9">
        <v>25.595181</v>
      </c>
      <c r="W71" s="9">
        <v>26.010279000000001</v>
      </c>
      <c r="X71" s="9">
        <v>26.357078999999999</v>
      </c>
      <c r="Y71" s="9">
        <v>26.672429999999999</v>
      </c>
      <c r="Z71" s="9">
        <v>26.972290000000001</v>
      </c>
      <c r="AA71" s="9">
        <v>27.204364999999999</v>
      </c>
      <c r="AB71" s="9">
        <v>27.414346999999999</v>
      </c>
      <c r="AC71" s="9">
        <v>27.598326</v>
      </c>
      <c r="AD71" s="9">
        <v>27.757795000000002</v>
      </c>
      <c r="AE71" s="9">
        <v>27.889970999999999</v>
      </c>
      <c r="AF71" s="9">
        <v>28.017363</v>
      </c>
      <c r="AG71" s="9">
        <v>28.156148999999999</v>
      </c>
      <c r="AH71" s="9">
        <v>28.317360000000001</v>
      </c>
      <c r="AI71" s="9">
        <v>28.495266000000001</v>
      </c>
      <c r="AJ71" s="9">
        <v>28.694379999999999</v>
      </c>
      <c r="AK71" s="5">
        <v>0.12770000000000001</v>
      </c>
    </row>
    <row r="72" spans="1:37" ht="15" customHeight="1">
      <c r="A72" s="61" t="s">
        <v>802</v>
      </c>
      <c r="B72" s="7" t="s">
        <v>803</v>
      </c>
      <c r="C72" s="9">
        <v>679.153503</v>
      </c>
      <c r="D72" s="9">
        <v>704.263733</v>
      </c>
      <c r="E72" s="9">
        <v>690.70654300000001</v>
      </c>
      <c r="F72" s="9">
        <v>673.19164999999998</v>
      </c>
      <c r="G72" s="9">
        <v>660.01245100000006</v>
      </c>
      <c r="H72" s="9">
        <v>647.85308799999996</v>
      </c>
      <c r="I72" s="9">
        <v>640.444885</v>
      </c>
      <c r="J72" s="9">
        <v>641.46557600000006</v>
      </c>
      <c r="K72" s="9">
        <v>653.29547100000002</v>
      </c>
      <c r="L72" s="9">
        <v>657.33300799999995</v>
      </c>
      <c r="M72" s="9">
        <v>664.64691200000004</v>
      </c>
      <c r="N72" s="9">
        <v>673.61926300000005</v>
      </c>
      <c r="O72" s="9">
        <v>680.86157200000002</v>
      </c>
      <c r="P72" s="9">
        <v>682.96490500000004</v>
      </c>
      <c r="Q72" s="9">
        <v>685.36377000000005</v>
      </c>
      <c r="R72" s="9">
        <v>692.49523899999997</v>
      </c>
      <c r="S72" s="9">
        <v>693.11206100000004</v>
      </c>
      <c r="T72" s="9">
        <v>696.35351600000001</v>
      </c>
      <c r="U72" s="9">
        <v>697.71765100000005</v>
      </c>
      <c r="V72" s="9">
        <v>700.13562000000002</v>
      </c>
      <c r="W72" s="9">
        <v>700.378784</v>
      </c>
      <c r="X72" s="9">
        <v>703.28393600000004</v>
      </c>
      <c r="Y72" s="9">
        <v>706.42126499999995</v>
      </c>
      <c r="Z72" s="9">
        <v>711.11010699999997</v>
      </c>
      <c r="AA72" s="9">
        <v>715.57800299999997</v>
      </c>
      <c r="AB72" s="9">
        <v>721.45178199999998</v>
      </c>
      <c r="AC72" s="9">
        <v>725.307861</v>
      </c>
      <c r="AD72" s="9">
        <v>731.30902100000003</v>
      </c>
      <c r="AE72" s="9">
        <v>736.50280799999996</v>
      </c>
      <c r="AF72" s="9">
        <v>740.35290499999996</v>
      </c>
      <c r="AG72" s="9">
        <v>745.32843000000003</v>
      </c>
      <c r="AH72" s="9">
        <v>751.28027299999997</v>
      </c>
      <c r="AI72" s="9">
        <v>757.93084699999997</v>
      </c>
      <c r="AJ72" s="9">
        <v>764.31817599999999</v>
      </c>
      <c r="AK72" s="5">
        <v>2.5600000000000002E-3</v>
      </c>
    </row>
    <row r="74" spans="1:37" ht="15" customHeight="1">
      <c r="A74" s="61" t="s">
        <v>804</v>
      </c>
      <c r="B74" s="4" t="s">
        <v>805</v>
      </c>
      <c r="C74" s="13">
        <v>27942.464843999998</v>
      </c>
      <c r="D74" s="13">
        <v>28026.611327999999</v>
      </c>
      <c r="E74" s="13">
        <v>28228.710938</v>
      </c>
      <c r="F74" s="13">
        <v>27903.736327999999</v>
      </c>
      <c r="G74" s="13">
        <v>27644.435547000001</v>
      </c>
      <c r="H74" s="13">
        <v>27407.207031000002</v>
      </c>
      <c r="I74" s="13">
        <v>27073.814452999999</v>
      </c>
      <c r="J74" s="13">
        <v>26727.261718999998</v>
      </c>
      <c r="K74" s="13">
        <v>26389.539062</v>
      </c>
      <c r="L74" s="13">
        <v>26114.164062</v>
      </c>
      <c r="M74" s="13">
        <v>25847.369140999999</v>
      </c>
      <c r="N74" s="13">
        <v>25628.707031000002</v>
      </c>
      <c r="O74" s="13">
        <v>25394.8125</v>
      </c>
      <c r="P74" s="13">
        <v>25164.234375</v>
      </c>
      <c r="Q74" s="13">
        <v>24965.330077999999</v>
      </c>
      <c r="R74" s="13">
        <v>24785.771484000001</v>
      </c>
      <c r="S74" s="13">
        <v>24624.160156000002</v>
      </c>
      <c r="T74" s="13">
        <v>24494.503906000002</v>
      </c>
      <c r="U74" s="13">
        <v>24383.869140999999</v>
      </c>
      <c r="V74" s="13">
        <v>24330.216797000001</v>
      </c>
      <c r="W74" s="13">
        <v>24306.730468999998</v>
      </c>
      <c r="X74" s="13">
        <v>24314.623047000001</v>
      </c>
      <c r="Y74" s="13">
        <v>24336.330077999999</v>
      </c>
      <c r="Z74" s="13">
        <v>24369.132812</v>
      </c>
      <c r="AA74" s="13">
        <v>24425.994140999999</v>
      </c>
      <c r="AB74" s="13">
        <v>24496.40625</v>
      </c>
      <c r="AC74" s="13">
        <v>24595.214843999998</v>
      </c>
      <c r="AD74" s="13">
        <v>24704.035156000002</v>
      </c>
      <c r="AE74" s="13">
        <v>24831.814452999999</v>
      </c>
      <c r="AF74" s="13">
        <v>24966.609375</v>
      </c>
      <c r="AG74" s="13">
        <v>25119.310547000001</v>
      </c>
      <c r="AH74" s="13">
        <v>25272.666015999999</v>
      </c>
      <c r="AI74" s="13">
        <v>25416.994140999999</v>
      </c>
      <c r="AJ74" s="13">
        <v>25565.259765999999</v>
      </c>
      <c r="AK74" s="2">
        <v>-2.8679999999999999E-3</v>
      </c>
    </row>
    <row r="75" spans="1:37" ht="15" customHeight="1" thickBot="1"/>
    <row r="76" spans="1:37" ht="15" customHeight="1">
      <c r="B76" s="73" t="s">
        <v>806</v>
      </c>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row>
    <row r="77" spans="1:37" ht="15" customHeight="1">
      <c r="B77" s="63" t="s">
        <v>807</v>
      </c>
    </row>
    <row r="78" spans="1:37" ht="15" customHeight="1">
      <c r="B78" s="63" t="s">
        <v>808</v>
      </c>
    </row>
    <row r="79" spans="1:37" ht="15" customHeight="1">
      <c r="B79" s="63" t="s">
        <v>809</v>
      </c>
    </row>
    <row r="80" spans="1:37" ht="15" customHeight="1">
      <c r="B80" s="63" t="s">
        <v>810</v>
      </c>
    </row>
    <row r="81" spans="2:2" ht="15" customHeight="1">
      <c r="B81" s="63" t="s">
        <v>811</v>
      </c>
    </row>
    <row r="82" spans="2:2" ht="15" customHeight="1">
      <c r="B82" s="63" t="s">
        <v>812</v>
      </c>
    </row>
    <row r="83" spans="2:2" ht="15" customHeight="1">
      <c r="B83" s="63" t="s">
        <v>5</v>
      </c>
    </row>
    <row r="84" spans="2:2" ht="15" customHeight="1">
      <c r="B84" s="63" t="s">
        <v>813</v>
      </c>
    </row>
    <row r="85" spans="2:2" ht="15" customHeight="1">
      <c r="B85" s="63" t="s">
        <v>1186</v>
      </c>
    </row>
    <row r="86" spans="2:2" ht="15" customHeight="1">
      <c r="B86" s="63" t="s">
        <v>1187</v>
      </c>
    </row>
    <row r="87" spans="2:2" ht="15" customHeight="1">
      <c r="B87" s="63" t="s">
        <v>1188</v>
      </c>
    </row>
    <row r="88" spans="2:2" ht="15" customHeight="1">
      <c r="B88" s="63" t="s">
        <v>1189</v>
      </c>
    </row>
    <row r="89" spans="2:2" ht="15" customHeight="1">
      <c r="B89" s="63" t="s">
        <v>1190</v>
      </c>
    </row>
    <row r="90" spans="2:2" ht="15" customHeight="1">
      <c r="B90" s="63" t="s">
        <v>1191</v>
      </c>
    </row>
    <row r="91" spans="2:2" ht="15" customHeight="1">
      <c r="B91" s="63" t="s">
        <v>1192</v>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pane xSplit="2" ySplit="1" topLeftCell="C125" activePane="bottomRight" state="frozen"/>
      <selection pane="topRight" activeCell="C1" sqref="C1"/>
      <selection pane="bottomLeft" activeCell="A2" sqref="A2"/>
      <selection pane="bottomRight" activeCell="B1" sqref="B1:AM218"/>
    </sheetView>
  </sheetViews>
  <sheetFormatPr defaultRowHeight="15" customHeight="1"/>
  <cols>
    <col min="1" max="1" width="20.85546875" hidden="1" customWidth="1"/>
    <col min="2" max="2" width="45.7109375" customWidth="1"/>
  </cols>
  <sheetData>
    <row r="1" spans="1:37" ht="15" customHeight="1" thickBot="1">
      <c r="B1" s="11" t="s">
        <v>1170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1171</v>
      </c>
      <c r="E3" s="60"/>
      <c r="F3" s="60"/>
      <c r="G3" s="60"/>
    </row>
    <row r="4" spans="1:37" ht="15" customHeight="1">
      <c r="C4" s="60" t="s">
        <v>120</v>
      </c>
      <c r="D4" s="60" t="s">
        <v>1172</v>
      </c>
      <c r="E4" s="60"/>
      <c r="F4" s="60"/>
      <c r="G4" s="60" t="s">
        <v>119</v>
      </c>
    </row>
    <row r="5" spans="1:37" ht="15" customHeight="1">
      <c r="C5" s="60" t="s">
        <v>118</v>
      </c>
      <c r="D5" s="60" t="s">
        <v>1173</v>
      </c>
      <c r="E5" s="60"/>
      <c r="F5" s="60"/>
      <c r="G5" s="60"/>
    </row>
    <row r="6" spans="1:37" ht="15" customHeight="1">
      <c r="C6" s="60" t="s">
        <v>117</v>
      </c>
      <c r="D6" s="60"/>
      <c r="E6" s="60" t="s">
        <v>1174</v>
      </c>
      <c r="F6" s="60"/>
      <c r="G6" s="60"/>
    </row>
    <row r="10" spans="1:37" ht="15" customHeight="1">
      <c r="A10" s="61" t="s">
        <v>376</v>
      </c>
      <c r="B10" s="12" t="s">
        <v>375</v>
      </c>
    </row>
    <row r="11" spans="1:37" ht="15" customHeight="1">
      <c r="B11" s="11" t="s">
        <v>114</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1175</v>
      </c>
    </row>
    <row r="13" spans="1:37" ht="15" customHeight="1" thickBot="1">
      <c r="B13" s="10" t="s">
        <v>374</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61" t="s">
        <v>373</v>
      </c>
      <c r="B15" s="4" t="s">
        <v>372</v>
      </c>
      <c r="C15" s="14">
        <v>6.4072519999999997</v>
      </c>
      <c r="D15" s="14">
        <v>8.3736029999999992</v>
      </c>
      <c r="E15" s="14">
        <v>8.4071540000000002</v>
      </c>
      <c r="F15" s="14">
        <v>9.0137289999999997</v>
      </c>
      <c r="G15" s="14">
        <v>8.8692430000000009</v>
      </c>
      <c r="H15" s="14">
        <v>8.7947410000000001</v>
      </c>
      <c r="I15" s="14">
        <v>8.9261479999999995</v>
      </c>
      <c r="J15" s="14">
        <v>9.0693950000000001</v>
      </c>
      <c r="K15" s="14">
        <v>9.2090300000000003</v>
      </c>
      <c r="L15" s="14">
        <v>9.4135489999999997</v>
      </c>
      <c r="M15" s="14">
        <v>9.6769660000000002</v>
      </c>
      <c r="N15" s="14">
        <v>9.8797709999999999</v>
      </c>
      <c r="O15" s="14">
        <v>10.242647</v>
      </c>
      <c r="P15" s="14">
        <v>10.307064</v>
      </c>
      <c r="Q15" s="14">
        <v>10.437167000000001</v>
      </c>
      <c r="R15" s="14">
        <v>10.648626</v>
      </c>
      <c r="S15" s="14">
        <v>10.765126</v>
      </c>
      <c r="T15" s="14">
        <v>10.853281000000001</v>
      </c>
      <c r="U15" s="14">
        <v>10.990458</v>
      </c>
      <c r="V15" s="14">
        <v>11.161595999999999</v>
      </c>
      <c r="W15" s="14">
        <v>11.183837</v>
      </c>
      <c r="X15" s="14">
        <v>11.290907000000001</v>
      </c>
      <c r="Y15" s="14">
        <v>11.389704</v>
      </c>
      <c r="Z15" s="14">
        <v>11.448588000000001</v>
      </c>
      <c r="AA15" s="14">
        <v>11.511438999999999</v>
      </c>
      <c r="AB15" s="14">
        <v>11.633391</v>
      </c>
      <c r="AC15" s="14">
        <v>11.690496</v>
      </c>
      <c r="AD15" s="14">
        <v>11.670795</v>
      </c>
      <c r="AE15" s="14">
        <v>11.756205</v>
      </c>
      <c r="AF15" s="14">
        <v>11.7506</v>
      </c>
      <c r="AG15" s="14">
        <v>11.777502</v>
      </c>
      <c r="AH15" s="14">
        <v>11.859650999999999</v>
      </c>
      <c r="AI15" s="14">
        <v>11.842397</v>
      </c>
      <c r="AJ15" s="14">
        <v>11.83466</v>
      </c>
      <c r="AK15" s="2">
        <v>1.0869999999999999E-2</v>
      </c>
    </row>
    <row r="17" spans="1:37" ht="15" customHeight="1">
      <c r="B17" s="4" t="s">
        <v>371</v>
      </c>
    </row>
    <row r="18" spans="1:37" ht="15" customHeight="1">
      <c r="A18" s="61" t="s">
        <v>370</v>
      </c>
      <c r="B18" s="7" t="s">
        <v>369</v>
      </c>
      <c r="C18" s="8">
        <v>9.5472789999999996</v>
      </c>
      <c r="D18" s="8">
        <v>10.190569</v>
      </c>
      <c r="E18" s="8">
        <v>10.438098999999999</v>
      </c>
      <c r="F18" s="8">
        <v>10.790193</v>
      </c>
      <c r="G18" s="8">
        <v>10.983091</v>
      </c>
      <c r="H18" s="8">
        <v>11.172456</v>
      </c>
      <c r="I18" s="8">
        <v>11.40348</v>
      </c>
      <c r="J18" s="8">
        <v>11.628451</v>
      </c>
      <c r="K18" s="8">
        <v>11.844325</v>
      </c>
      <c r="L18" s="8">
        <v>12.064339</v>
      </c>
      <c r="M18" s="8">
        <v>12.289833</v>
      </c>
      <c r="N18" s="8">
        <v>12.496699</v>
      </c>
      <c r="O18" s="8">
        <v>12.729668</v>
      </c>
      <c r="P18" s="8">
        <v>12.895953</v>
      </c>
      <c r="Q18" s="8">
        <v>13.069399000000001</v>
      </c>
      <c r="R18" s="8">
        <v>13.251818999999999</v>
      </c>
      <c r="S18" s="8">
        <v>13.410335999999999</v>
      </c>
      <c r="T18" s="8">
        <v>13.557912</v>
      </c>
      <c r="U18" s="8">
        <v>13.711077</v>
      </c>
      <c r="V18" s="8">
        <v>13.864549999999999</v>
      </c>
      <c r="W18" s="8">
        <v>13.983489000000001</v>
      </c>
      <c r="X18" s="8">
        <v>14.114743000000001</v>
      </c>
      <c r="Y18" s="8">
        <v>14.239988</v>
      </c>
      <c r="Z18" s="8">
        <v>14.352982000000001</v>
      </c>
      <c r="AA18" s="8">
        <v>14.462063000000001</v>
      </c>
      <c r="AB18" s="8">
        <v>14.579583</v>
      </c>
      <c r="AC18" s="8">
        <v>14.680387</v>
      </c>
      <c r="AD18" s="8">
        <v>14.762219999999999</v>
      </c>
      <c r="AE18" s="8">
        <v>14.861527000000001</v>
      </c>
      <c r="AF18" s="8">
        <v>14.939385</v>
      </c>
      <c r="AG18" s="8">
        <v>15.020659999999999</v>
      </c>
      <c r="AH18" s="8">
        <v>15.10899</v>
      </c>
      <c r="AI18" s="8">
        <v>15.175922999999999</v>
      </c>
      <c r="AJ18" s="8">
        <v>15.242027999999999</v>
      </c>
      <c r="AK18" s="5">
        <v>1.2661E-2</v>
      </c>
    </row>
    <row r="19" spans="1:37" ht="15" customHeight="1">
      <c r="A19" s="61" t="s">
        <v>368</v>
      </c>
      <c r="B19" s="7" t="s">
        <v>367</v>
      </c>
      <c r="C19" s="8">
        <v>10.445128</v>
      </c>
      <c r="D19" s="8">
        <v>11.853942999999999</v>
      </c>
      <c r="E19" s="8">
        <v>12.737541999999999</v>
      </c>
      <c r="F19" s="8">
        <v>13.383433</v>
      </c>
      <c r="G19" s="8">
        <v>13.826231</v>
      </c>
      <c r="H19" s="8">
        <v>14.16826</v>
      </c>
      <c r="I19" s="8">
        <v>14.458601</v>
      </c>
      <c r="J19" s="8">
        <v>14.709557999999999</v>
      </c>
      <c r="K19" s="8">
        <v>14.935437</v>
      </c>
      <c r="L19" s="8">
        <v>15.148963999999999</v>
      </c>
      <c r="M19" s="8">
        <v>15.356094000000001</v>
      </c>
      <c r="N19" s="8">
        <v>15.554306</v>
      </c>
      <c r="O19" s="8">
        <v>15.756933</v>
      </c>
      <c r="P19" s="8">
        <v>15.942156000000001</v>
      </c>
      <c r="Q19" s="8">
        <v>16.129266999999999</v>
      </c>
      <c r="R19" s="8">
        <v>16.319327999999999</v>
      </c>
      <c r="S19" s="8">
        <v>16.504269000000001</v>
      </c>
      <c r="T19" s="8">
        <v>16.687474999999999</v>
      </c>
      <c r="U19" s="8">
        <v>16.873083000000001</v>
      </c>
      <c r="V19" s="8">
        <v>17.059958999999999</v>
      </c>
      <c r="W19" s="8">
        <v>17.239343999999999</v>
      </c>
      <c r="X19" s="8">
        <v>17.422947000000001</v>
      </c>
      <c r="Y19" s="8">
        <v>17.606134000000001</v>
      </c>
      <c r="Z19" s="8">
        <v>17.787306000000001</v>
      </c>
      <c r="AA19" s="8">
        <v>17.968565000000002</v>
      </c>
      <c r="AB19" s="8">
        <v>18.152902999999998</v>
      </c>
      <c r="AC19" s="8">
        <v>18.333981000000001</v>
      </c>
      <c r="AD19" s="8">
        <v>18.511208</v>
      </c>
      <c r="AE19" s="8">
        <v>18.693680000000001</v>
      </c>
      <c r="AF19" s="8">
        <v>18.871608999999999</v>
      </c>
      <c r="AG19" s="8">
        <v>19.051179999999999</v>
      </c>
      <c r="AH19" s="8">
        <v>19.233357999999999</v>
      </c>
      <c r="AI19" s="8">
        <v>19.410834999999999</v>
      </c>
      <c r="AJ19" s="8">
        <v>19.588753000000001</v>
      </c>
      <c r="AK19" s="5">
        <v>1.5821000000000002E-2</v>
      </c>
    </row>
    <row r="20" spans="1:37" ht="15" customHeight="1">
      <c r="A20" s="61" t="s">
        <v>366</v>
      </c>
      <c r="B20" s="7" t="s">
        <v>365</v>
      </c>
      <c r="C20" s="8">
        <v>10.445128</v>
      </c>
      <c r="D20" s="8">
        <v>11.853942999999999</v>
      </c>
      <c r="E20" s="8">
        <v>12.737541999999999</v>
      </c>
      <c r="F20" s="8">
        <v>13.383433</v>
      </c>
      <c r="G20" s="8">
        <v>13.826231</v>
      </c>
      <c r="H20" s="8">
        <v>14.16826</v>
      </c>
      <c r="I20" s="8">
        <v>14.458601</v>
      </c>
      <c r="J20" s="8">
        <v>14.709557999999999</v>
      </c>
      <c r="K20" s="8">
        <v>14.935437</v>
      </c>
      <c r="L20" s="8">
        <v>15.148963999999999</v>
      </c>
      <c r="M20" s="8">
        <v>15.356094000000001</v>
      </c>
      <c r="N20" s="8">
        <v>15.554306</v>
      </c>
      <c r="O20" s="8">
        <v>15.756933</v>
      </c>
      <c r="P20" s="8">
        <v>15.942156000000001</v>
      </c>
      <c r="Q20" s="8">
        <v>16.129266999999999</v>
      </c>
      <c r="R20" s="8">
        <v>16.319327999999999</v>
      </c>
      <c r="S20" s="8">
        <v>16.504269000000001</v>
      </c>
      <c r="T20" s="8">
        <v>16.687474999999999</v>
      </c>
      <c r="U20" s="8">
        <v>16.873083000000001</v>
      </c>
      <c r="V20" s="8">
        <v>17.059958999999999</v>
      </c>
      <c r="W20" s="8">
        <v>17.239343999999999</v>
      </c>
      <c r="X20" s="8">
        <v>17.422947000000001</v>
      </c>
      <c r="Y20" s="8">
        <v>17.606134000000001</v>
      </c>
      <c r="Z20" s="8">
        <v>17.787306000000001</v>
      </c>
      <c r="AA20" s="8">
        <v>17.968565000000002</v>
      </c>
      <c r="AB20" s="8">
        <v>18.152902999999998</v>
      </c>
      <c r="AC20" s="8">
        <v>18.333981000000001</v>
      </c>
      <c r="AD20" s="8">
        <v>18.511208</v>
      </c>
      <c r="AE20" s="8">
        <v>18.693680000000001</v>
      </c>
      <c r="AF20" s="8">
        <v>18.871608999999999</v>
      </c>
      <c r="AG20" s="8">
        <v>19.051179999999999</v>
      </c>
      <c r="AH20" s="8">
        <v>19.233357999999999</v>
      </c>
      <c r="AI20" s="8">
        <v>19.410834999999999</v>
      </c>
      <c r="AJ20" s="8">
        <v>19.588753000000001</v>
      </c>
      <c r="AK20" s="5">
        <v>1.5821000000000002E-2</v>
      </c>
    </row>
    <row r="22" spans="1:37" ht="15" customHeight="1">
      <c r="B22" s="4" t="s">
        <v>364</v>
      </c>
    </row>
    <row r="23" spans="1:37" ht="15" customHeight="1">
      <c r="A23" s="61" t="s">
        <v>363</v>
      </c>
      <c r="B23" s="7" t="s">
        <v>362</v>
      </c>
      <c r="C23" s="6">
        <v>0.84860100000000005</v>
      </c>
      <c r="D23" s="6">
        <v>0.85141299999999998</v>
      </c>
      <c r="E23" s="6">
        <v>0.85378500000000002</v>
      </c>
      <c r="F23" s="6">
        <v>0.85582800000000003</v>
      </c>
      <c r="G23" s="6">
        <v>0.857622</v>
      </c>
      <c r="H23" s="6">
        <v>0.85920099999999999</v>
      </c>
      <c r="I23" s="6">
        <v>0.86059399999999997</v>
      </c>
      <c r="J23" s="6">
        <v>0.86182599999999998</v>
      </c>
      <c r="K23" s="6">
        <v>0.86291799999999996</v>
      </c>
      <c r="L23" s="6">
        <v>0.86388900000000002</v>
      </c>
      <c r="M23" s="6">
        <v>0.86475400000000002</v>
      </c>
      <c r="N23" s="6">
        <v>0.86552799999999996</v>
      </c>
      <c r="O23" s="6">
        <v>0.86622200000000005</v>
      </c>
      <c r="P23" s="6">
        <v>0.86684600000000001</v>
      </c>
      <c r="Q23" s="6">
        <v>0.86740700000000004</v>
      </c>
      <c r="R23" s="6">
        <v>0.86791399999999996</v>
      </c>
      <c r="S23" s="6">
        <v>0.86837500000000001</v>
      </c>
      <c r="T23" s="6">
        <v>0.86879499999999998</v>
      </c>
      <c r="U23" s="6">
        <v>0.86917900000000003</v>
      </c>
      <c r="V23" s="6">
        <v>0.86953000000000003</v>
      </c>
      <c r="W23" s="6">
        <v>0.86985400000000002</v>
      </c>
      <c r="X23" s="6">
        <v>0.87015200000000004</v>
      </c>
      <c r="Y23" s="6">
        <v>0.87044999999999995</v>
      </c>
      <c r="Z23" s="6">
        <v>0.870749</v>
      </c>
      <c r="AA23" s="6">
        <v>0.87104800000000004</v>
      </c>
      <c r="AB23" s="6">
        <v>0.87134599999999995</v>
      </c>
      <c r="AC23" s="6">
        <v>0.871645</v>
      </c>
      <c r="AD23" s="6">
        <v>0.87194400000000005</v>
      </c>
      <c r="AE23" s="6">
        <v>0.87224299999999999</v>
      </c>
      <c r="AF23" s="6">
        <v>0.87254200000000004</v>
      </c>
      <c r="AG23" s="6">
        <v>0.87284200000000001</v>
      </c>
      <c r="AH23" s="6">
        <v>0.87314099999999994</v>
      </c>
      <c r="AI23" s="6">
        <v>0.87343999999999999</v>
      </c>
      <c r="AJ23" s="6">
        <v>0.87343999999999999</v>
      </c>
      <c r="AK23" s="5">
        <v>7.9799999999999999E-4</v>
      </c>
    </row>
    <row r="24" spans="1:37" ht="15" customHeight="1">
      <c r="A24" s="61" t="s">
        <v>361</v>
      </c>
      <c r="B24" s="7" t="s">
        <v>360</v>
      </c>
      <c r="C24" s="6">
        <v>0.81303400000000003</v>
      </c>
      <c r="D24" s="6">
        <v>0.81323199999999995</v>
      </c>
      <c r="E24" s="6">
        <v>0.81311199999999995</v>
      </c>
      <c r="F24" s="6">
        <v>0.81307600000000002</v>
      </c>
      <c r="G24" s="6">
        <v>0.813083</v>
      </c>
      <c r="H24" s="6">
        <v>0.81312300000000004</v>
      </c>
      <c r="I24" s="6">
        <v>0.81317799999999996</v>
      </c>
      <c r="J24" s="6">
        <v>0.81324399999999997</v>
      </c>
      <c r="K24" s="6">
        <v>0.81331399999999998</v>
      </c>
      <c r="L24" s="6">
        <v>0.81339399999999995</v>
      </c>
      <c r="M24" s="6">
        <v>0.81347499999999995</v>
      </c>
      <c r="N24" s="6">
        <v>0.81355</v>
      </c>
      <c r="O24" s="6">
        <v>0.81362500000000004</v>
      </c>
      <c r="P24" s="6">
        <v>0.81369899999999995</v>
      </c>
      <c r="Q24" s="6">
        <v>0.81377200000000005</v>
      </c>
      <c r="R24" s="6">
        <v>0.81384599999999996</v>
      </c>
      <c r="S24" s="6">
        <v>0.81391999999999998</v>
      </c>
      <c r="T24" s="6">
        <v>0.81399299999999997</v>
      </c>
      <c r="U24" s="6">
        <v>0.81406599999999996</v>
      </c>
      <c r="V24" s="6">
        <v>0.81413899999999995</v>
      </c>
      <c r="W24" s="6">
        <v>0.81421100000000002</v>
      </c>
      <c r="X24" s="6">
        <v>0.81428199999999995</v>
      </c>
      <c r="Y24" s="6">
        <v>0.81435299999999999</v>
      </c>
      <c r="Z24" s="6">
        <v>0.81442499999999995</v>
      </c>
      <c r="AA24" s="6">
        <v>0.814496</v>
      </c>
      <c r="AB24" s="6">
        <v>0.81456700000000004</v>
      </c>
      <c r="AC24" s="6">
        <v>0.81463799999999997</v>
      </c>
      <c r="AD24" s="6">
        <v>0.81471000000000005</v>
      </c>
      <c r="AE24" s="6">
        <v>0.81478099999999998</v>
      </c>
      <c r="AF24" s="6">
        <v>0.81485200000000002</v>
      </c>
      <c r="AG24" s="6">
        <v>0.81492399999999998</v>
      </c>
      <c r="AH24" s="6">
        <v>0.81499500000000002</v>
      </c>
      <c r="AI24" s="6">
        <v>0.81506599999999996</v>
      </c>
      <c r="AJ24" s="6">
        <v>0.81506599999999996</v>
      </c>
      <c r="AK24" s="5">
        <v>6.9999999999999994E-5</v>
      </c>
    </row>
    <row r="26" spans="1:37" ht="15" customHeight="1">
      <c r="B26" s="4" t="s">
        <v>359</v>
      </c>
    </row>
    <row r="27" spans="1:37" ht="15" customHeight="1">
      <c r="B27" s="4" t="s">
        <v>358</v>
      </c>
    </row>
    <row r="28" spans="1:37" ht="15" customHeight="1">
      <c r="A28" s="61" t="s">
        <v>357</v>
      </c>
      <c r="B28" s="7" t="s">
        <v>161</v>
      </c>
      <c r="C28" s="9">
        <v>325.915863</v>
      </c>
      <c r="D28" s="9">
        <v>328.36496</v>
      </c>
      <c r="E28" s="9">
        <v>330.70339999999999</v>
      </c>
      <c r="F28" s="9">
        <v>333.052032</v>
      </c>
      <c r="G28" s="9">
        <v>335.38943499999999</v>
      </c>
      <c r="H28" s="9">
        <v>337.71182299999998</v>
      </c>
      <c r="I28" s="9">
        <v>340.01290899999998</v>
      </c>
      <c r="J28" s="9">
        <v>342.28939800000001</v>
      </c>
      <c r="K28" s="9">
        <v>344.53961199999998</v>
      </c>
      <c r="L28" s="9">
        <v>346.76464800000002</v>
      </c>
      <c r="M28" s="9">
        <v>348.957245</v>
      </c>
      <c r="N28" s="9">
        <v>351.11312900000001</v>
      </c>
      <c r="O28" s="9">
        <v>353.227936</v>
      </c>
      <c r="P28" s="9">
        <v>355.29925500000002</v>
      </c>
      <c r="Q28" s="9">
        <v>357.32492100000002</v>
      </c>
      <c r="R28" s="9">
        <v>359.30371100000002</v>
      </c>
      <c r="S28" s="9">
        <v>361.23538200000002</v>
      </c>
      <c r="T28" s="9">
        <v>363.120361</v>
      </c>
      <c r="U28" s="9">
        <v>364.95953400000002</v>
      </c>
      <c r="V28" s="9">
        <v>366.75424199999998</v>
      </c>
      <c r="W28" s="9">
        <v>368.506348</v>
      </c>
      <c r="X28" s="9">
        <v>370.21768200000002</v>
      </c>
      <c r="Y28" s="9">
        <v>371.890625</v>
      </c>
      <c r="Z28" s="9">
        <v>373.52771000000001</v>
      </c>
      <c r="AA28" s="9">
        <v>375.13192700000002</v>
      </c>
      <c r="AB28" s="9">
        <v>376.70654300000001</v>
      </c>
      <c r="AC28" s="9">
        <v>378.25518799999998</v>
      </c>
      <c r="AD28" s="9">
        <v>379.78213499999998</v>
      </c>
      <c r="AE28" s="9">
        <v>381.292145</v>
      </c>
      <c r="AF28" s="9">
        <v>382.78964200000001</v>
      </c>
      <c r="AG28" s="9">
        <v>384.27773999999999</v>
      </c>
      <c r="AH28" s="9">
        <v>385.76049799999998</v>
      </c>
      <c r="AI28" s="9">
        <v>387.24206500000003</v>
      </c>
      <c r="AJ28" s="9">
        <v>388.72586100000001</v>
      </c>
      <c r="AK28" s="5">
        <v>5.287E-3</v>
      </c>
    </row>
    <row r="29" spans="1:37" ht="15" customHeight="1">
      <c r="A29" s="61" t="s">
        <v>356</v>
      </c>
      <c r="B29" s="7" t="s">
        <v>159</v>
      </c>
      <c r="C29" s="9">
        <v>36.635300000000001</v>
      </c>
      <c r="D29" s="9">
        <v>37.020499999999998</v>
      </c>
      <c r="E29" s="9">
        <v>37.376499000000003</v>
      </c>
      <c r="F29" s="9">
        <v>37.731200999999999</v>
      </c>
      <c r="G29" s="9">
        <v>38.084301000000004</v>
      </c>
      <c r="H29" s="9">
        <v>38.435600000000001</v>
      </c>
      <c r="I29" s="9">
        <v>38.785702000000001</v>
      </c>
      <c r="J29" s="9">
        <v>39.134300000000003</v>
      </c>
      <c r="K29" s="9">
        <v>39.480801</v>
      </c>
      <c r="L29" s="9">
        <v>39.824500999999998</v>
      </c>
      <c r="M29" s="9">
        <v>40.164901999999998</v>
      </c>
      <c r="N29" s="9">
        <v>40.501499000000003</v>
      </c>
      <c r="O29" s="9">
        <v>40.833697999999998</v>
      </c>
      <c r="P29" s="9">
        <v>41.161301000000002</v>
      </c>
      <c r="Q29" s="9">
        <v>41.484000999999999</v>
      </c>
      <c r="R29" s="9">
        <v>41.8018</v>
      </c>
      <c r="S29" s="9">
        <v>42.114699999999999</v>
      </c>
      <c r="T29" s="9">
        <v>42.423000000000002</v>
      </c>
      <c r="U29" s="9">
        <v>42.727001000000001</v>
      </c>
      <c r="V29" s="9">
        <v>43.027000000000001</v>
      </c>
      <c r="W29" s="9">
        <v>43.323501999999998</v>
      </c>
      <c r="X29" s="9">
        <v>43.617001000000002</v>
      </c>
      <c r="Y29" s="9">
        <v>43.907699999999998</v>
      </c>
      <c r="Z29" s="9">
        <v>44.196201000000002</v>
      </c>
      <c r="AA29" s="9">
        <v>44.482700000000001</v>
      </c>
      <c r="AB29" s="9">
        <v>44.767798999999997</v>
      </c>
      <c r="AC29" s="9">
        <v>45.051498000000002</v>
      </c>
      <c r="AD29" s="9">
        <v>45.334301000000004</v>
      </c>
      <c r="AE29" s="9">
        <v>45.616501</v>
      </c>
      <c r="AF29" s="9">
        <v>45.898398999999998</v>
      </c>
      <c r="AG29" s="9">
        <v>46.180301999999998</v>
      </c>
      <c r="AH29" s="9">
        <v>46.462600999999999</v>
      </c>
      <c r="AI29" s="9">
        <v>46.745601999999998</v>
      </c>
      <c r="AJ29" s="9">
        <v>46.926898999999999</v>
      </c>
      <c r="AK29" s="5">
        <v>7.437E-3</v>
      </c>
    </row>
    <row r="30" spans="1:37" ht="15" customHeight="1">
      <c r="A30" s="61" t="s">
        <v>355</v>
      </c>
      <c r="B30" s="7" t="s">
        <v>157</v>
      </c>
      <c r="C30" s="9">
        <v>218.51828</v>
      </c>
      <c r="D30" s="9">
        <v>220.92337000000001</v>
      </c>
      <c r="E30" s="9">
        <v>223.293015</v>
      </c>
      <c r="F30" s="9">
        <v>225.624481</v>
      </c>
      <c r="G30" s="9">
        <v>227.87544299999999</v>
      </c>
      <c r="H30" s="9">
        <v>230.09162900000001</v>
      </c>
      <c r="I30" s="9">
        <v>232.270309</v>
      </c>
      <c r="J30" s="9">
        <v>234.408401</v>
      </c>
      <c r="K30" s="9">
        <v>236.50340299999999</v>
      </c>
      <c r="L30" s="9">
        <v>238.50779700000001</v>
      </c>
      <c r="M30" s="9">
        <v>240.471542</v>
      </c>
      <c r="N30" s="9">
        <v>242.39334099999999</v>
      </c>
      <c r="O30" s="9">
        <v>244.27140800000001</v>
      </c>
      <c r="P30" s="9">
        <v>246.104401</v>
      </c>
      <c r="Q30" s="9">
        <v>247.83586099999999</v>
      </c>
      <c r="R30" s="9">
        <v>249.523087</v>
      </c>
      <c r="S30" s="9">
        <v>251.166214</v>
      </c>
      <c r="T30" s="9">
        <v>252.76554899999999</v>
      </c>
      <c r="U30" s="9">
        <v>254.32131999999999</v>
      </c>
      <c r="V30" s="9">
        <v>255.77548200000001</v>
      </c>
      <c r="W30" s="9">
        <v>257.18585200000001</v>
      </c>
      <c r="X30" s="9">
        <v>258.55242900000002</v>
      </c>
      <c r="Y30" s="9">
        <v>259.875519</v>
      </c>
      <c r="Z30" s="9">
        <v>261.15564000000001</v>
      </c>
      <c r="AA30" s="9">
        <v>262.33441199999999</v>
      </c>
      <c r="AB30" s="9">
        <v>263.470032</v>
      </c>
      <c r="AC30" s="9">
        <v>264.56213400000001</v>
      </c>
      <c r="AD30" s="9">
        <v>265.61059599999999</v>
      </c>
      <c r="AE30" s="9">
        <v>266.61239599999999</v>
      </c>
      <c r="AF30" s="9">
        <v>267.49368299999998</v>
      </c>
      <c r="AG30" s="9">
        <v>268.31723</v>
      </c>
      <c r="AH30" s="9">
        <v>269.10873400000003</v>
      </c>
      <c r="AI30" s="9">
        <v>269.89547700000003</v>
      </c>
      <c r="AJ30" s="9">
        <v>270.69632000000001</v>
      </c>
      <c r="AK30" s="5">
        <v>6.3699999999999998E-3</v>
      </c>
    </row>
    <row r="31" spans="1:37" ht="15" customHeight="1">
      <c r="A31" s="61" t="s">
        <v>354</v>
      </c>
      <c r="B31" s="7" t="s">
        <v>155</v>
      </c>
      <c r="C31" s="9">
        <v>424.07015999999999</v>
      </c>
      <c r="D31" s="9">
        <v>427.80148300000002</v>
      </c>
      <c r="E31" s="9">
        <v>431.45648199999999</v>
      </c>
      <c r="F31" s="9">
        <v>435.03106700000001</v>
      </c>
      <c r="G31" s="9">
        <v>438.42877199999998</v>
      </c>
      <c r="H31" s="9">
        <v>441.74908399999998</v>
      </c>
      <c r="I31" s="9">
        <v>444.99130200000002</v>
      </c>
      <c r="J31" s="9">
        <v>448.15499899999998</v>
      </c>
      <c r="K31" s="9">
        <v>451.23928799999999</v>
      </c>
      <c r="L31" s="9">
        <v>454.13662699999998</v>
      </c>
      <c r="M31" s="9">
        <v>456.95474200000001</v>
      </c>
      <c r="N31" s="9">
        <v>459.69357300000001</v>
      </c>
      <c r="O31" s="9">
        <v>462.353363</v>
      </c>
      <c r="P31" s="9">
        <v>464.93392899999998</v>
      </c>
      <c r="Q31" s="9">
        <v>467.31066900000002</v>
      </c>
      <c r="R31" s="9">
        <v>469.60745200000002</v>
      </c>
      <c r="S31" s="9">
        <v>471.82504299999999</v>
      </c>
      <c r="T31" s="9">
        <v>473.96469100000002</v>
      </c>
      <c r="U31" s="9">
        <v>476.02716099999998</v>
      </c>
      <c r="V31" s="9">
        <v>477.88455199999999</v>
      </c>
      <c r="W31" s="9">
        <v>479.66339099999999</v>
      </c>
      <c r="X31" s="9">
        <v>481.36468500000001</v>
      </c>
      <c r="Y31" s="9">
        <v>482.99035600000002</v>
      </c>
      <c r="Z31" s="9">
        <v>484.54113799999999</v>
      </c>
      <c r="AA31" s="9">
        <v>485.88729899999998</v>
      </c>
      <c r="AB31" s="9">
        <v>487.15609699999999</v>
      </c>
      <c r="AC31" s="9">
        <v>488.35095200000001</v>
      </c>
      <c r="AD31" s="9">
        <v>489.47482300000001</v>
      </c>
      <c r="AE31" s="9">
        <v>490.526276</v>
      </c>
      <c r="AF31" s="9">
        <v>491.35308800000001</v>
      </c>
      <c r="AG31" s="9">
        <v>492.08837899999997</v>
      </c>
      <c r="AH31" s="9">
        <v>492.77105699999998</v>
      </c>
      <c r="AI31" s="9">
        <v>493.44274899999999</v>
      </c>
      <c r="AJ31" s="9">
        <v>494.13211100000001</v>
      </c>
      <c r="AK31" s="5">
        <v>4.5149999999999999E-3</v>
      </c>
    </row>
    <row r="32" spans="1:37" ht="15" customHeight="1">
      <c r="A32" s="61" t="s">
        <v>353</v>
      </c>
      <c r="B32" s="7" t="s">
        <v>153</v>
      </c>
      <c r="C32" s="9">
        <v>634.20495600000004</v>
      </c>
      <c r="D32" s="9">
        <v>636.79425000000003</v>
      </c>
      <c r="E32" s="9">
        <v>639.06109600000002</v>
      </c>
      <c r="F32" s="9">
        <v>641.00024399999995</v>
      </c>
      <c r="G32" s="9">
        <v>642.56573500000002</v>
      </c>
      <c r="H32" s="9">
        <v>643.83770800000002</v>
      </c>
      <c r="I32" s="9">
        <v>644.94006300000001</v>
      </c>
      <c r="J32" s="9">
        <v>645.94451900000001</v>
      </c>
      <c r="K32" s="9">
        <v>646.94030799999996</v>
      </c>
      <c r="L32" s="9">
        <v>647.87536599999999</v>
      </c>
      <c r="M32" s="9">
        <v>648.75286900000003</v>
      </c>
      <c r="N32" s="9">
        <v>649.57720900000004</v>
      </c>
      <c r="O32" s="9">
        <v>650.34802200000001</v>
      </c>
      <c r="P32" s="9">
        <v>651.09234600000002</v>
      </c>
      <c r="Q32" s="9">
        <v>651.77179000000001</v>
      </c>
      <c r="R32" s="9">
        <v>652.40765399999998</v>
      </c>
      <c r="S32" s="9">
        <v>652.98724400000003</v>
      </c>
      <c r="T32" s="9">
        <v>653.49932899999999</v>
      </c>
      <c r="U32" s="9">
        <v>653.93969700000002</v>
      </c>
      <c r="V32" s="9">
        <v>654.30737299999998</v>
      </c>
      <c r="W32" s="9">
        <v>654.60601799999995</v>
      </c>
      <c r="X32" s="9">
        <v>654.83569299999999</v>
      </c>
      <c r="Y32" s="9">
        <v>654.99517800000001</v>
      </c>
      <c r="Z32" s="9">
        <v>655.07330300000001</v>
      </c>
      <c r="AA32" s="9">
        <v>655.07141100000001</v>
      </c>
      <c r="AB32" s="9">
        <v>655.00683600000002</v>
      </c>
      <c r="AC32" s="9">
        <v>654.84973100000002</v>
      </c>
      <c r="AD32" s="9">
        <v>654.60833700000001</v>
      </c>
      <c r="AE32" s="9">
        <v>654.27923599999997</v>
      </c>
      <c r="AF32" s="9">
        <v>653.82940699999995</v>
      </c>
      <c r="AG32" s="9">
        <v>653.30267300000003</v>
      </c>
      <c r="AH32" s="9">
        <v>652.68481399999996</v>
      </c>
      <c r="AI32" s="9">
        <v>652.01037599999995</v>
      </c>
      <c r="AJ32" s="9">
        <v>651.27984600000002</v>
      </c>
      <c r="AK32" s="5">
        <v>7.0299999999999996E-4</v>
      </c>
    </row>
    <row r="33" spans="1:37" ht="15" customHeight="1">
      <c r="A33" s="61" t="s">
        <v>352</v>
      </c>
      <c r="B33" s="7" t="s">
        <v>151</v>
      </c>
      <c r="C33" s="9">
        <v>1235.5729980000001</v>
      </c>
      <c r="D33" s="9">
        <v>1265.0469969999999</v>
      </c>
      <c r="E33" s="9">
        <v>1294.498047</v>
      </c>
      <c r="F33" s="9">
        <v>1323.9239500000001</v>
      </c>
      <c r="G33" s="9">
        <v>1355.1610109999999</v>
      </c>
      <c r="H33" s="9">
        <v>1386.3759769999999</v>
      </c>
      <c r="I33" s="9">
        <v>1417.5660399999999</v>
      </c>
      <c r="J33" s="9">
        <v>1448.730957</v>
      </c>
      <c r="K33" s="9">
        <v>1479.8680420000001</v>
      </c>
      <c r="L33" s="9">
        <v>1512.948975</v>
      </c>
      <c r="M33" s="9">
        <v>1546.001953</v>
      </c>
      <c r="N33" s="9">
        <v>1579.0310059999999</v>
      </c>
      <c r="O33" s="9">
        <v>1612.0419919999999</v>
      </c>
      <c r="P33" s="9">
        <v>1645.0389399999999</v>
      </c>
      <c r="Q33" s="9">
        <v>1680.089966</v>
      </c>
      <c r="R33" s="9">
        <v>1715.123047</v>
      </c>
      <c r="S33" s="9">
        <v>1750.139038</v>
      </c>
      <c r="T33" s="9">
        <v>1785.140991</v>
      </c>
      <c r="U33" s="9">
        <v>1820.1290280000001</v>
      </c>
      <c r="V33" s="9">
        <v>1856.9279790000001</v>
      </c>
      <c r="W33" s="9">
        <v>1893.713013</v>
      </c>
      <c r="X33" s="9">
        <v>1930.4830320000001</v>
      </c>
      <c r="Y33" s="9">
        <v>1967.239014</v>
      </c>
      <c r="Z33" s="9">
        <v>2003.979004</v>
      </c>
      <c r="AA33" s="9">
        <v>2041.9799800000001</v>
      </c>
      <c r="AB33" s="9">
        <v>2079.9670409999999</v>
      </c>
      <c r="AC33" s="9">
        <v>2117.9379880000001</v>
      </c>
      <c r="AD33" s="9">
        <v>2155.8930660000001</v>
      </c>
      <c r="AE33" s="9">
        <v>2193.8278810000002</v>
      </c>
      <c r="AF33" s="9">
        <v>2232.468018</v>
      </c>
      <c r="AG33" s="9">
        <v>2271.0839839999999</v>
      </c>
      <c r="AH33" s="9">
        <v>2309.6879880000001</v>
      </c>
      <c r="AI33" s="9">
        <v>2348.2919919999999</v>
      </c>
      <c r="AJ33" s="9">
        <v>2386.906982</v>
      </c>
      <c r="AK33" s="5">
        <v>2.0038E-2</v>
      </c>
    </row>
    <row r="34" spans="1:37" ht="15" customHeight="1">
      <c r="A34" s="61" t="s">
        <v>351</v>
      </c>
      <c r="B34" s="7" t="s">
        <v>149</v>
      </c>
      <c r="C34" s="9">
        <v>239.819107</v>
      </c>
      <c r="D34" s="9">
        <v>243.62600699999999</v>
      </c>
      <c r="E34" s="9">
        <v>247.463303</v>
      </c>
      <c r="F34" s="9">
        <v>251.356506</v>
      </c>
      <c r="G34" s="9">
        <v>254.768494</v>
      </c>
      <c r="H34" s="9">
        <v>258.15121499999998</v>
      </c>
      <c r="I34" s="9">
        <v>261.53381300000001</v>
      </c>
      <c r="J34" s="9">
        <v>264.926086</v>
      </c>
      <c r="K34" s="9">
        <v>268.32888800000001</v>
      </c>
      <c r="L34" s="9">
        <v>271.39761399999998</v>
      </c>
      <c r="M34" s="9">
        <v>274.47820999999999</v>
      </c>
      <c r="N34" s="9">
        <v>277.57089200000001</v>
      </c>
      <c r="O34" s="9">
        <v>280.67208900000003</v>
      </c>
      <c r="P34" s="9">
        <v>283.776093</v>
      </c>
      <c r="Q34" s="9">
        <v>286.64898699999998</v>
      </c>
      <c r="R34" s="9">
        <v>289.528412</v>
      </c>
      <c r="S34" s="9">
        <v>292.41668700000002</v>
      </c>
      <c r="T34" s="9">
        <v>295.31478900000002</v>
      </c>
      <c r="U34" s="9">
        <v>298.21850599999999</v>
      </c>
      <c r="V34" s="9">
        <v>300.96640000000002</v>
      </c>
      <c r="W34" s="9">
        <v>303.72399899999999</v>
      </c>
      <c r="X34" s="9">
        <v>306.48599200000001</v>
      </c>
      <c r="Y34" s="9">
        <v>309.25149499999998</v>
      </c>
      <c r="Z34" s="9">
        <v>312.01901199999998</v>
      </c>
      <c r="AA34" s="9">
        <v>314.64639299999999</v>
      </c>
      <c r="AB34" s="9">
        <v>317.283997</v>
      </c>
      <c r="AC34" s="9">
        <v>319.92990099999997</v>
      </c>
      <c r="AD34" s="9">
        <v>322.58050500000002</v>
      </c>
      <c r="AE34" s="9">
        <v>325.23458900000003</v>
      </c>
      <c r="AF34" s="9">
        <v>327.66778599999998</v>
      </c>
      <c r="AG34" s="9">
        <v>330.10269199999999</v>
      </c>
      <c r="AH34" s="9">
        <v>332.540009</v>
      </c>
      <c r="AI34" s="9">
        <v>334.980591</v>
      </c>
      <c r="AJ34" s="9">
        <v>337.42300399999999</v>
      </c>
      <c r="AK34" s="5">
        <v>1.023E-2</v>
      </c>
    </row>
    <row r="35" spans="1:37" ht="15" customHeight="1">
      <c r="A35" s="61" t="s">
        <v>350</v>
      </c>
      <c r="B35" s="7" t="s">
        <v>147</v>
      </c>
      <c r="C35" s="9">
        <v>283.966949</v>
      </c>
      <c r="D35" s="9">
        <v>284.09274299999998</v>
      </c>
      <c r="E35" s="9">
        <v>284.08569299999999</v>
      </c>
      <c r="F35" s="9">
        <v>284.036743</v>
      </c>
      <c r="G35" s="9">
        <v>283.85732999999999</v>
      </c>
      <c r="H35" s="9">
        <v>283.58648699999998</v>
      </c>
      <c r="I35" s="9">
        <v>283.28619400000002</v>
      </c>
      <c r="J35" s="9">
        <v>282.90820300000001</v>
      </c>
      <c r="K35" s="9">
        <v>282.514771</v>
      </c>
      <c r="L35" s="9">
        <v>281.98602299999999</v>
      </c>
      <c r="M35" s="9">
        <v>281.40417500000001</v>
      </c>
      <c r="N35" s="9">
        <v>280.78417999999999</v>
      </c>
      <c r="O35" s="9">
        <v>280.14111300000002</v>
      </c>
      <c r="P35" s="9">
        <v>279.51861600000001</v>
      </c>
      <c r="Q35" s="9">
        <v>278.81866500000001</v>
      </c>
      <c r="R35" s="9">
        <v>278.09124800000001</v>
      </c>
      <c r="S35" s="9">
        <v>277.35281400000002</v>
      </c>
      <c r="T35" s="9">
        <v>276.62503099999998</v>
      </c>
      <c r="U35" s="9">
        <v>275.92275999999998</v>
      </c>
      <c r="V35" s="9">
        <v>275.22488399999997</v>
      </c>
      <c r="W35" s="9">
        <v>274.53198200000003</v>
      </c>
      <c r="X35" s="9">
        <v>273.85324100000003</v>
      </c>
      <c r="Y35" s="9">
        <v>273.19802900000002</v>
      </c>
      <c r="Z35" s="9">
        <v>272.57278400000001</v>
      </c>
      <c r="AA35" s="9">
        <v>271.965149</v>
      </c>
      <c r="AB35" s="9">
        <v>271.41427599999997</v>
      </c>
      <c r="AC35" s="9">
        <v>270.85751299999998</v>
      </c>
      <c r="AD35" s="9">
        <v>270.31564300000002</v>
      </c>
      <c r="AE35" s="9">
        <v>269.808807</v>
      </c>
      <c r="AF35" s="9">
        <v>269.25894199999999</v>
      </c>
      <c r="AG35" s="9">
        <v>268.75732399999998</v>
      </c>
      <c r="AH35" s="9">
        <v>268.23818999999997</v>
      </c>
      <c r="AI35" s="9">
        <v>267.74749800000001</v>
      </c>
      <c r="AJ35" s="9">
        <v>267.22180200000003</v>
      </c>
      <c r="AK35" s="5">
        <v>-1.9109999999999999E-3</v>
      </c>
    </row>
    <row r="36" spans="1:37" ht="15" customHeight="1">
      <c r="A36" s="61" t="s">
        <v>349</v>
      </c>
      <c r="B36" s="7" t="s">
        <v>145</v>
      </c>
      <c r="C36" s="9">
        <v>1418.9071039999999</v>
      </c>
      <c r="D36" s="9">
        <v>1424.540405</v>
      </c>
      <c r="E36" s="9">
        <v>1429.6586910000001</v>
      </c>
      <c r="F36" s="9">
        <v>1434.1889650000001</v>
      </c>
      <c r="G36" s="9">
        <v>1438.1188959999999</v>
      </c>
      <c r="H36" s="9">
        <v>1441.5008539999999</v>
      </c>
      <c r="I36" s="9">
        <v>1444.3666989999999</v>
      </c>
      <c r="J36" s="9">
        <v>1446.7482910000001</v>
      </c>
      <c r="K36" s="9">
        <v>1448.6674800000001</v>
      </c>
      <c r="L36" s="9">
        <v>1450.0898440000001</v>
      </c>
      <c r="M36" s="9">
        <v>1451.008789</v>
      </c>
      <c r="N36" s="9">
        <v>1451.470581</v>
      </c>
      <c r="O36" s="9">
        <v>1451.520874</v>
      </c>
      <c r="P36" s="9">
        <v>1451.195557</v>
      </c>
      <c r="Q36" s="9">
        <v>1450.4646</v>
      </c>
      <c r="R36" s="9">
        <v>1449.3110349999999</v>
      </c>
      <c r="S36" s="9">
        <v>1447.772217</v>
      </c>
      <c r="T36" s="9">
        <v>1445.8914789999999</v>
      </c>
      <c r="U36" s="9">
        <v>1443.6961670000001</v>
      </c>
      <c r="V36" s="9">
        <v>1441.165039</v>
      </c>
      <c r="W36" s="9">
        <v>1438.2822269999999</v>
      </c>
      <c r="X36" s="9">
        <v>1435.0756839999999</v>
      </c>
      <c r="Y36" s="9">
        <v>1431.5805660000001</v>
      </c>
      <c r="Z36" s="9">
        <v>1427.81897</v>
      </c>
      <c r="AA36" s="9">
        <v>1423.784058</v>
      </c>
      <c r="AB36" s="9">
        <v>1419.461548</v>
      </c>
      <c r="AC36" s="9">
        <v>1414.857544</v>
      </c>
      <c r="AD36" s="9">
        <v>1409.977905</v>
      </c>
      <c r="AE36" s="9">
        <v>1404.8291019999999</v>
      </c>
      <c r="AF36" s="9">
        <v>1399.3945309999999</v>
      </c>
      <c r="AG36" s="9">
        <v>1393.67749</v>
      </c>
      <c r="AH36" s="9">
        <v>1387.6949460000001</v>
      </c>
      <c r="AI36" s="9">
        <v>1381.4664310000001</v>
      </c>
      <c r="AJ36" s="9">
        <v>1375.001221</v>
      </c>
      <c r="AK36" s="5">
        <v>-1.1050000000000001E-3</v>
      </c>
    </row>
    <row r="37" spans="1:37" ht="15" customHeight="1">
      <c r="A37" s="61" t="s">
        <v>348</v>
      </c>
      <c r="B37" s="7" t="s">
        <v>143</v>
      </c>
      <c r="C37" s="9">
        <v>178.44650300000001</v>
      </c>
      <c r="D37" s="9">
        <v>178.325806</v>
      </c>
      <c r="E37" s="9">
        <v>178.16810599999999</v>
      </c>
      <c r="F37" s="9">
        <v>177.97569300000001</v>
      </c>
      <c r="G37" s="9">
        <v>177.74659700000001</v>
      </c>
      <c r="H37" s="9">
        <v>177.47950700000001</v>
      </c>
      <c r="I37" s="9">
        <v>177.17759699999999</v>
      </c>
      <c r="J37" s="9">
        <v>176.84410099999999</v>
      </c>
      <c r="K37" s="9">
        <v>176.48170500000001</v>
      </c>
      <c r="L37" s="9">
        <v>176.08959999999999</v>
      </c>
      <c r="M37" s="9">
        <v>175.66580200000001</v>
      </c>
      <c r="N37" s="9">
        <v>175.21170000000001</v>
      </c>
      <c r="O37" s="9">
        <v>174.72830200000001</v>
      </c>
      <c r="P37" s="9">
        <v>174.21620200000001</v>
      </c>
      <c r="Q37" s="9">
        <v>173.67520099999999</v>
      </c>
      <c r="R37" s="9">
        <v>173.10459900000001</v>
      </c>
      <c r="S37" s="9">
        <v>172.50520299999999</v>
      </c>
      <c r="T37" s="9">
        <v>171.87750199999999</v>
      </c>
      <c r="U37" s="9">
        <v>171.22110000000001</v>
      </c>
      <c r="V37" s="9">
        <v>170.532196</v>
      </c>
      <c r="W37" s="9">
        <v>169.81140099999999</v>
      </c>
      <c r="X37" s="9">
        <v>169.06530799999999</v>
      </c>
      <c r="Y37" s="9">
        <v>168.300995</v>
      </c>
      <c r="Z37" s="9">
        <v>167.52330000000001</v>
      </c>
      <c r="AA37" s="9">
        <v>166.72770700000001</v>
      </c>
      <c r="AB37" s="9">
        <v>165.91149899999999</v>
      </c>
      <c r="AC37" s="9">
        <v>165.08120700000001</v>
      </c>
      <c r="AD37" s="9">
        <v>164.24380500000001</v>
      </c>
      <c r="AE37" s="9">
        <v>163.40490700000001</v>
      </c>
      <c r="AF37" s="9">
        <v>162.5625</v>
      </c>
      <c r="AG37" s="9">
        <v>161.71319600000001</v>
      </c>
      <c r="AH37" s="9">
        <v>160.858994</v>
      </c>
      <c r="AI37" s="9">
        <v>160.002106</v>
      </c>
      <c r="AJ37" s="9">
        <v>159.14480599999999</v>
      </c>
      <c r="AK37" s="5">
        <v>-3.5500000000000002E-3</v>
      </c>
    </row>
    <row r="38" spans="1:37" ht="15" customHeight="1">
      <c r="A38" s="61" t="s">
        <v>347</v>
      </c>
      <c r="B38" s="7" t="s">
        <v>141</v>
      </c>
      <c r="C38" s="9">
        <v>715.64404300000001</v>
      </c>
      <c r="D38" s="9">
        <v>724.35430899999994</v>
      </c>
      <c r="E38" s="9">
        <v>732.97448699999995</v>
      </c>
      <c r="F38" s="9">
        <v>741.50860599999999</v>
      </c>
      <c r="G38" s="9">
        <v>749.86358600000005</v>
      </c>
      <c r="H38" s="9">
        <v>758.13366699999995</v>
      </c>
      <c r="I38" s="9">
        <v>766.31182899999999</v>
      </c>
      <c r="J38" s="9">
        <v>774.38922100000002</v>
      </c>
      <c r="K38" s="9">
        <v>782.36169400000006</v>
      </c>
      <c r="L38" s="9">
        <v>789.92394999999999</v>
      </c>
      <c r="M38" s="9">
        <v>797.39141800000004</v>
      </c>
      <c r="N38" s="9">
        <v>804.75280799999996</v>
      </c>
      <c r="O38" s="9">
        <v>811.996216</v>
      </c>
      <c r="P38" s="9">
        <v>819.10772699999995</v>
      </c>
      <c r="Q38" s="9">
        <v>825.83727999999996</v>
      </c>
      <c r="R38" s="9">
        <v>832.45422399999995</v>
      </c>
      <c r="S38" s="9">
        <v>838.95288100000005</v>
      </c>
      <c r="T38" s="9">
        <v>845.31176800000003</v>
      </c>
      <c r="U38" s="9">
        <v>851.52978499999995</v>
      </c>
      <c r="V38" s="9">
        <v>857.43316700000003</v>
      </c>
      <c r="W38" s="9">
        <v>863.20739700000001</v>
      </c>
      <c r="X38" s="9">
        <v>868.84320100000002</v>
      </c>
      <c r="Y38" s="9">
        <v>874.34875499999998</v>
      </c>
      <c r="Z38" s="9">
        <v>879.73638900000003</v>
      </c>
      <c r="AA38" s="9">
        <v>884.77459699999997</v>
      </c>
      <c r="AB38" s="9">
        <v>889.67962599999998</v>
      </c>
      <c r="AC38" s="9">
        <v>894.45849599999997</v>
      </c>
      <c r="AD38" s="9">
        <v>899.12365699999998</v>
      </c>
      <c r="AE38" s="9">
        <v>903.677368</v>
      </c>
      <c r="AF38" s="9">
        <v>907.769226</v>
      </c>
      <c r="AG38" s="9">
        <v>911.73828100000003</v>
      </c>
      <c r="AH38" s="9">
        <v>915.59722899999997</v>
      </c>
      <c r="AI38" s="9">
        <v>919.35131799999999</v>
      </c>
      <c r="AJ38" s="9">
        <v>922.99926800000003</v>
      </c>
      <c r="AK38" s="5">
        <v>7.6020000000000003E-3</v>
      </c>
    </row>
    <row r="39" spans="1:37" ht="15" customHeight="1">
      <c r="A39" s="61" t="s">
        <v>346</v>
      </c>
      <c r="B39" s="7" t="s">
        <v>139</v>
      </c>
      <c r="C39" s="9">
        <v>1824.3326420000001</v>
      </c>
      <c r="D39" s="9">
        <v>1845.0557859999999</v>
      </c>
      <c r="E39" s="9">
        <v>1865.5031739999999</v>
      </c>
      <c r="F39" s="9">
        <v>1885.6514890000001</v>
      </c>
      <c r="G39" s="9">
        <v>1905.4688719999999</v>
      </c>
      <c r="H39" s="9">
        <v>1925.033813</v>
      </c>
      <c r="I39" s="9">
        <v>1944.293823</v>
      </c>
      <c r="J39" s="9">
        <v>1963.1956789999999</v>
      </c>
      <c r="K39" s="9">
        <v>1981.7017820000001</v>
      </c>
      <c r="L39" s="9">
        <v>1999.6389160000001</v>
      </c>
      <c r="M39" s="9">
        <v>2017.239014</v>
      </c>
      <c r="N39" s="9">
        <v>2034.4454350000001</v>
      </c>
      <c r="O39" s="9">
        <v>2051.1992190000001</v>
      </c>
      <c r="P39" s="9">
        <v>2067.4499510000001</v>
      </c>
      <c r="Q39" s="9">
        <v>2083.0517580000001</v>
      </c>
      <c r="R39" s="9">
        <v>2098.210693</v>
      </c>
      <c r="S39" s="9">
        <v>2112.892578</v>
      </c>
      <c r="T39" s="9">
        <v>2127.0539549999999</v>
      </c>
      <c r="U39" s="9">
        <v>2140.6655270000001</v>
      </c>
      <c r="V39" s="9">
        <v>2153.5974120000001</v>
      </c>
      <c r="W39" s="9">
        <v>2165.9953609999998</v>
      </c>
      <c r="X39" s="9">
        <v>2177.8808589999999</v>
      </c>
      <c r="Y39" s="9">
        <v>2189.2871089999999</v>
      </c>
      <c r="Z39" s="9">
        <v>2200.2438959999999</v>
      </c>
      <c r="AA39" s="9">
        <v>2210.5795899999998</v>
      </c>
      <c r="AB39" s="9">
        <v>2220.4255370000001</v>
      </c>
      <c r="AC39" s="9">
        <v>2229.8122560000002</v>
      </c>
      <c r="AD39" s="9">
        <v>2238.77124</v>
      </c>
      <c r="AE39" s="9">
        <v>2247.3239749999998</v>
      </c>
      <c r="AF39" s="9">
        <v>2255.226807</v>
      </c>
      <c r="AG39" s="9">
        <v>2262.6987300000001</v>
      </c>
      <c r="AH39" s="9">
        <v>2269.7514649999998</v>
      </c>
      <c r="AI39" s="9">
        <v>2276.3969729999999</v>
      </c>
      <c r="AJ39" s="9">
        <v>2282.6401369999999</v>
      </c>
      <c r="AK39" s="5">
        <v>6.6730000000000001E-3</v>
      </c>
    </row>
    <row r="40" spans="1:37" ht="15" customHeight="1">
      <c r="A40" s="61" t="s">
        <v>345</v>
      </c>
      <c r="B40" s="7" t="s">
        <v>137</v>
      </c>
      <c r="C40" s="9">
        <v>32.592812000000002</v>
      </c>
      <c r="D40" s="9">
        <v>33.038586000000002</v>
      </c>
      <c r="E40" s="9">
        <v>33.461436999999997</v>
      </c>
      <c r="F40" s="9">
        <v>33.876185999999997</v>
      </c>
      <c r="G40" s="9">
        <v>34.303497</v>
      </c>
      <c r="H40" s="9">
        <v>34.741508000000003</v>
      </c>
      <c r="I40" s="9">
        <v>35.176994000000001</v>
      </c>
      <c r="J40" s="9">
        <v>35.608803000000002</v>
      </c>
      <c r="K40" s="9">
        <v>36.036422999999999</v>
      </c>
      <c r="L40" s="9">
        <v>36.458022999999997</v>
      </c>
      <c r="M40" s="9">
        <v>36.876781000000001</v>
      </c>
      <c r="N40" s="9">
        <v>37.299438000000002</v>
      </c>
      <c r="O40" s="9">
        <v>37.717548000000001</v>
      </c>
      <c r="P40" s="9">
        <v>38.130436000000003</v>
      </c>
      <c r="Q40" s="9">
        <v>38.536839000000001</v>
      </c>
      <c r="R40" s="9">
        <v>38.939712999999998</v>
      </c>
      <c r="S40" s="9">
        <v>39.345931999999998</v>
      </c>
      <c r="T40" s="9">
        <v>39.747700000000002</v>
      </c>
      <c r="U40" s="9">
        <v>40.144806000000003</v>
      </c>
      <c r="V40" s="9">
        <v>40.537041000000002</v>
      </c>
      <c r="W40" s="9">
        <v>40.925570999999998</v>
      </c>
      <c r="X40" s="9">
        <v>41.310752999999998</v>
      </c>
      <c r="Y40" s="9">
        <v>41.693027000000001</v>
      </c>
      <c r="Z40" s="9">
        <v>42.072746000000002</v>
      </c>
      <c r="AA40" s="9">
        <v>42.448729999999998</v>
      </c>
      <c r="AB40" s="9">
        <v>42.823891000000003</v>
      </c>
      <c r="AC40" s="9">
        <v>43.205261</v>
      </c>
      <c r="AD40" s="9">
        <v>43.584999000000003</v>
      </c>
      <c r="AE40" s="9">
        <v>43.962817999999999</v>
      </c>
      <c r="AF40" s="9">
        <v>44.336970999999998</v>
      </c>
      <c r="AG40" s="9">
        <v>44.709049</v>
      </c>
      <c r="AH40" s="9">
        <v>45.078814999999999</v>
      </c>
      <c r="AI40" s="9">
        <v>45.446486999999998</v>
      </c>
      <c r="AJ40" s="9">
        <v>45.811763999999997</v>
      </c>
      <c r="AK40" s="5">
        <v>1.0267E-2</v>
      </c>
    </row>
    <row r="42" spans="1:37" ht="15" customHeight="1">
      <c r="B42" s="4" t="s">
        <v>344</v>
      </c>
    </row>
    <row r="43" spans="1:37" ht="15" customHeight="1">
      <c r="B43" s="4" t="s">
        <v>343</v>
      </c>
    </row>
    <row r="44" spans="1:37" ht="15" customHeight="1">
      <c r="B44" s="4" t="s">
        <v>342</v>
      </c>
    </row>
    <row r="45" spans="1:37" ht="15" customHeight="1">
      <c r="A45" s="61" t="s">
        <v>341</v>
      </c>
      <c r="B45" s="7" t="s">
        <v>326</v>
      </c>
      <c r="C45" s="9">
        <v>694.01910399999997</v>
      </c>
      <c r="D45" s="9">
        <v>702.64703399999996</v>
      </c>
      <c r="E45" s="9">
        <v>716.325378</v>
      </c>
      <c r="F45" s="9">
        <v>728.30328399999996</v>
      </c>
      <c r="G45" s="9">
        <v>738.69049099999995</v>
      </c>
      <c r="H45" s="9">
        <v>748.05419900000004</v>
      </c>
      <c r="I45" s="9">
        <v>757.76782200000002</v>
      </c>
      <c r="J45" s="9">
        <v>768.12213099999997</v>
      </c>
      <c r="K45" s="9">
        <v>779.50213599999995</v>
      </c>
      <c r="L45" s="9">
        <v>791.49438499999997</v>
      </c>
      <c r="M45" s="9">
        <v>802.96582000000001</v>
      </c>
      <c r="N45" s="9">
        <v>817.48644999999999</v>
      </c>
      <c r="O45" s="9">
        <v>829.92224099999999</v>
      </c>
      <c r="P45" s="9">
        <v>842.14739999999995</v>
      </c>
      <c r="Q45" s="9">
        <v>854.68786599999999</v>
      </c>
      <c r="R45" s="9">
        <v>867.16387899999995</v>
      </c>
      <c r="S45" s="9">
        <v>879.71765100000005</v>
      </c>
      <c r="T45" s="9">
        <v>892.59588599999995</v>
      </c>
      <c r="U45" s="9">
        <v>905.34954800000003</v>
      </c>
      <c r="V45" s="9">
        <v>917.87646500000005</v>
      </c>
      <c r="W45" s="9">
        <v>930.53472899999997</v>
      </c>
      <c r="X45" s="9">
        <v>943.48193400000002</v>
      </c>
      <c r="Y45" s="9">
        <v>956.38751200000002</v>
      </c>
      <c r="Z45" s="9">
        <v>969.45330799999999</v>
      </c>
      <c r="AA45" s="9">
        <v>982.431152</v>
      </c>
      <c r="AB45" s="9">
        <v>995.70245399999999</v>
      </c>
      <c r="AC45" s="9">
        <v>1009.231323</v>
      </c>
      <c r="AD45" s="9">
        <v>1022.959473</v>
      </c>
      <c r="AE45" s="9">
        <v>1037.1132809999999</v>
      </c>
      <c r="AF45" s="9">
        <v>1051.5454099999999</v>
      </c>
      <c r="AG45" s="9">
        <v>1066.3266599999999</v>
      </c>
      <c r="AH45" s="9">
        <v>1081.111328</v>
      </c>
      <c r="AI45" s="9">
        <v>1095.5931399999999</v>
      </c>
      <c r="AJ45" s="9">
        <v>1109.375</v>
      </c>
      <c r="AK45" s="5">
        <v>1.4374E-2</v>
      </c>
    </row>
    <row r="46" spans="1:37" ht="15" customHeight="1">
      <c r="A46" s="61" t="s">
        <v>340</v>
      </c>
      <c r="B46" s="7" t="s">
        <v>324</v>
      </c>
      <c r="C46" s="9">
        <v>27.129942</v>
      </c>
      <c r="D46" s="9">
        <v>27.940080999999999</v>
      </c>
      <c r="E46" s="9">
        <v>28.623788999999999</v>
      </c>
      <c r="F46" s="9">
        <v>29.378005999999999</v>
      </c>
      <c r="G46" s="9">
        <v>30.106943000000001</v>
      </c>
      <c r="H46" s="9">
        <v>30.830207999999999</v>
      </c>
      <c r="I46" s="9">
        <v>31.566890999999998</v>
      </c>
      <c r="J46" s="9">
        <v>32.333153000000003</v>
      </c>
      <c r="K46" s="9">
        <v>33.071167000000003</v>
      </c>
      <c r="L46" s="9">
        <v>33.786259000000001</v>
      </c>
      <c r="M46" s="9">
        <v>34.545833999999999</v>
      </c>
      <c r="N46" s="9">
        <v>35.320377000000001</v>
      </c>
      <c r="O46" s="9">
        <v>36.098109999999998</v>
      </c>
      <c r="P46" s="9">
        <v>36.888019999999997</v>
      </c>
      <c r="Q46" s="9">
        <v>37.666420000000002</v>
      </c>
      <c r="R46" s="9">
        <v>38.467606000000004</v>
      </c>
      <c r="S46" s="9">
        <v>39.311377999999998</v>
      </c>
      <c r="T46" s="9">
        <v>40.179099999999998</v>
      </c>
      <c r="U46" s="9">
        <v>41.045451999999997</v>
      </c>
      <c r="V46" s="9">
        <v>41.898429999999998</v>
      </c>
      <c r="W46" s="9">
        <v>42.764907999999998</v>
      </c>
      <c r="X46" s="9">
        <v>43.651919999999997</v>
      </c>
      <c r="Y46" s="9">
        <v>44.512721999999997</v>
      </c>
      <c r="Z46" s="9">
        <v>45.374530999999998</v>
      </c>
      <c r="AA46" s="9">
        <v>46.236114999999998</v>
      </c>
      <c r="AB46" s="9">
        <v>47.097717000000003</v>
      </c>
      <c r="AC46" s="9">
        <v>47.955421000000001</v>
      </c>
      <c r="AD46" s="9">
        <v>48.800117</v>
      </c>
      <c r="AE46" s="9">
        <v>49.649563000000001</v>
      </c>
      <c r="AF46" s="9">
        <v>50.498558000000003</v>
      </c>
      <c r="AG46" s="9">
        <v>51.333809000000002</v>
      </c>
      <c r="AH46" s="9">
        <v>52.166027</v>
      </c>
      <c r="AI46" s="9">
        <v>53.005412999999997</v>
      </c>
      <c r="AJ46" s="9">
        <v>53.833857999999999</v>
      </c>
      <c r="AK46" s="5">
        <v>2.0707E-2</v>
      </c>
    </row>
    <row r="47" spans="1:37" ht="15" customHeight="1">
      <c r="A47" s="61" t="s">
        <v>339</v>
      </c>
      <c r="B47" s="7" t="s">
        <v>322</v>
      </c>
      <c r="C47" s="9">
        <v>31.740721000000001</v>
      </c>
      <c r="D47" s="9">
        <v>32.431648000000003</v>
      </c>
      <c r="E47" s="9">
        <v>33.209201999999998</v>
      </c>
      <c r="F47" s="9">
        <v>34.048943000000001</v>
      </c>
      <c r="G47" s="9">
        <v>34.913704000000003</v>
      </c>
      <c r="H47" s="9">
        <v>35.818874000000001</v>
      </c>
      <c r="I47" s="9">
        <v>36.730998999999997</v>
      </c>
      <c r="J47" s="9">
        <v>37.665573000000002</v>
      </c>
      <c r="K47" s="9">
        <v>38.562325000000001</v>
      </c>
      <c r="L47" s="9">
        <v>39.444180000000003</v>
      </c>
      <c r="M47" s="9">
        <v>40.355502999999999</v>
      </c>
      <c r="N47" s="9">
        <v>41.306175000000003</v>
      </c>
      <c r="O47" s="9">
        <v>42.295521000000001</v>
      </c>
      <c r="P47" s="9">
        <v>43.308075000000002</v>
      </c>
      <c r="Q47" s="9">
        <v>44.349842000000002</v>
      </c>
      <c r="R47" s="9">
        <v>45.406948</v>
      </c>
      <c r="S47" s="9">
        <v>46.529530000000001</v>
      </c>
      <c r="T47" s="9">
        <v>47.703445000000002</v>
      </c>
      <c r="U47" s="9">
        <v>48.884433999999999</v>
      </c>
      <c r="V47" s="9">
        <v>50.074992999999999</v>
      </c>
      <c r="W47" s="9">
        <v>51.285178999999999</v>
      </c>
      <c r="X47" s="9">
        <v>52.536529999999999</v>
      </c>
      <c r="Y47" s="9">
        <v>53.763618000000001</v>
      </c>
      <c r="Z47" s="9">
        <v>55.006045999999998</v>
      </c>
      <c r="AA47" s="9">
        <v>56.275047000000001</v>
      </c>
      <c r="AB47" s="9">
        <v>57.551315000000002</v>
      </c>
      <c r="AC47" s="9">
        <v>58.843609000000001</v>
      </c>
      <c r="AD47" s="9">
        <v>60.127803999999998</v>
      </c>
      <c r="AE47" s="9">
        <v>61.431099000000003</v>
      </c>
      <c r="AF47" s="9">
        <v>62.744984000000002</v>
      </c>
      <c r="AG47" s="9">
        <v>64.033524</v>
      </c>
      <c r="AH47" s="9">
        <v>65.344893999999996</v>
      </c>
      <c r="AI47" s="9">
        <v>66.707130000000006</v>
      </c>
      <c r="AJ47" s="9">
        <v>68.086067</v>
      </c>
      <c r="AK47" s="5">
        <v>2.3446999999999999E-2</v>
      </c>
    </row>
    <row r="48" spans="1:37" ht="15" customHeight="1">
      <c r="A48" s="61" t="s">
        <v>338</v>
      </c>
      <c r="B48" s="7" t="s">
        <v>320</v>
      </c>
      <c r="C48" s="9">
        <v>102.617683</v>
      </c>
      <c r="D48" s="9">
        <v>106.09760300000001</v>
      </c>
      <c r="E48" s="9">
        <v>110.37220000000001</v>
      </c>
      <c r="F48" s="9">
        <v>114.96706399999999</v>
      </c>
      <c r="G48" s="9">
        <v>119.52607</v>
      </c>
      <c r="H48" s="9">
        <v>124.192825</v>
      </c>
      <c r="I48" s="9">
        <v>129.02941899999999</v>
      </c>
      <c r="J48" s="9">
        <v>134.026535</v>
      </c>
      <c r="K48" s="9">
        <v>139.05650299999999</v>
      </c>
      <c r="L48" s="9">
        <v>144.11045799999999</v>
      </c>
      <c r="M48" s="9">
        <v>149.17520099999999</v>
      </c>
      <c r="N48" s="9">
        <v>154.419083</v>
      </c>
      <c r="O48" s="9">
        <v>159.886627</v>
      </c>
      <c r="P48" s="9">
        <v>165.540817</v>
      </c>
      <c r="Q48" s="9">
        <v>171.35957300000001</v>
      </c>
      <c r="R48" s="9">
        <v>177.30233799999999</v>
      </c>
      <c r="S48" s="9">
        <v>183.560059</v>
      </c>
      <c r="T48" s="9">
        <v>190.11108400000001</v>
      </c>
      <c r="U48" s="9">
        <v>196.86978099999999</v>
      </c>
      <c r="V48" s="9">
        <v>203.88325499999999</v>
      </c>
      <c r="W48" s="9">
        <v>211.11752300000001</v>
      </c>
      <c r="X48" s="9">
        <v>218.67070000000001</v>
      </c>
      <c r="Y48" s="9">
        <v>226.475067</v>
      </c>
      <c r="Z48" s="9">
        <v>234.56231700000001</v>
      </c>
      <c r="AA48" s="9">
        <v>242.976776</v>
      </c>
      <c r="AB48" s="9">
        <v>251.56822199999999</v>
      </c>
      <c r="AC48" s="9">
        <v>260.42532299999999</v>
      </c>
      <c r="AD48" s="9">
        <v>269.57080100000002</v>
      </c>
      <c r="AE48" s="9">
        <v>279.04714999999999</v>
      </c>
      <c r="AF48" s="9">
        <v>288.87005599999998</v>
      </c>
      <c r="AG48" s="9">
        <v>298.84204099999999</v>
      </c>
      <c r="AH48" s="9">
        <v>309.20880099999999</v>
      </c>
      <c r="AI48" s="9">
        <v>320.05453499999999</v>
      </c>
      <c r="AJ48" s="9">
        <v>331.23413099999999</v>
      </c>
      <c r="AK48" s="5">
        <v>3.6216999999999999E-2</v>
      </c>
    </row>
    <row r="49" spans="1:37" ht="15" customHeight="1">
      <c r="A49" s="61" t="s">
        <v>337</v>
      </c>
      <c r="B49" s="7" t="s">
        <v>318</v>
      </c>
      <c r="C49" s="9">
        <v>564.97192399999994</v>
      </c>
      <c r="D49" s="9">
        <v>578.96130400000004</v>
      </c>
      <c r="E49" s="9">
        <v>591.59338400000001</v>
      </c>
      <c r="F49" s="9">
        <v>603.73327600000005</v>
      </c>
      <c r="G49" s="9">
        <v>615.44171100000005</v>
      </c>
      <c r="H49" s="9">
        <v>627.32391399999995</v>
      </c>
      <c r="I49" s="9">
        <v>639.45165999999995</v>
      </c>
      <c r="J49" s="9">
        <v>652.16449</v>
      </c>
      <c r="K49" s="9">
        <v>665.01355000000001</v>
      </c>
      <c r="L49" s="9">
        <v>677.73413100000005</v>
      </c>
      <c r="M49" s="9">
        <v>690.96069299999999</v>
      </c>
      <c r="N49" s="9">
        <v>704.52154499999995</v>
      </c>
      <c r="O49" s="9">
        <v>718.19085700000005</v>
      </c>
      <c r="P49" s="9">
        <v>731.98284899999999</v>
      </c>
      <c r="Q49" s="9">
        <v>746.08496100000002</v>
      </c>
      <c r="R49" s="9">
        <v>760.40948500000002</v>
      </c>
      <c r="S49" s="9">
        <v>775.20019500000001</v>
      </c>
      <c r="T49" s="9">
        <v>790.35797100000002</v>
      </c>
      <c r="U49" s="9">
        <v>805.70745799999997</v>
      </c>
      <c r="V49" s="9">
        <v>821.41314699999998</v>
      </c>
      <c r="W49" s="9">
        <v>837.40283199999999</v>
      </c>
      <c r="X49" s="9">
        <v>853.79797399999995</v>
      </c>
      <c r="Y49" s="9">
        <v>870.25061000000005</v>
      </c>
      <c r="Z49" s="9">
        <v>887.12731900000006</v>
      </c>
      <c r="AA49" s="9">
        <v>904.57653800000003</v>
      </c>
      <c r="AB49" s="9">
        <v>922.29486099999997</v>
      </c>
      <c r="AC49" s="9">
        <v>940.15087900000003</v>
      </c>
      <c r="AD49" s="9">
        <v>958.12487799999997</v>
      </c>
      <c r="AE49" s="9">
        <v>976.49731399999996</v>
      </c>
      <c r="AF49" s="9">
        <v>995.418091</v>
      </c>
      <c r="AG49" s="9">
        <v>1014.88031</v>
      </c>
      <c r="AH49" s="9">
        <v>1035.434448</v>
      </c>
      <c r="AI49" s="9">
        <v>1057.50415</v>
      </c>
      <c r="AJ49" s="9">
        <v>1080.732788</v>
      </c>
      <c r="AK49" s="5">
        <v>1.9696000000000002E-2</v>
      </c>
    </row>
    <row r="50" spans="1:37" ht="15" customHeight="1">
      <c r="A50" s="61" t="s">
        <v>336</v>
      </c>
      <c r="B50" s="7" t="s">
        <v>316</v>
      </c>
      <c r="C50" s="9">
        <v>41.657597000000003</v>
      </c>
      <c r="D50" s="9">
        <v>43.492694999999998</v>
      </c>
      <c r="E50" s="9">
        <v>45.564075000000003</v>
      </c>
      <c r="F50" s="9">
        <v>47.896571999999999</v>
      </c>
      <c r="G50" s="9">
        <v>50.370753999999998</v>
      </c>
      <c r="H50" s="9">
        <v>53.00132</v>
      </c>
      <c r="I50" s="9">
        <v>55.796672999999998</v>
      </c>
      <c r="J50" s="9">
        <v>58.735858999999998</v>
      </c>
      <c r="K50" s="9">
        <v>61.796214999999997</v>
      </c>
      <c r="L50" s="9">
        <v>64.972838999999993</v>
      </c>
      <c r="M50" s="9">
        <v>68.280045000000001</v>
      </c>
      <c r="N50" s="9">
        <v>71.736716999999999</v>
      </c>
      <c r="O50" s="9">
        <v>75.371116999999998</v>
      </c>
      <c r="P50" s="9">
        <v>79.161773999999994</v>
      </c>
      <c r="Q50" s="9">
        <v>83.165497000000002</v>
      </c>
      <c r="R50" s="9">
        <v>87.320740000000001</v>
      </c>
      <c r="S50" s="9">
        <v>91.714729000000005</v>
      </c>
      <c r="T50" s="9">
        <v>96.373016000000007</v>
      </c>
      <c r="U50" s="9">
        <v>101.28312699999999</v>
      </c>
      <c r="V50" s="9">
        <v>106.452698</v>
      </c>
      <c r="W50" s="9">
        <v>111.876152</v>
      </c>
      <c r="X50" s="9">
        <v>117.564774</v>
      </c>
      <c r="Y50" s="9">
        <v>123.548973</v>
      </c>
      <c r="Z50" s="9">
        <v>129.838638</v>
      </c>
      <c r="AA50" s="9">
        <v>136.42607100000001</v>
      </c>
      <c r="AB50" s="9">
        <v>143.30441300000001</v>
      </c>
      <c r="AC50" s="9">
        <v>150.524933</v>
      </c>
      <c r="AD50" s="9">
        <v>158.113632</v>
      </c>
      <c r="AE50" s="9">
        <v>166.09411600000001</v>
      </c>
      <c r="AF50" s="9">
        <v>174.47126800000001</v>
      </c>
      <c r="AG50" s="9">
        <v>183.17164600000001</v>
      </c>
      <c r="AH50" s="9">
        <v>192.335083</v>
      </c>
      <c r="AI50" s="9">
        <v>202.00462300000001</v>
      </c>
      <c r="AJ50" s="9">
        <v>212.18244899999999</v>
      </c>
      <c r="AK50" s="5">
        <v>5.0774E-2</v>
      </c>
    </row>
    <row r="51" spans="1:37" ht="15" customHeight="1">
      <c r="A51" s="61" t="s">
        <v>335</v>
      </c>
      <c r="B51" s="7" t="s">
        <v>314</v>
      </c>
      <c r="C51" s="9">
        <v>75.381827999999999</v>
      </c>
      <c r="D51" s="9">
        <v>77.476821999999999</v>
      </c>
      <c r="E51" s="9">
        <v>80.165374999999997</v>
      </c>
      <c r="F51" s="9">
        <v>83.176697000000004</v>
      </c>
      <c r="G51" s="9">
        <v>85.994667000000007</v>
      </c>
      <c r="H51" s="9">
        <v>88.733620000000002</v>
      </c>
      <c r="I51" s="9">
        <v>91.53904</v>
      </c>
      <c r="J51" s="9">
        <v>94.406165999999999</v>
      </c>
      <c r="K51" s="9">
        <v>97.238724000000005</v>
      </c>
      <c r="L51" s="9">
        <v>100.050026</v>
      </c>
      <c r="M51" s="9">
        <v>103.070908</v>
      </c>
      <c r="N51" s="9">
        <v>105.86525</v>
      </c>
      <c r="O51" s="9">
        <v>108.77446</v>
      </c>
      <c r="P51" s="9">
        <v>111.76956199999999</v>
      </c>
      <c r="Q51" s="9">
        <v>114.912262</v>
      </c>
      <c r="R51" s="9">
        <v>118.08369399999999</v>
      </c>
      <c r="S51" s="9">
        <v>121.286079</v>
      </c>
      <c r="T51" s="9">
        <v>124.63106500000001</v>
      </c>
      <c r="U51" s="9">
        <v>128.06806900000001</v>
      </c>
      <c r="V51" s="9">
        <v>131.57449299999999</v>
      </c>
      <c r="W51" s="9">
        <v>135.112427</v>
      </c>
      <c r="X51" s="9">
        <v>138.56568899999999</v>
      </c>
      <c r="Y51" s="9">
        <v>142.100403</v>
      </c>
      <c r="Z51" s="9">
        <v>145.738541</v>
      </c>
      <c r="AA51" s="9">
        <v>149.51010099999999</v>
      </c>
      <c r="AB51" s="9">
        <v>153.383118</v>
      </c>
      <c r="AC51" s="9">
        <v>157.13705400000001</v>
      </c>
      <c r="AD51" s="9">
        <v>160.988632</v>
      </c>
      <c r="AE51" s="9">
        <v>164.98996</v>
      </c>
      <c r="AF51" s="9">
        <v>169.142166</v>
      </c>
      <c r="AG51" s="9">
        <v>173.37432899999999</v>
      </c>
      <c r="AH51" s="9">
        <v>177.43107599999999</v>
      </c>
      <c r="AI51" s="9">
        <v>181.64480599999999</v>
      </c>
      <c r="AJ51" s="9">
        <v>186.02446</v>
      </c>
      <c r="AK51" s="5">
        <v>2.775E-2</v>
      </c>
    </row>
    <row r="52" spans="1:37" ht="15" customHeight="1">
      <c r="A52" s="61" t="s">
        <v>334</v>
      </c>
      <c r="B52" s="7" t="s">
        <v>312</v>
      </c>
      <c r="C52" s="9">
        <v>88.189712999999998</v>
      </c>
      <c r="D52" s="9">
        <v>89.934997999999993</v>
      </c>
      <c r="E52" s="9">
        <v>91.721305999999998</v>
      </c>
      <c r="F52" s="9">
        <v>93.622826000000003</v>
      </c>
      <c r="G52" s="9">
        <v>95.293487999999996</v>
      </c>
      <c r="H52" s="9">
        <v>96.842467999999997</v>
      </c>
      <c r="I52" s="9">
        <v>98.365166000000002</v>
      </c>
      <c r="J52" s="9">
        <v>99.864845000000003</v>
      </c>
      <c r="K52" s="9">
        <v>101.34504699999999</v>
      </c>
      <c r="L52" s="9">
        <v>102.854294</v>
      </c>
      <c r="M52" s="9">
        <v>104.486237</v>
      </c>
      <c r="N52" s="9">
        <v>106.227493</v>
      </c>
      <c r="O52" s="9">
        <v>108.054596</v>
      </c>
      <c r="P52" s="9">
        <v>110.043503</v>
      </c>
      <c r="Q52" s="9">
        <v>112.232086</v>
      </c>
      <c r="R52" s="9">
        <v>114.613533</v>
      </c>
      <c r="S52" s="9">
        <v>117.084534</v>
      </c>
      <c r="T52" s="9">
        <v>119.578896</v>
      </c>
      <c r="U52" s="9">
        <v>122.007172</v>
      </c>
      <c r="V52" s="9">
        <v>124.375694</v>
      </c>
      <c r="W52" s="9">
        <v>126.77357499999999</v>
      </c>
      <c r="X52" s="9">
        <v>129.139771</v>
      </c>
      <c r="Y52" s="9">
        <v>131.53161600000001</v>
      </c>
      <c r="Z52" s="9">
        <v>133.955658</v>
      </c>
      <c r="AA52" s="9">
        <v>136.44662500000001</v>
      </c>
      <c r="AB52" s="9">
        <v>138.96005199999999</v>
      </c>
      <c r="AC52" s="9">
        <v>141.485962</v>
      </c>
      <c r="AD52" s="9">
        <v>144.05819700000001</v>
      </c>
      <c r="AE52" s="9">
        <v>146.65927099999999</v>
      </c>
      <c r="AF52" s="9">
        <v>149.28564499999999</v>
      </c>
      <c r="AG52" s="9">
        <v>151.90327500000001</v>
      </c>
      <c r="AH52" s="9">
        <v>154.582367</v>
      </c>
      <c r="AI52" s="9">
        <v>157.37406899999999</v>
      </c>
      <c r="AJ52" s="9">
        <v>160.33737199999999</v>
      </c>
      <c r="AK52" s="5">
        <v>1.8232999999999999E-2</v>
      </c>
    </row>
    <row r="53" spans="1:37" ht="15" customHeight="1">
      <c r="A53" s="61" t="s">
        <v>333</v>
      </c>
      <c r="B53" s="7" t="s">
        <v>310</v>
      </c>
      <c r="C53" s="9">
        <v>429.06420900000001</v>
      </c>
      <c r="D53" s="9">
        <v>455.79873700000002</v>
      </c>
      <c r="E53" s="9">
        <v>483.26211499999999</v>
      </c>
      <c r="F53" s="9">
        <v>511.33624300000002</v>
      </c>
      <c r="G53" s="9">
        <v>540.06018100000006</v>
      </c>
      <c r="H53" s="9">
        <v>570.79376200000002</v>
      </c>
      <c r="I53" s="9">
        <v>601.34643600000004</v>
      </c>
      <c r="J53" s="9">
        <v>633.583618</v>
      </c>
      <c r="K53" s="9">
        <v>666.31372099999999</v>
      </c>
      <c r="L53" s="9">
        <v>698.99383499999999</v>
      </c>
      <c r="M53" s="9">
        <v>733.63116500000001</v>
      </c>
      <c r="N53" s="9">
        <v>770.79681400000004</v>
      </c>
      <c r="O53" s="9">
        <v>809.38043200000004</v>
      </c>
      <c r="P53" s="9">
        <v>848.65826400000003</v>
      </c>
      <c r="Q53" s="9">
        <v>889.15460199999995</v>
      </c>
      <c r="R53" s="9">
        <v>930.62866199999996</v>
      </c>
      <c r="S53" s="9">
        <v>974.67022699999995</v>
      </c>
      <c r="T53" s="9">
        <v>1020.183533</v>
      </c>
      <c r="U53" s="9">
        <v>1066.7524410000001</v>
      </c>
      <c r="V53" s="9">
        <v>1114.744385</v>
      </c>
      <c r="W53" s="9">
        <v>1164.0397949999999</v>
      </c>
      <c r="X53" s="9">
        <v>1215.0479740000001</v>
      </c>
      <c r="Y53" s="9">
        <v>1267.7921140000001</v>
      </c>
      <c r="Z53" s="9">
        <v>1321.450928</v>
      </c>
      <c r="AA53" s="9">
        <v>1378.591553</v>
      </c>
      <c r="AB53" s="9">
        <v>1437.9342039999999</v>
      </c>
      <c r="AC53" s="9">
        <v>1498.887939</v>
      </c>
      <c r="AD53" s="9">
        <v>1560.955811</v>
      </c>
      <c r="AE53" s="9">
        <v>1623.6267089999999</v>
      </c>
      <c r="AF53" s="9">
        <v>1687.836548</v>
      </c>
      <c r="AG53" s="9">
        <v>1752.204346</v>
      </c>
      <c r="AH53" s="9">
        <v>1818.7993160000001</v>
      </c>
      <c r="AI53" s="9">
        <v>1886.1206050000001</v>
      </c>
      <c r="AJ53" s="9">
        <v>1953.014404</v>
      </c>
      <c r="AK53" s="5">
        <v>4.6521E-2</v>
      </c>
    </row>
    <row r="54" spans="1:37" ht="15" customHeight="1">
      <c r="A54" s="61" t="s">
        <v>332</v>
      </c>
      <c r="B54" s="7" t="s">
        <v>308</v>
      </c>
      <c r="C54" s="9">
        <v>76.099236000000005</v>
      </c>
      <c r="D54" s="9">
        <v>77.707329000000001</v>
      </c>
      <c r="E54" s="9">
        <v>78.859313999999998</v>
      </c>
      <c r="F54" s="9">
        <v>79.547272000000007</v>
      </c>
      <c r="G54" s="9">
        <v>80.640761999999995</v>
      </c>
      <c r="H54" s="9">
        <v>81.643187999999995</v>
      </c>
      <c r="I54" s="9">
        <v>82.645904999999999</v>
      </c>
      <c r="J54" s="9">
        <v>83.706078000000005</v>
      </c>
      <c r="K54" s="9">
        <v>84.725791999999998</v>
      </c>
      <c r="L54" s="9">
        <v>85.686440000000005</v>
      </c>
      <c r="M54" s="9">
        <v>86.672531000000006</v>
      </c>
      <c r="N54" s="9">
        <v>87.712676999999999</v>
      </c>
      <c r="O54" s="9">
        <v>88.709029999999998</v>
      </c>
      <c r="P54" s="9">
        <v>89.581337000000005</v>
      </c>
      <c r="Q54" s="9">
        <v>90.345130999999995</v>
      </c>
      <c r="R54" s="9">
        <v>91.068450999999996</v>
      </c>
      <c r="S54" s="9">
        <v>91.85257</v>
      </c>
      <c r="T54" s="9">
        <v>92.722694000000004</v>
      </c>
      <c r="U54" s="9">
        <v>93.615668999999997</v>
      </c>
      <c r="V54" s="9">
        <v>94.442970000000003</v>
      </c>
      <c r="W54" s="9">
        <v>95.183532999999997</v>
      </c>
      <c r="X54" s="9">
        <v>95.890395999999996</v>
      </c>
      <c r="Y54" s="9">
        <v>96.562241</v>
      </c>
      <c r="Z54" s="9">
        <v>97.265144000000006</v>
      </c>
      <c r="AA54" s="9">
        <v>98.064048999999997</v>
      </c>
      <c r="AB54" s="9">
        <v>98.952056999999996</v>
      </c>
      <c r="AC54" s="9">
        <v>99.895660000000007</v>
      </c>
      <c r="AD54" s="9">
        <v>100.841446</v>
      </c>
      <c r="AE54" s="9">
        <v>101.775948</v>
      </c>
      <c r="AF54" s="9">
        <v>102.72427399999999</v>
      </c>
      <c r="AG54" s="9">
        <v>103.679878</v>
      </c>
      <c r="AH54" s="9">
        <v>104.675102</v>
      </c>
      <c r="AI54" s="9">
        <v>105.752556</v>
      </c>
      <c r="AJ54" s="9">
        <v>106.915955</v>
      </c>
      <c r="AK54" s="5">
        <v>1.0022E-2</v>
      </c>
    </row>
    <row r="55" spans="1:37" ht="15" customHeight="1">
      <c r="A55" s="61" t="s">
        <v>331</v>
      </c>
      <c r="B55" s="7" t="s">
        <v>306</v>
      </c>
      <c r="C55" s="9">
        <v>144.629501</v>
      </c>
      <c r="D55" s="9">
        <v>154.33554100000001</v>
      </c>
      <c r="E55" s="9">
        <v>164.58187899999999</v>
      </c>
      <c r="F55" s="9">
        <v>175.32080099999999</v>
      </c>
      <c r="G55" s="9">
        <v>186.70036300000001</v>
      </c>
      <c r="H55" s="9">
        <v>198.976471</v>
      </c>
      <c r="I55" s="9">
        <v>212.157196</v>
      </c>
      <c r="J55" s="9">
        <v>226.189346</v>
      </c>
      <c r="K55" s="9">
        <v>240.92263800000001</v>
      </c>
      <c r="L55" s="9">
        <v>256.29449499999998</v>
      </c>
      <c r="M55" s="9">
        <v>272.68637100000001</v>
      </c>
      <c r="N55" s="9">
        <v>290.171967</v>
      </c>
      <c r="O55" s="9">
        <v>308.50811800000002</v>
      </c>
      <c r="P55" s="9">
        <v>327.74859600000002</v>
      </c>
      <c r="Q55" s="9">
        <v>347.92297400000001</v>
      </c>
      <c r="R55" s="9">
        <v>369.06210299999998</v>
      </c>
      <c r="S55" s="9">
        <v>391.51001000000002</v>
      </c>
      <c r="T55" s="9">
        <v>415.32223499999998</v>
      </c>
      <c r="U55" s="9">
        <v>440.34420799999998</v>
      </c>
      <c r="V55" s="9">
        <v>466.646973</v>
      </c>
      <c r="W55" s="9">
        <v>494.321686</v>
      </c>
      <c r="X55" s="9">
        <v>523.60876499999995</v>
      </c>
      <c r="Y55" s="9">
        <v>554.30670199999997</v>
      </c>
      <c r="Z55" s="9">
        <v>586.65655500000003</v>
      </c>
      <c r="AA55" s="9">
        <v>620.85693400000002</v>
      </c>
      <c r="AB55" s="9">
        <v>656.67950399999995</v>
      </c>
      <c r="AC55" s="9">
        <v>694.33978300000001</v>
      </c>
      <c r="AD55" s="9">
        <v>733.82446300000004</v>
      </c>
      <c r="AE55" s="9">
        <v>775.43633999999997</v>
      </c>
      <c r="AF55" s="9">
        <v>818.95678699999996</v>
      </c>
      <c r="AG55" s="9">
        <v>864.05932600000006</v>
      </c>
      <c r="AH55" s="9">
        <v>911.64379899999994</v>
      </c>
      <c r="AI55" s="9">
        <v>962.30261199999995</v>
      </c>
      <c r="AJ55" s="9">
        <v>1015.463257</v>
      </c>
      <c r="AK55" s="5">
        <v>6.0642000000000001E-2</v>
      </c>
    </row>
    <row r="56" spans="1:37" ht="15" customHeight="1">
      <c r="A56" s="61" t="s">
        <v>330</v>
      </c>
      <c r="B56" s="7" t="s">
        <v>304</v>
      </c>
      <c r="C56" s="9">
        <v>66.419083000000001</v>
      </c>
      <c r="D56" s="9">
        <v>71.721321000000003</v>
      </c>
      <c r="E56" s="9">
        <v>77.246346000000003</v>
      </c>
      <c r="F56" s="9">
        <v>83.082413000000003</v>
      </c>
      <c r="G56" s="9">
        <v>89.219054999999997</v>
      </c>
      <c r="H56" s="9">
        <v>95.830330000000004</v>
      </c>
      <c r="I56" s="9">
        <v>103.107979</v>
      </c>
      <c r="J56" s="9">
        <v>111.09317799999999</v>
      </c>
      <c r="K56" s="9">
        <v>119.678406</v>
      </c>
      <c r="L56" s="9">
        <v>128.90664699999999</v>
      </c>
      <c r="M56" s="9">
        <v>138.89042699999999</v>
      </c>
      <c r="N56" s="9">
        <v>149.61389199999999</v>
      </c>
      <c r="O56" s="9">
        <v>161.03604100000001</v>
      </c>
      <c r="P56" s="9">
        <v>173.207886</v>
      </c>
      <c r="Q56" s="9">
        <v>186.19648699999999</v>
      </c>
      <c r="R56" s="9">
        <v>200.11947599999999</v>
      </c>
      <c r="S56" s="9">
        <v>215.10382100000001</v>
      </c>
      <c r="T56" s="9">
        <v>231.14370700000001</v>
      </c>
      <c r="U56" s="9">
        <v>248.241119</v>
      </c>
      <c r="V56" s="9">
        <v>266.53976399999999</v>
      </c>
      <c r="W56" s="9">
        <v>286.09079000000003</v>
      </c>
      <c r="X56" s="9">
        <v>306.95236199999999</v>
      </c>
      <c r="Y56" s="9">
        <v>329.071686</v>
      </c>
      <c r="Z56" s="9">
        <v>352.67913800000002</v>
      </c>
      <c r="AA56" s="9">
        <v>377.88024899999999</v>
      </c>
      <c r="AB56" s="9">
        <v>404.57607999999999</v>
      </c>
      <c r="AC56" s="9">
        <v>432.89596599999999</v>
      </c>
      <c r="AD56" s="9">
        <v>462.84079000000003</v>
      </c>
      <c r="AE56" s="9">
        <v>494.623199</v>
      </c>
      <c r="AF56" s="9">
        <v>528.20135500000004</v>
      </c>
      <c r="AG56" s="9">
        <v>563.538635</v>
      </c>
      <c r="AH56" s="9">
        <v>600.94812000000002</v>
      </c>
      <c r="AI56" s="9">
        <v>640.77380400000004</v>
      </c>
      <c r="AJ56" s="9">
        <v>682.85864300000003</v>
      </c>
      <c r="AK56" s="5">
        <v>7.2960999999999998E-2</v>
      </c>
    </row>
    <row r="57" spans="1:37" ht="15" customHeight="1">
      <c r="A57" s="61" t="s">
        <v>329</v>
      </c>
      <c r="B57" s="7" t="s">
        <v>302</v>
      </c>
      <c r="C57" s="9">
        <v>69.365662</v>
      </c>
      <c r="D57" s="9">
        <v>71.800438</v>
      </c>
      <c r="E57" s="9">
        <v>74.477958999999998</v>
      </c>
      <c r="F57" s="9">
        <v>77.387230000000002</v>
      </c>
      <c r="G57" s="9">
        <v>80.591789000000006</v>
      </c>
      <c r="H57" s="9">
        <v>83.960144</v>
      </c>
      <c r="I57" s="9">
        <v>87.261870999999999</v>
      </c>
      <c r="J57" s="9">
        <v>90.567688000000004</v>
      </c>
      <c r="K57" s="9">
        <v>93.851035999999993</v>
      </c>
      <c r="L57" s="9">
        <v>97.156531999999999</v>
      </c>
      <c r="M57" s="9">
        <v>100.55941799999999</v>
      </c>
      <c r="N57" s="9">
        <v>104.11776</v>
      </c>
      <c r="O57" s="9">
        <v>107.79491400000001</v>
      </c>
      <c r="P57" s="9">
        <v>111.578377</v>
      </c>
      <c r="Q57" s="9">
        <v>115.40773799999999</v>
      </c>
      <c r="R57" s="9">
        <v>119.315445</v>
      </c>
      <c r="S57" s="9">
        <v>123.47038999999999</v>
      </c>
      <c r="T57" s="9">
        <v>127.803352</v>
      </c>
      <c r="U57" s="9">
        <v>132.245621</v>
      </c>
      <c r="V57" s="9">
        <v>136.795807</v>
      </c>
      <c r="W57" s="9">
        <v>141.50903299999999</v>
      </c>
      <c r="X57" s="9">
        <v>146.372345</v>
      </c>
      <c r="Y57" s="9">
        <v>151.371262</v>
      </c>
      <c r="Z57" s="9">
        <v>156.53585799999999</v>
      </c>
      <c r="AA57" s="9">
        <v>161.909851</v>
      </c>
      <c r="AB57" s="9">
        <v>167.49200400000001</v>
      </c>
      <c r="AC57" s="9">
        <v>173.258453</v>
      </c>
      <c r="AD57" s="9">
        <v>179.19657900000001</v>
      </c>
      <c r="AE57" s="9">
        <v>185.31686400000001</v>
      </c>
      <c r="AF57" s="9">
        <v>191.64439400000001</v>
      </c>
      <c r="AG57" s="9">
        <v>198.079849</v>
      </c>
      <c r="AH57" s="9">
        <v>204.67468299999999</v>
      </c>
      <c r="AI57" s="9">
        <v>211.39698799999999</v>
      </c>
      <c r="AJ57" s="9">
        <v>218.20503199999999</v>
      </c>
      <c r="AK57" s="5">
        <v>3.5346000000000002E-2</v>
      </c>
    </row>
    <row r="58" spans="1:37" ht="15" customHeight="1">
      <c r="B58" s="4" t="s">
        <v>328</v>
      </c>
    </row>
    <row r="59" spans="1:37" ht="15" customHeight="1">
      <c r="A59" s="61" t="s">
        <v>327</v>
      </c>
      <c r="B59" s="7" t="s">
        <v>326</v>
      </c>
      <c r="C59" s="9">
        <v>280.44632000000001</v>
      </c>
      <c r="D59" s="9">
        <v>286.86010700000003</v>
      </c>
      <c r="E59" s="9">
        <v>295.63180499999999</v>
      </c>
      <c r="F59" s="9">
        <v>303.80542000000003</v>
      </c>
      <c r="G59" s="9">
        <v>311.413971</v>
      </c>
      <c r="H59" s="9">
        <v>318.69845600000002</v>
      </c>
      <c r="I59" s="9">
        <v>326.27804600000002</v>
      </c>
      <c r="J59" s="9">
        <v>334.29357900000002</v>
      </c>
      <c r="K59" s="9">
        <v>342.93472300000002</v>
      </c>
      <c r="L59" s="9">
        <v>352.022064</v>
      </c>
      <c r="M59" s="9">
        <v>361.02880900000002</v>
      </c>
      <c r="N59" s="9">
        <v>371.65927099999999</v>
      </c>
      <c r="O59" s="9">
        <v>381.476654</v>
      </c>
      <c r="P59" s="9">
        <v>391.36968999999999</v>
      </c>
      <c r="Q59" s="9">
        <v>401.59686299999998</v>
      </c>
      <c r="R59" s="9">
        <v>411.97662400000002</v>
      </c>
      <c r="S59" s="9">
        <v>422.58163500000001</v>
      </c>
      <c r="T59" s="9">
        <v>433.54031400000002</v>
      </c>
      <c r="U59" s="9">
        <v>444.63070699999997</v>
      </c>
      <c r="V59" s="9">
        <v>455.80145299999998</v>
      </c>
      <c r="W59" s="9">
        <v>467.23733499999997</v>
      </c>
      <c r="X59" s="9">
        <v>479.025238</v>
      </c>
      <c r="Y59" s="9">
        <v>490.997345</v>
      </c>
      <c r="Z59" s="9">
        <v>503.26333599999998</v>
      </c>
      <c r="AA59" s="9">
        <v>515.69464100000005</v>
      </c>
      <c r="AB59" s="9">
        <v>528.49963400000001</v>
      </c>
      <c r="AC59" s="9">
        <v>541.66540499999996</v>
      </c>
      <c r="AD59" s="9">
        <v>555.16650400000003</v>
      </c>
      <c r="AE59" s="9">
        <v>569.13470500000005</v>
      </c>
      <c r="AF59" s="9">
        <v>583.49682600000006</v>
      </c>
      <c r="AG59" s="9">
        <v>598.30029300000001</v>
      </c>
      <c r="AH59" s="9">
        <v>613.35607900000002</v>
      </c>
      <c r="AI59" s="9">
        <v>628.49145499999997</v>
      </c>
      <c r="AJ59" s="9">
        <v>643.47418200000004</v>
      </c>
      <c r="AK59" s="5">
        <v>2.5568E-2</v>
      </c>
    </row>
    <row r="60" spans="1:37" ht="15" customHeight="1">
      <c r="A60" s="61" t="s">
        <v>325</v>
      </c>
      <c r="B60" s="7" t="s">
        <v>324</v>
      </c>
      <c r="C60" s="9">
        <v>119.98944899999999</v>
      </c>
      <c r="D60" s="9">
        <v>122.15980500000001</v>
      </c>
      <c r="E60" s="9">
        <v>124.040871</v>
      </c>
      <c r="F60" s="9">
        <v>126.145645</v>
      </c>
      <c r="G60" s="9">
        <v>128.24548300000001</v>
      </c>
      <c r="H60" s="9">
        <v>130.388947</v>
      </c>
      <c r="I60" s="9">
        <v>132.62815900000001</v>
      </c>
      <c r="J60" s="9">
        <v>135.01004</v>
      </c>
      <c r="K60" s="9">
        <v>137.38426200000001</v>
      </c>
      <c r="L60" s="9">
        <v>139.76298499999999</v>
      </c>
      <c r="M60" s="9">
        <v>142.334351</v>
      </c>
      <c r="N60" s="9">
        <v>145.02328499999999</v>
      </c>
      <c r="O60" s="9">
        <v>147.800186</v>
      </c>
      <c r="P60" s="9">
        <v>150.69549599999999</v>
      </c>
      <c r="Q60" s="9">
        <v>153.642471</v>
      </c>
      <c r="R60" s="9">
        <v>156.74865700000001</v>
      </c>
      <c r="S60" s="9">
        <v>160.084137</v>
      </c>
      <c r="T60" s="9">
        <v>163.60067699999999</v>
      </c>
      <c r="U60" s="9">
        <v>167.22387699999999</v>
      </c>
      <c r="V60" s="9">
        <v>170.917587</v>
      </c>
      <c r="W60" s="9">
        <v>174.77513099999999</v>
      </c>
      <c r="X60" s="9">
        <v>178.82785000000001</v>
      </c>
      <c r="Y60" s="9">
        <v>182.918747</v>
      </c>
      <c r="Z60" s="9">
        <v>187.145126</v>
      </c>
      <c r="AA60" s="9">
        <v>191.506866</v>
      </c>
      <c r="AB60" s="9">
        <v>196.00929300000001</v>
      </c>
      <c r="AC60" s="9">
        <v>200.641693</v>
      </c>
      <c r="AD60" s="9">
        <v>205.372131</v>
      </c>
      <c r="AE60" s="9">
        <v>210.272537</v>
      </c>
      <c r="AF60" s="9">
        <v>215.32736199999999</v>
      </c>
      <c r="AG60" s="9">
        <v>220.48616000000001</v>
      </c>
      <c r="AH60" s="9">
        <v>225.795029</v>
      </c>
      <c r="AI60" s="9">
        <v>231.30140700000001</v>
      </c>
      <c r="AJ60" s="9">
        <v>236.92726099999999</v>
      </c>
      <c r="AK60" s="5">
        <v>2.0916000000000001E-2</v>
      </c>
    </row>
    <row r="61" spans="1:37" ht="15" customHeight="1">
      <c r="A61" s="61" t="s">
        <v>323</v>
      </c>
      <c r="B61" s="7" t="s">
        <v>322</v>
      </c>
      <c r="C61" s="9">
        <v>105.075287</v>
      </c>
      <c r="D61" s="9">
        <v>107.901382</v>
      </c>
      <c r="E61" s="9">
        <v>111.05735</v>
      </c>
      <c r="F61" s="9">
        <v>114.4636</v>
      </c>
      <c r="G61" s="9">
        <v>117.995392</v>
      </c>
      <c r="H61" s="9">
        <v>121.707474</v>
      </c>
      <c r="I61" s="9">
        <v>125.485168</v>
      </c>
      <c r="J61" s="9">
        <v>129.38398699999999</v>
      </c>
      <c r="K61" s="9">
        <v>133.192261</v>
      </c>
      <c r="L61" s="9">
        <v>136.990768</v>
      </c>
      <c r="M61" s="9">
        <v>140.93699599999999</v>
      </c>
      <c r="N61" s="9">
        <v>145.06848099999999</v>
      </c>
      <c r="O61" s="9">
        <v>149.38533000000001</v>
      </c>
      <c r="P61" s="9">
        <v>153.83398399999999</v>
      </c>
      <c r="Q61" s="9">
        <v>158.43879699999999</v>
      </c>
      <c r="R61" s="9">
        <v>163.15017700000001</v>
      </c>
      <c r="S61" s="9">
        <v>168.15391500000001</v>
      </c>
      <c r="T61" s="9">
        <v>173.40173300000001</v>
      </c>
      <c r="U61" s="9">
        <v>178.73242200000001</v>
      </c>
      <c r="V61" s="9">
        <v>184.15683000000001</v>
      </c>
      <c r="W61" s="9">
        <v>189.713089</v>
      </c>
      <c r="X61" s="9">
        <v>195.48381000000001</v>
      </c>
      <c r="Y61" s="9">
        <v>201.22401400000001</v>
      </c>
      <c r="Z61" s="9">
        <v>207.08360300000001</v>
      </c>
      <c r="AA61" s="9">
        <v>213.10725400000001</v>
      </c>
      <c r="AB61" s="9">
        <v>219.22226000000001</v>
      </c>
      <c r="AC61" s="9">
        <v>225.46333300000001</v>
      </c>
      <c r="AD61" s="9">
        <v>231.738159</v>
      </c>
      <c r="AE61" s="9">
        <v>238.15287799999999</v>
      </c>
      <c r="AF61" s="9">
        <v>244.676041</v>
      </c>
      <c r="AG61" s="9">
        <v>251.16677899999999</v>
      </c>
      <c r="AH61" s="9">
        <v>257.81457499999999</v>
      </c>
      <c r="AI61" s="9">
        <v>264.73269699999997</v>
      </c>
      <c r="AJ61" s="9">
        <v>271.78808600000002</v>
      </c>
      <c r="AK61" s="5">
        <v>2.929E-2</v>
      </c>
    </row>
    <row r="62" spans="1:37" ht="15" customHeight="1">
      <c r="A62" s="61" t="s">
        <v>321</v>
      </c>
      <c r="B62" s="7" t="s">
        <v>320</v>
      </c>
      <c r="C62" s="9">
        <v>73.736084000000005</v>
      </c>
      <c r="D62" s="9">
        <v>76.110611000000006</v>
      </c>
      <c r="E62" s="9">
        <v>79.053229999999999</v>
      </c>
      <c r="F62" s="9">
        <v>82.201187000000004</v>
      </c>
      <c r="G62" s="9">
        <v>85.287627999999998</v>
      </c>
      <c r="H62" s="9">
        <v>88.418030000000002</v>
      </c>
      <c r="I62" s="9">
        <v>91.636771999999993</v>
      </c>
      <c r="J62" s="9">
        <v>94.935203999999999</v>
      </c>
      <c r="K62" s="9">
        <v>98.218970999999996</v>
      </c>
      <c r="L62" s="9">
        <v>101.48201</v>
      </c>
      <c r="M62" s="9">
        <v>104.71408099999999</v>
      </c>
      <c r="N62" s="9">
        <v>108.035355</v>
      </c>
      <c r="O62" s="9">
        <v>111.475571</v>
      </c>
      <c r="P62" s="9">
        <v>115.006241</v>
      </c>
      <c r="Q62" s="9">
        <v>118.610443</v>
      </c>
      <c r="R62" s="9">
        <v>122.25762899999999</v>
      </c>
      <c r="S62" s="9">
        <v>126.079376</v>
      </c>
      <c r="T62" s="9">
        <v>130.05746500000001</v>
      </c>
      <c r="U62" s="9">
        <v>134.13008099999999</v>
      </c>
      <c r="V62" s="9">
        <v>138.327698</v>
      </c>
      <c r="W62" s="9">
        <v>142.624359</v>
      </c>
      <c r="X62" s="9">
        <v>147.084442</v>
      </c>
      <c r="Y62" s="9">
        <v>151.65914900000001</v>
      </c>
      <c r="Z62" s="9">
        <v>156.367493</v>
      </c>
      <c r="AA62" s="9">
        <v>161.23649599999999</v>
      </c>
      <c r="AB62" s="9">
        <v>166.163239</v>
      </c>
      <c r="AC62" s="9">
        <v>171.20474200000001</v>
      </c>
      <c r="AD62" s="9">
        <v>176.37365700000001</v>
      </c>
      <c r="AE62" s="9">
        <v>181.69494599999999</v>
      </c>
      <c r="AF62" s="9">
        <v>187.17607100000001</v>
      </c>
      <c r="AG62" s="9">
        <v>192.68620300000001</v>
      </c>
      <c r="AH62" s="9">
        <v>198.382217</v>
      </c>
      <c r="AI62" s="9">
        <v>204.31424000000001</v>
      </c>
      <c r="AJ62" s="9">
        <v>210.38575700000001</v>
      </c>
      <c r="AK62" s="5">
        <v>3.2284E-2</v>
      </c>
    </row>
    <row r="63" spans="1:37" ht="15" customHeight="1">
      <c r="A63" s="61" t="s">
        <v>319</v>
      </c>
      <c r="B63" s="7" t="s">
        <v>318</v>
      </c>
      <c r="C63" s="9">
        <v>498.524292</v>
      </c>
      <c r="D63" s="9">
        <v>515.131348</v>
      </c>
      <c r="E63" s="9">
        <v>530.57830799999999</v>
      </c>
      <c r="F63" s="9">
        <v>545.69683799999996</v>
      </c>
      <c r="G63" s="9">
        <v>560.543274</v>
      </c>
      <c r="H63" s="9">
        <v>575.70336899999995</v>
      </c>
      <c r="I63" s="9">
        <v>591.24145499999997</v>
      </c>
      <c r="J63" s="9">
        <v>607.49292000000003</v>
      </c>
      <c r="K63" s="9">
        <v>624.01141399999995</v>
      </c>
      <c r="L63" s="9">
        <v>640.53692599999999</v>
      </c>
      <c r="M63" s="9">
        <v>657.706726</v>
      </c>
      <c r="N63" s="9">
        <v>675.35327099999995</v>
      </c>
      <c r="O63" s="9">
        <v>693.25195299999996</v>
      </c>
      <c r="P63" s="9">
        <v>711.41803000000004</v>
      </c>
      <c r="Q63" s="9">
        <v>730.04663100000005</v>
      </c>
      <c r="R63" s="9">
        <v>749.05108600000005</v>
      </c>
      <c r="S63" s="9">
        <v>768.68615699999998</v>
      </c>
      <c r="T63" s="9">
        <v>788.855774</v>
      </c>
      <c r="U63" s="9">
        <v>809.38336200000003</v>
      </c>
      <c r="V63" s="9">
        <v>830.44256600000006</v>
      </c>
      <c r="W63" s="9">
        <v>851.96301300000005</v>
      </c>
      <c r="X63" s="9">
        <v>874.07550000000003</v>
      </c>
      <c r="Y63" s="9">
        <v>896.41900599999997</v>
      </c>
      <c r="Z63" s="9">
        <v>919.38281199999994</v>
      </c>
      <c r="AA63" s="9">
        <v>943.13018799999998</v>
      </c>
      <c r="AB63" s="9">
        <v>967.34417699999995</v>
      </c>
      <c r="AC63" s="9">
        <v>991.88940400000001</v>
      </c>
      <c r="AD63" s="9">
        <v>1016.7459720000001</v>
      </c>
      <c r="AE63" s="9">
        <v>1042.218384</v>
      </c>
      <c r="AF63" s="9">
        <v>1068.4748540000001</v>
      </c>
      <c r="AG63" s="9">
        <v>1095.514038</v>
      </c>
      <c r="AH63" s="9">
        <v>1123.943481</v>
      </c>
      <c r="AI63" s="9">
        <v>1154.2413329999999</v>
      </c>
      <c r="AJ63" s="9">
        <v>1186.0355219999999</v>
      </c>
      <c r="AK63" s="5">
        <v>2.6402999999999999E-2</v>
      </c>
    </row>
    <row r="64" spans="1:37" ht="15" customHeight="1">
      <c r="A64" s="61" t="s">
        <v>317</v>
      </c>
      <c r="B64" s="7" t="s">
        <v>316</v>
      </c>
      <c r="C64" s="9">
        <v>76.740066999999996</v>
      </c>
      <c r="D64" s="9">
        <v>79.689650999999998</v>
      </c>
      <c r="E64" s="9">
        <v>83.045699999999997</v>
      </c>
      <c r="F64" s="9">
        <v>86.845427999999998</v>
      </c>
      <c r="G64" s="9">
        <v>90.849029999999999</v>
      </c>
      <c r="H64" s="9">
        <v>95.083816999999996</v>
      </c>
      <c r="I64" s="9">
        <v>99.559394999999995</v>
      </c>
      <c r="J64" s="9">
        <v>104.23112500000001</v>
      </c>
      <c r="K64" s="9">
        <v>109.052513</v>
      </c>
      <c r="L64" s="9">
        <v>114.00610399999999</v>
      </c>
      <c r="M64" s="9">
        <v>119.118431</v>
      </c>
      <c r="N64" s="9">
        <v>124.41861</v>
      </c>
      <c r="O64" s="9">
        <v>129.951324</v>
      </c>
      <c r="P64" s="9">
        <v>135.672775</v>
      </c>
      <c r="Q64" s="9">
        <v>141.67292800000001</v>
      </c>
      <c r="R64" s="9">
        <v>147.84208699999999</v>
      </c>
      <c r="S64" s="9">
        <v>154.324738</v>
      </c>
      <c r="T64" s="9">
        <v>161.156158</v>
      </c>
      <c r="U64" s="9">
        <v>168.306183</v>
      </c>
      <c r="V64" s="9">
        <v>175.77685500000001</v>
      </c>
      <c r="W64" s="9">
        <v>183.552933</v>
      </c>
      <c r="X64" s="9">
        <v>191.644791</v>
      </c>
      <c r="Y64" s="9">
        <v>200.09364299999999</v>
      </c>
      <c r="Z64" s="9">
        <v>208.905945</v>
      </c>
      <c r="AA64" s="9">
        <v>218.05851699999999</v>
      </c>
      <c r="AB64" s="9">
        <v>227.53228799999999</v>
      </c>
      <c r="AC64" s="9">
        <v>237.39977999999999</v>
      </c>
      <c r="AD64" s="9">
        <v>247.691193</v>
      </c>
      <c r="AE64" s="9">
        <v>258.43215900000001</v>
      </c>
      <c r="AF64" s="9">
        <v>269.61776700000001</v>
      </c>
      <c r="AG64" s="9">
        <v>281.12347399999999</v>
      </c>
      <c r="AH64" s="9">
        <v>293.153503</v>
      </c>
      <c r="AI64" s="9">
        <v>305.75912499999998</v>
      </c>
      <c r="AJ64" s="9">
        <v>318.928406</v>
      </c>
      <c r="AK64" s="5">
        <v>4.4290999999999997E-2</v>
      </c>
    </row>
    <row r="65" spans="1:37" ht="15" customHeight="1">
      <c r="A65" s="61" t="s">
        <v>315</v>
      </c>
      <c r="B65" s="7" t="s">
        <v>314</v>
      </c>
      <c r="C65" s="9">
        <v>215.79698200000001</v>
      </c>
      <c r="D65" s="9">
        <v>222.85611</v>
      </c>
      <c r="E65" s="9">
        <v>231.70045500000001</v>
      </c>
      <c r="F65" s="9">
        <v>241.623245</v>
      </c>
      <c r="G65" s="9">
        <v>251.17692600000001</v>
      </c>
      <c r="H65" s="9">
        <v>260.69372600000003</v>
      </c>
      <c r="I65" s="9">
        <v>270.59234600000002</v>
      </c>
      <c r="J65" s="9">
        <v>280.86926299999999</v>
      </c>
      <c r="K65" s="9">
        <v>291.25045799999998</v>
      </c>
      <c r="L65" s="9">
        <v>301.77185100000003</v>
      </c>
      <c r="M65" s="9">
        <v>313.13647500000002</v>
      </c>
      <c r="N65" s="9">
        <v>324.044464</v>
      </c>
      <c r="O65" s="9">
        <v>335.52600100000001</v>
      </c>
      <c r="P65" s="9">
        <v>347.50656099999998</v>
      </c>
      <c r="Q65" s="9">
        <v>360.19039900000001</v>
      </c>
      <c r="R65" s="9">
        <v>373.22311400000001</v>
      </c>
      <c r="S65" s="9">
        <v>386.61947600000002</v>
      </c>
      <c r="T65" s="9">
        <v>400.74676499999998</v>
      </c>
      <c r="U65" s="9">
        <v>415.45938100000001</v>
      </c>
      <c r="V65" s="9">
        <v>430.69812000000002</v>
      </c>
      <c r="W65" s="9">
        <v>446.34957900000001</v>
      </c>
      <c r="X65" s="9">
        <v>462.03396600000002</v>
      </c>
      <c r="Y65" s="9">
        <v>478.310089</v>
      </c>
      <c r="Z65" s="9">
        <v>495.26681500000001</v>
      </c>
      <c r="AA65" s="9">
        <v>513.02496299999996</v>
      </c>
      <c r="AB65" s="9">
        <v>531.49218800000006</v>
      </c>
      <c r="AC65" s="9">
        <v>549.91064500000005</v>
      </c>
      <c r="AD65" s="9">
        <v>569.04339600000003</v>
      </c>
      <c r="AE65" s="9">
        <v>589.09387200000003</v>
      </c>
      <c r="AF65" s="9">
        <v>610.09033199999999</v>
      </c>
      <c r="AG65" s="9">
        <v>631.79480000000001</v>
      </c>
      <c r="AH65" s="9">
        <v>653.28149399999995</v>
      </c>
      <c r="AI65" s="9">
        <v>675.77673300000004</v>
      </c>
      <c r="AJ65" s="9">
        <v>699.33850099999995</v>
      </c>
      <c r="AK65" s="5">
        <v>3.6384E-2</v>
      </c>
    </row>
    <row r="66" spans="1:37" ht="15" customHeight="1">
      <c r="A66" s="61" t="s">
        <v>313</v>
      </c>
      <c r="B66" s="7" t="s">
        <v>312</v>
      </c>
      <c r="C66" s="9">
        <v>95.118599000000003</v>
      </c>
      <c r="D66" s="9">
        <v>97.846687000000003</v>
      </c>
      <c r="E66" s="9">
        <v>100.682419</v>
      </c>
      <c r="F66" s="9">
        <v>103.710701</v>
      </c>
      <c r="G66" s="9">
        <v>106.549576</v>
      </c>
      <c r="H66" s="9">
        <v>109.315254</v>
      </c>
      <c r="I66" s="9">
        <v>112.113388</v>
      </c>
      <c r="J66" s="9">
        <v>114.947845</v>
      </c>
      <c r="K66" s="9">
        <v>117.822762</v>
      </c>
      <c r="L66" s="9">
        <v>120.79612</v>
      </c>
      <c r="M66" s="9">
        <v>123.98187299999999</v>
      </c>
      <c r="N66" s="9">
        <v>127.369682</v>
      </c>
      <c r="O66" s="9">
        <v>130.936249</v>
      </c>
      <c r="P66" s="9">
        <v>134.77981600000001</v>
      </c>
      <c r="Q66" s="9">
        <v>138.955994</v>
      </c>
      <c r="R66" s="9">
        <v>143.46545399999999</v>
      </c>
      <c r="S66" s="9">
        <v>148.185562</v>
      </c>
      <c r="T66" s="9">
        <v>153.03585799999999</v>
      </c>
      <c r="U66" s="9">
        <v>157.901917</v>
      </c>
      <c r="V66" s="9">
        <v>162.79087799999999</v>
      </c>
      <c r="W66" s="9">
        <v>167.82054099999999</v>
      </c>
      <c r="X66" s="9">
        <v>172.91130100000001</v>
      </c>
      <c r="Y66" s="9">
        <v>178.14144899999999</v>
      </c>
      <c r="Z66" s="9">
        <v>183.52276599999999</v>
      </c>
      <c r="AA66" s="9">
        <v>189.10673499999999</v>
      </c>
      <c r="AB66" s="9">
        <v>194.83521999999999</v>
      </c>
      <c r="AC66" s="9">
        <v>200.69708299999999</v>
      </c>
      <c r="AD66" s="9">
        <v>206.74331699999999</v>
      </c>
      <c r="AE66" s="9">
        <v>212.95225500000001</v>
      </c>
      <c r="AF66" s="9">
        <v>219.32229599999999</v>
      </c>
      <c r="AG66" s="9">
        <v>225.80538899999999</v>
      </c>
      <c r="AH66" s="9">
        <v>232.509018</v>
      </c>
      <c r="AI66" s="9">
        <v>239.516144</v>
      </c>
      <c r="AJ66" s="9">
        <v>246.925354</v>
      </c>
      <c r="AK66" s="5">
        <v>2.9350000000000001E-2</v>
      </c>
    </row>
    <row r="67" spans="1:37" ht="15" customHeight="1">
      <c r="A67" s="61" t="s">
        <v>311</v>
      </c>
      <c r="B67" s="7" t="s">
        <v>310</v>
      </c>
      <c r="C67" s="9">
        <v>176.040817</v>
      </c>
      <c r="D67" s="9">
        <v>187.88426200000001</v>
      </c>
      <c r="E67" s="9">
        <v>199.942261</v>
      </c>
      <c r="F67" s="9">
        <v>212.15759299999999</v>
      </c>
      <c r="G67" s="9">
        <v>224.543533</v>
      </c>
      <c r="H67" s="9">
        <v>237.703217</v>
      </c>
      <c r="I67" s="9">
        <v>250.64794900000001</v>
      </c>
      <c r="J67" s="9">
        <v>264.20446800000002</v>
      </c>
      <c r="K67" s="9">
        <v>277.83682299999998</v>
      </c>
      <c r="L67" s="9">
        <v>291.30453499999999</v>
      </c>
      <c r="M67" s="9">
        <v>305.48318499999999</v>
      </c>
      <c r="N67" s="9">
        <v>320.60699499999998</v>
      </c>
      <c r="O67" s="9">
        <v>336.18023699999998</v>
      </c>
      <c r="P67" s="9">
        <v>351.88360599999999</v>
      </c>
      <c r="Q67" s="9">
        <v>367.93722500000001</v>
      </c>
      <c r="R67" s="9">
        <v>384.23156699999998</v>
      </c>
      <c r="S67" s="9">
        <v>401.432343</v>
      </c>
      <c r="T67" s="9">
        <v>419.06304899999998</v>
      </c>
      <c r="U67" s="9">
        <v>436.94097900000003</v>
      </c>
      <c r="V67" s="9">
        <v>455.21328699999998</v>
      </c>
      <c r="W67" s="9">
        <v>473.82257099999998</v>
      </c>
      <c r="X67" s="9">
        <v>492.93017600000002</v>
      </c>
      <c r="Y67" s="9">
        <v>512.53539999999998</v>
      </c>
      <c r="Z67" s="9">
        <v>532.29437299999995</v>
      </c>
      <c r="AA67" s="9">
        <v>553.242615</v>
      </c>
      <c r="AB67" s="9">
        <v>574.84411599999999</v>
      </c>
      <c r="AC67" s="9">
        <v>596.84942599999999</v>
      </c>
      <c r="AD67" s="9">
        <v>619.05206299999998</v>
      </c>
      <c r="AE67" s="9">
        <v>641.24395800000002</v>
      </c>
      <c r="AF67" s="9">
        <v>663.79254200000003</v>
      </c>
      <c r="AG67" s="9">
        <v>686.14794900000004</v>
      </c>
      <c r="AH67" s="9">
        <v>709.11914100000001</v>
      </c>
      <c r="AI67" s="9">
        <v>732.11102300000005</v>
      </c>
      <c r="AJ67" s="9">
        <v>754.67523200000005</v>
      </c>
      <c r="AK67" s="5">
        <v>4.4409999999999998E-2</v>
      </c>
    </row>
    <row r="68" spans="1:37" ht="15" customHeight="1">
      <c r="A68" s="61" t="s">
        <v>309</v>
      </c>
      <c r="B68" s="7" t="s">
        <v>308</v>
      </c>
      <c r="C68" s="9">
        <v>161.211319</v>
      </c>
      <c r="D68" s="9">
        <v>165.939087</v>
      </c>
      <c r="E68" s="9">
        <v>169.742752</v>
      </c>
      <c r="F68" s="9">
        <v>172.58204699999999</v>
      </c>
      <c r="G68" s="9">
        <v>176.36325099999999</v>
      </c>
      <c r="H68" s="9">
        <v>179.997345</v>
      </c>
      <c r="I68" s="9">
        <v>183.68602000000001</v>
      </c>
      <c r="J68" s="9">
        <v>187.55969200000001</v>
      </c>
      <c r="K68" s="9">
        <v>191.397751</v>
      </c>
      <c r="L68" s="9">
        <v>195.15562399999999</v>
      </c>
      <c r="M68" s="9">
        <v>199.02731299999999</v>
      </c>
      <c r="N68" s="9">
        <v>203.08187899999999</v>
      </c>
      <c r="O68" s="9">
        <v>207.09146100000001</v>
      </c>
      <c r="P68" s="9">
        <v>210.86317399999999</v>
      </c>
      <c r="Q68" s="9">
        <v>214.42778000000001</v>
      </c>
      <c r="R68" s="9">
        <v>217.94426000000001</v>
      </c>
      <c r="S68" s="9">
        <v>221.65772999999999</v>
      </c>
      <c r="T68" s="9">
        <v>225.634018</v>
      </c>
      <c r="U68" s="9">
        <v>229.72219799999999</v>
      </c>
      <c r="V68" s="9">
        <v>233.70304899999999</v>
      </c>
      <c r="W68" s="9">
        <v>237.520096</v>
      </c>
      <c r="X68" s="9">
        <v>241.30320699999999</v>
      </c>
      <c r="Y68" s="9">
        <v>245.04724100000001</v>
      </c>
      <c r="Z68" s="9">
        <v>248.92063899999999</v>
      </c>
      <c r="AA68" s="9">
        <v>253.09451300000001</v>
      </c>
      <c r="AB68" s="9">
        <v>257.557098</v>
      </c>
      <c r="AC68" s="9">
        <v>262.22598299999999</v>
      </c>
      <c r="AD68" s="9">
        <v>266.96283</v>
      </c>
      <c r="AE68" s="9">
        <v>271.73251299999998</v>
      </c>
      <c r="AF68" s="9">
        <v>276.602417</v>
      </c>
      <c r="AG68" s="9">
        <v>281.55636600000003</v>
      </c>
      <c r="AH68" s="9">
        <v>286.68411300000002</v>
      </c>
      <c r="AI68" s="9">
        <v>292.10659800000002</v>
      </c>
      <c r="AJ68" s="9">
        <v>297.84021000000001</v>
      </c>
      <c r="AK68" s="5">
        <v>1.8447000000000002E-2</v>
      </c>
    </row>
    <row r="69" spans="1:37" ht="15" customHeight="1">
      <c r="A69" s="61" t="s">
        <v>307</v>
      </c>
      <c r="B69" s="7" t="s">
        <v>306</v>
      </c>
      <c r="C69" s="9">
        <v>204.51063500000001</v>
      </c>
      <c r="D69" s="9">
        <v>217.66339099999999</v>
      </c>
      <c r="E69" s="9">
        <v>231.34333799999999</v>
      </c>
      <c r="F69" s="9">
        <v>245.45301799999999</v>
      </c>
      <c r="G69" s="9">
        <v>260.19894399999998</v>
      </c>
      <c r="H69" s="9">
        <v>275.93359400000003</v>
      </c>
      <c r="I69" s="9">
        <v>292.62792999999999</v>
      </c>
      <c r="J69" s="9">
        <v>310.16372699999999</v>
      </c>
      <c r="K69" s="9">
        <v>328.28649899999999</v>
      </c>
      <c r="L69" s="9">
        <v>346.88626099999999</v>
      </c>
      <c r="M69" s="9">
        <v>366.469177</v>
      </c>
      <c r="N69" s="9">
        <v>387.09594700000002</v>
      </c>
      <c r="O69" s="9">
        <v>408.385559</v>
      </c>
      <c r="P69" s="9">
        <v>430.37914999999998</v>
      </c>
      <c r="Q69" s="9">
        <v>453.08752399999997</v>
      </c>
      <c r="R69" s="9">
        <v>476.51119999999997</v>
      </c>
      <c r="S69" s="9">
        <v>501.06817599999999</v>
      </c>
      <c r="T69" s="9">
        <v>526.78076199999998</v>
      </c>
      <c r="U69" s="9">
        <v>553.39862100000005</v>
      </c>
      <c r="V69" s="9">
        <v>580.97082499999999</v>
      </c>
      <c r="W69" s="9">
        <v>609.56396500000005</v>
      </c>
      <c r="X69" s="9">
        <v>639.42773399999999</v>
      </c>
      <c r="Y69" s="9">
        <v>670.25793499999997</v>
      </c>
      <c r="Z69" s="9">
        <v>702.29882799999996</v>
      </c>
      <c r="AA69" s="9">
        <v>735.73443599999996</v>
      </c>
      <c r="AB69" s="9">
        <v>770.228027</v>
      </c>
      <c r="AC69" s="9">
        <v>805.97997999999995</v>
      </c>
      <c r="AD69" s="9">
        <v>842.91455099999996</v>
      </c>
      <c r="AE69" s="9">
        <v>881.32037400000002</v>
      </c>
      <c r="AF69" s="9">
        <v>920.88360599999999</v>
      </c>
      <c r="AG69" s="9">
        <v>961.17962599999998</v>
      </c>
      <c r="AH69" s="9">
        <v>1003.156982</v>
      </c>
      <c r="AI69" s="9">
        <v>1047.384644</v>
      </c>
      <c r="AJ69" s="9">
        <v>1093.1473390000001</v>
      </c>
      <c r="AK69" s="5">
        <v>5.1727000000000002E-2</v>
      </c>
    </row>
    <row r="70" spans="1:37" ht="15" customHeight="1">
      <c r="A70" s="61" t="s">
        <v>305</v>
      </c>
      <c r="B70" s="7" t="s">
        <v>304</v>
      </c>
      <c r="C70" s="9">
        <v>89.902466000000004</v>
      </c>
      <c r="D70" s="9">
        <v>96.304382000000004</v>
      </c>
      <c r="E70" s="9">
        <v>102.749695</v>
      </c>
      <c r="F70" s="9">
        <v>109.353966</v>
      </c>
      <c r="G70" s="9">
        <v>116.084351</v>
      </c>
      <c r="H70" s="9">
        <v>123.163788</v>
      </c>
      <c r="I70" s="9">
        <v>130.821609</v>
      </c>
      <c r="J70" s="9">
        <v>139.068298</v>
      </c>
      <c r="K70" s="9">
        <v>147.71885700000001</v>
      </c>
      <c r="L70" s="9">
        <v>156.79333500000001</v>
      </c>
      <c r="M70" s="9">
        <v>166.39402799999999</v>
      </c>
      <c r="N70" s="9">
        <v>176.458054</v>
      </c>
      <c r="O70" s="9">
        <v>186.895782</v>
      </c>
      <c r="P70" s="9">
        <v>197.73135400000001</v>
      </c>
      <c r="Q70" s="9">
        <v>209.004166</v>
      </c>
      <c r="R70" s="9">
        <v>220.80561800000001</v>
      </c>
      <c r="S70" s="9">
        <v>233.229141</v>
      </c>
      <c r="T70" s="9">
        <v>246.215363</v>
      </c>
      <c r="U70" s="9">
        <v>259.715912</v>
      </c>
      <c r="V70" s="9">
        <v>273.83221400000002</v>
      </c>
      <c r="W70" s="9">
        <v>288.561127</v>
      </c>
      <c r="X70" s="9">
        <v>303.90481599999998</v>
      </c>
      <c r="Y70" s="9">
        <v>319.75491299999999</v>
      </c>
      <c r="Z70" s="9">
        <v>336.28152499999999</v>
      </c>
      <c r="AA70" s="9">
        <v>353.52212500000002</v>
      </c>
      <c r="AB70" s="9">
        <v>371.32028200000002</v>
      </c>
      <c r="AC70" s="9">
        <v>389.736176</v>
      </c>
      <c r="AD70" s="9">
        <v>408.70944200000002</v>
      </c>
      <c r="AE70" s="9">
        <v>428.36617999999999</v>
      </c>
      <c r="AF70" s="9">
        <v>448.604401</v>
      </c>
      <c r="AG70" s="9">
        <v>469.33193999999997</v>
      </c>
      <c r="AH70" s="9">
        <v>490.747589</v>
      </c>
      <c r="AI70" s="9">
        <v>513.05755599999998</v>
      </c>
      <c r="AJ70" s="9">
        <v>536.05590800000004</v>
      </c>
      <c r="AK70" s="5">
        <v>5.5113000000000002E-2</v>
      </c>
    </row>
    <row r="71" spans="1:37" ht="15" customHeight="1">
      <c r="A71" s="61" t="s">
        <v>303</v>
      </c>
      <c r="B71" s="7" t="s">
        <v>302</v>
      </c>
      <c r="C71" s="9">
        <v>69.614326000000005</v>
      </c>
      <c r="D71" s="9">
        <v>71.800606000000002</v>
      </c>
      <c r="E71" s="9">
        <v>74.206481999999994</v>
      </c>
      <c r="F71" s="9">
        <v>76.822975</v>
      </c>
      <c r="G71" s="9">
        <v>79.711783999999994</v>
      </c>
      <c r="H71" s="9">
        <v>82.748016000000007</v>
      </c>
      <c r="I71" s="9">
        <v>85.712990000000005</v>
      </c>
      <c r="J71" s="9">
        <v>88.673218000000006</v>
      </c>
      <c r="K71" s="9">
        <v>91.603790000000004</v>
      </c>
      <c r="L71" s="9">
        <v>94.546486000000002</v>
      </c>
      <c r="M71" s="9">
        <v>97.572226999999998</v>
      </c>
      <c r="N71" s="9">
        <v>100.735817</v>
      </c>
      <c r="O71" s="9">
        <v>104.001839</v>
      </c>
      <c r="P71" s="9">
        <v>107.358345</v>
      </c>
      <c r="Q71" s="9">
        <v>110.74857299999999</v>
      </c>
      <c r="R71" s="9">
        <v>114.202972</v>
      </c>
      <c r="S71" s="9">
        <v>117.879616</v>
      </c>
      <c r="T71" s="9">
        <v>121.71281399999999</v>
      </c>
      <c r="U71" s="9">
        <v>125.63814499999999</v>
      </c>
      <c r="V71" s="9">
        <v>129.65415999999999</v>
      </c>
      <c r="W71" s="9">
        <v>133.811981</v>
      </c>
      <c r="X71" s="9">
        <v>138.09927400000001</v>
      </c>
      <c r="Y71" s="9">
        <v>142.50233499999999</v>
      </c>
      <c r="Z71" s="9">
        <v>147.048813</v>
      </c>
      <c r="AA71" s="9">
        <v>151.77882399999999</v>
      </c>
      <c r="AB71" s="9">
        <v>156.69103999999999</v>
      </c>
      <c r="AC71" s="9">
        <v>161.76298499999999</v>
      </c>
      <c r="AD71" s="9">
        <v>166.98239100000001</v>
      </c>
      <c r="AE71" s="9">
        <v>172.35853599999999</v>
      </c>
      <c r="AF71" s="9">
        <v>177.91421500000001</v>
      </c>
      <c r="AG71" s="9">
        <v>183.55723599999999</v>
      </c>
      <c r="AH71" s="9">
        <v>189.335037</v>
      </c>
      <c r="AI71" s="9">
        <v>195.21771200000001</v>
      </c>
      <c r="AJ71" s="9">
        <v>201.166687</v>
      </c>
      <c r="AK71" s="5">
        <v>3.2718999999999998E-2</v>
      </c>
    </row>
    <row r="73" spans="1:37" ht="15" customHeight="1">
      <c r="B73" s="4" t="s">
        <v>301</v>
      </c>
    </row>
    <row r="74" spans="1:37" ht="15" customHeight="1">
      <c r="A74" s="61" t="s">
        <v>300</v>
      </c>
      <c r="B74" s="7" t="s">
        <v>161</v>
      </c>
      <c r="C74" s="8">
        <v>34.316971000000002</v>
      </c>
      <c r="D74" s="8">
        <v>34.648293000000002</v>
      </c>
      <c r="E74" s="8">
        <v>35.024445</v>
      </c>
      <c r="F74" s="8">
        <v>35.440758000000002</v>
      </c>
      <c r="G74" s="8">
        <v>35.108142999999998</v>
      </c>
      <c r="H74" s="8">
        <v>35.142937000000003</v>
      </c>
      <c r="I74" s="8">
        <v>35.519855</v>
      </c>
      <c r="J74" s="8">
        <v>35.833542000000001</v>
      </c>
      <c r="K74" s="8">
        <v>36.087555000000002</v>
      </c>
      <c r="L74" s="8">
        <v>36.130946999999999</v>
      </c>
      <c r="M74" s="8">
        <v>36.074615000000001</v>
      </c>
      <c r="N74" s="8">
        <v>36.169688999999998</v>
      </c>
      <c r="O74" s="8">
        <v>36.276919999999997</v>
      </c>
      <c r="P74" s="8">
        <v>36.561461999999999</v>
      </c>
      <c r="Q74" s="8">
        <v>36.822121000000003</v>
      </c>
      <c r="R74" s="8">
        <v>37.041415999999998</v>
      </c>
      <c r="S74" s="8">
        <v>37.319930999999997</v>
      </c>
      <c r="T74" s="8">
        <v>37.567036000000002</v>
      </c>
      <c r="U74" s="8">
        <v>37.770184</v>
      </c>
      <c r="V74" s="8">
        <v>37.998874999999998</v>
      </c>
      <c r="W74" s="8">
        <v>38.243271</v>
      </c>
      <c r="X74" s="8">
        <v>38.461266000000002</v>
      </c>
      <c r="Y74" s="8">
        <v>38.641711999999998</v>
      </c>
      <c r="Z74" s="8">
        <v>38.852454999999999</v>
      </c>
      <c r="AA74" s="8">
        <v>39.014774000000003</v>
      </c>
      <c r="AB74" s="8">
        <v>38.972732999999998</v>
      </c>
      <c r="AC74" s="8">
        <v>39.251961000000001</v>
      </c>
      <c r="AD74" s="8">
        <v>39.240775999999997</v>
      </c>
      <c r="AE74" s="8">
        <v>39.480815999999997</v>
      </c>
      <c r="AF74" s="8">
        <v>39.394114999999999</v>
      </c>
      <c r="AG74" s="8">
        <v>39.419665999999999</v>
      </c>
      <c r="AH74" s="8">
        <v>39.433632000000003</v>
      </c>
      <c r="AI74" s="8">
        <v>39.397224000000001</v>
      </c>
      <c r="AJ74" s="8">
        <v>39.362923000000002</v>
      </c>
      <c r="AK74" s="5">
        <v>3.9950000000000003E-3</v>
      </c>
    </row>
    <row r="75" spans="1:37" ht="15" customHeight="1">
      <c r="A75" s="61" t="s">
        <v>299</v>
      </c>
      <c r="B75" s="7" t="s">
        <v>159</v>
      </c>
      <c r="C75" s="8">
        <v>0.75370800000000004</v>
      </c>
      <c r="D75" s="8">
        <v>0.77002599999999999</v>
      </c>
      <c r="E75" s="8">
        <v>0.78298599999999996</v>
      </c>
      <c r="F75" s="8">
        <v>0.79755500000000001</v>
      </c>
      <c r="G75" s="8">
        <v>0.81135100000000004</v>
      </c>
      <c r="H75" s="8">
        <v>0.82486499999999996</v>
      </c>
      <c r="I75" s="8">
        <v>0.83856699999999995</v>
      </c>
      <c r="J75" s="8">
        <v>0.85285200000000005</v>
      </c>
      <c r="K75" s="8">
        <v>0.86630200000000002</v>
      </c>
      <c r="L75" s="8">
        <v>0.879054</v>
      </c>
      <c r="M75" s="8">
        <v>0.89274600000000004</v>
      </c>
      <c r="N75" s="8">
        <v>0.90665600000000002</v>
      </c>
      <c r="O75" s="8">
        <v>0.92049800000000004</v>
      </c>
      <c r="P75" s="8">
        <v>0.93448900000000001</v>
      </c>
      <c r="Q75" s="8">
        <v>0.94806100000000004</v>
      </c>
      <c r="R75" s="8">
        <v>0.96203399999999994</v>
      </c>
      <c r="S75" s="8">
        <v>0.976877</v>
      </c>
      <c r="T75" s="8">
        <v>0.99214000000000002</v>
      </c>
      <c r="U75" s="8">
        <v>1.0072209999999999</v>
      </c>
      <c r="V75" s="8">
        <v>1.0218419999999999</v>
      </c>
      <c r="W75" s="8">
        <v>1.0366359999999999</v>
      </c>
      <c r="X75" s="8">
        <v>1.051768</v>
      </c>
      <c r="Y75" s="8">
        <v>1.066144</v>
      </c>
      <c r="Z75" s="8">
        <v>1.0804050000000001</v>
      </c>
      <c r="AA75" s="8">
        <v>1.0945240000000001</v>
      </c>
      <c r="AB75" s="8">
        <v>1.1085069999999999</v>
      </c>
      <c r="AC75" s="8">
        <v>1.122266</v>
      </c>
      <c r="AD75" s="8">
        <v>1.1355930000000001</v>
      </c>
      <c r="AE75" s="8">
        <v>1.1488989999999999</v>
      </c>
      <c r="AF75" s="8">
        <v>1.1620649999999999</v>
      </c>
      <c r="AG75" s="8">
        <v>1.1747909999999999</v>
      </c>
      <c r="AH75" s="8">
        <v>1.1873210000000001</v>
      </c>
      <c r="AI75" s="8">
        <v>1.199889</v>
      </c>
      <c r="AJ75" s="8">
        <v>1.21208</v>
      </c>
      <c r="AK75" s="5">
        <v>1.4278000000000001E-2</v>
      </c>
    </row>
    <row r="76" spans="1:37" ht="15" customHeight="1">
      <c r="A76" s="61" t="s">
        <v>298</v>
      </c>
      <c r="B76" s="7" t="s">
        <v>157</v>
      </c>
      <c r="C76" s="8">
        <v>1.4155679999999999</v>
      </c>
      <c r="D76" s="8">
        <v>1.450148</v>
      </c>
      <c r="E76" s="8">
        <v>1.489239</v>
      </c>
      <c r="F76" s="8">
        <v>1.531326</v>
      </c>
      <c r="G76" s="8">
        <v>1.5743050000000001</v>
      </c>
      <c r="H76" s="8">
        <v>1.6189070000000001</v>
      </c>
      <c r="I76" s="8">
        <v>1.6632370000000001</v>
      </c>
      <c r="J76" s="8">
        <v>1.7081329999999999</v>
      </c>
      <c r="K76" s="8">
        <v>1.7503169999999999</v>
      </c>
      <c r="L76" s="8">
        <v>1.791131</v>
      </c>
      <c r="M76" s="8">
        <v>1.8328679999999999</v>
      </c>
      <c r="N76" s="8">
        <v>1.876004</v>
      </c>
      <c r="O76" s="8">
        <v>1.92045</v>
      </c>
      <c r="P76" s="8">
        <v>1.9653579999999999</v>
      </c>
      <c r="Q76" s="8">
        <v>2.0110570000000001</v>
      </c>
      <c r="R76" s="8">
        <v>2.056743</v>
      </c>
      <c r="S76" s="8">
        <v>2.1049060000000002</v>
      </c>
      <c r="T76" s="8">
        <v>2.1547559999999999</v>
      </c>
      <c r="U76" s="8">
        <v>2.204053</v>
      </c>
      <c r="V76" s="8">
        <v>2.2529560000000002</v>
      </c>
      <c r="W76" s="8">
        <v>2.3018930000000002</v>
      </c>
      <c r="X76" s="8">
        <v>2.351871</v>
      </c>
      <c r="Y76" s="8">
        <v>2.3997459999999999</v>
      </c>
      <c r="Z76" s="8">
        <v>2.4474119999999999</v>
      </c>
      <c r="AA76" s="8">
        <v>2.495403</v>
      </c>
      <c r="AB76" s="8">
        <v>2.54277</v>
      </c>
      <c r="AC76" s="8">
        <v>2.5899100000000002</v>
      </c>
      <c r="AD76" s="8">
        <v>2.6357210000000002</v>
      </c>
      <c r="AE76" s="8">
        <v>2.681435</v>
      </c>
      <c r="AF76" s="8">
        <v>2.726677</v>
      </c>
      <c r="AG76" s="8">
        <v>2.7698390000000002</v>
      </c>
      <c r="AH76" s="8">
        <v>2.8130519999999999</v>
      </c>
      <c r="AI76" s="8">
        <v>2.857507</v>
      </c>
      <c r="AJ76" s="8">
        <v>2.9016929999999999</v>
      </c>
      <c r="AK76" s="5">
        <v>2.1912999999999998E-2</v>
      </c>
    </row>
    <row r="77" spans="1:37" ht="15" customHeight="1">
      <c r="A77" s="61" t="s">
        <v>297</v>
      </c>
      <c r="B77" s="7" t="s">
        <v>155</v>
      </c>
      <c r="C77" s="8">
        <v>3.1709779999999999</v>
      </c>
      <c r="D77" s="8">
        <v>3.2505299999999999</v>
      </c>
      <c r="E77" s="8">
        <v>3.3551989999999998</v>
      </c>
      <c r="F77" s="8">
        <v>3.4658519999999999</v>
      </c>
      <c r="G77" s="8">
        <v>3.5693380000000001</v>
      </c>
      <c r="H77" s="8">
        <v>3.670766</v>
      </c>
      <c r="I77" s="8">
        <v>3.7721909999999998</v>
      </c>
      <c r="J77" s="8">
        <v>3.873103</v>
      </c>
      <c r="K77" s="8">
        <v>3.9691719999999999</v>
      </c>
      <c r="L77" s="8">
        <v>4.060365</v>
      </c>
      <c r="M77" s="8">
        <v>4.1462649999999996</v>
      </c>
      <c r="N77" s="8">
        <v>4.2321689999999998</v>
      </c>
      <c r="O77" s="8">
        <v>4.3192219999999999</v>
      </c>
      <c r="P77" s="8">
        <v>4.4060899999999998</v>
      </c>
      <c r="Q77" s="8">
        <v>4.492076</v>
      </c>
      <c r="R77" s="8">
        <v>4.5758089999999996</v>
      </c>
      <c r="S77" s="8">
        <v>4.6624619999999997</v>
      </c>
      <c r="T77" s="8">
        <v>4.7510820000000002</v>
      </c>
      <c r="U77" s="8">
        <v>4.8391169999999999</v>
      </c>
      <c r="V77" s="8">
        <v>4.9276920000000004</v>
      </c>
      <c r="W77" s="8">
        <v>5.0156530000000004</v>
      </c>
      <c r="X77" s="8">
        <v>5.1052419999999996</v>
      </c>
      <c r="Y77" s="8">
        <v>5.1945410000000001</v>
      </c>
      <c r="Z77" s="8">
        <v>5.2841189999999996</v>
      </c>
      <c r="AA77" s="8">
        <v>5.3748149999999999</v>
      </c>
      <c r="AB77" s="8">
        <v>5.4629589999999997</v>
      </c>
      <c r="AC77" s="8">
        <v>5.5504530000000001</v>
      </c>
      <c r="AD77" s="8">
        <v>5.6376330000000001</v>
      </c>
      <c r="AE77" s="8">
        <v>5.7252070000000002</v>
      </c>
      <c r="AF77" s="8">
        <v>5.8132999999999999</v>
      </c>
      <c r="AG77" s="8">
        <v>5.8977130000000004</v>
      </c>
      <c r="AH77" s="8">
        <v>5.9832780000000003</v>
      </c>
      <c r="AI77" s="8">
        <v>6.0713270000000001</v>
      </c>
      <c r="AJ77" s="8">
        <v>6.1587990000000001</v>
      </c>
      <c r="AK77" s="5">
        <v>2.0171999999999999E-2</v>
      </c>
    </row>
    <row r="78" spans="1:37" ht="15" customHeight="1">
      <c r="A78" s="61" t="s">
        <v>296</v>
      </c>
      <c r="B78" s="7" t="s">
        <v>153</v>
      </c>
      <c r="C78" s="8">
        <v>25.595106000000001</v>
      </c>
      <c r="D78" s="8">
        <v>26.174918999999999</v>
      </c>
      <c r="E78" s="8">
        <v>26.670190999999999</v>
      </c>
      <c r="F78" s="8">
        <v>27.128468000000002</v>
      </c>
      <c r="G78" s="8">
        <v>27.554001</v>
      </c>
      <c r="H78" s="8">
        <v>27.977789000000001</v>
      </c>
      <c r="I78" s="8">
        <v>28.40239</v>
      </c>
      <c r="J78" s="8">
        <v>28.843971</v>
      </c>
      <c r="K78" s="8">
        <v>29.279108000000001</v>
      </c>
      <c r="L78" s="8">
        <v>29.695179</v>
      </c>
      <c r="M78" s="8">
        <v>30.123127</v>
      </c>
      <c r="N78" s="8">
        <v>30.554107999999999</v>
      </c>
      <c r="O78" s="8">
        <v>30.977146000000001</v>
      </c>
      <c r="P78" s="8">
        <v>31.392838999999999</v>
      </c>
      <c r="Q78" s="8">
        <v>31.809977</v>
      </c>
      <c r="R78" s="8">
        <v>32.224196999999997</v>
      </c>
      <c r="S78" s="8">
        <v>32.646385000000002</v>
      </c>
      <c r="T78" s="8">
        <v>33.071663000000001</v>
      </c>
      <c r="U78" s="8">
        <v>33.491978000000003</v>
      </c>
      <c r="V78" s="8">
        <v>33.914397999999998</v>
      </c>
      <c r="W78" s="8">
        <v>34.335498999999999</v>
      </c>
      <c r="X78" s="8">
        <v>34.760238999999999</v>
      </c>
      <c r="Y78" s="8">
        <v>35.173617999999998</v>
      </c>
      <c r="Z78" s="8">
        <v>35.591034000000001</v>
      </c>
      <c r="AA78" s="8">
        <v>36.018191999999999</v>
      </c>
      <c r="AB78" s="8">
        <v>36.442157999999999</v>
      </c>
      <c r="AC78" s="8">
        <v>36.857562999999999</v>
      </c>
      <c r="AD78" s="8">
        <v>37.263649000000001</v>
      </c>
      <c r="AE78" s="8">
        <v>37.671463000000003</v>
      </c>
      <c r="AF78" s="8">
        <v>38.086570999999999</v>
      </c>
      <c r="AG78" s="8">
        <v>38.508147999999998</v>
      </c>
      <c r="AH78" s="8">
        <v>38.956600000000002</v>
      </c>
      <c r="AI78" s="8">
        <v>39.446635999999998</v>
      </c>
      <c r="AJ78" s="8">
        <v>39.963374999999999</v>
      </c>
      <c r="AK78" s="5">
        <v>1.3311999999999999E-2</v>
      </c>
    </row>
    <row r="79" spans="1:37" ht="15" customHeight="1">
      <c r="A79" s="61" t="s">
        <v>295</v>
      </c>
      <c r="B79" s="7" t="s">
        <v>151</v>
      </c>
      <c r="C79" s="8">
        <v>2.0621450000000001</v>
      </c>
      <c r="D79" s="8">
        <v>2.130099</v>
      </c>
      <c r="E79" s="8">
        <v>2.207935</v>
      </c>
      <c r="F79" s="8">
        <v>2.2964869999999999</v>
      </c>
      <c r="G79" s="8">
        <v>2.3895</v>
      </c>
      <c r="H79" s="8">
        <v>2.4875430000000001</v>
      </c>
      <c r="I79" s="8">
        <v>2.5907930000000001</v>
      </c>
      <c r="J79" s="8">
        <v>2.6980420000000001</v>
      </c>
      <c r="K79" s="8">
        <v>2.8080569999999998</v>
      </c>
      <c r="L79" s="8">
        <v>2.9204110000000001</v>
      </c>
      <c r="M79" s="8">
        <v>3.0356749999999999</v>
      </c>
      <c r="N79" s="8">
        <v>3.1545339999999999</v>
      </c>
      <c r="O79" s="8">
        <v>3.2780499999999999</v>
      </c>
      <c r="P79" s="8">
        <v>3.4050720000000001</v>
      </c>
      <c r="Q79" s="8">
        <v>3.537814</v>
      </c>
      <c r="R79" s="8">
        <v>3.6734499999999999</v>
      </c>
      <c r="S79" s="8">
        <v>3.815474</v>
      </c>
      <c r="T79" s="8">
        <v>3.964658</v>
      </c>
      <c r="U79" s="8">
        <v>4.120171</v>
      </c>
      <c r="V79" s="8">
        <v>4.2820020000000003</v>
      </c>
      <c r="W79" s="8">
        <v>4.4496640000000003</v>
      </c>
      <c r="X79" s="8">
        <v>4.6233190000000004</v>
      </c>
      <c r="Y79" s="8">
        <v>4.8038689999999997</v>
      </c>
      <c r="Z79" s="8">
        <v>4.9913689999999997</v>
      </c>
      <c r="AA79" s="8">
        <v>5.1851839999999996</v>
      </c>
      <c r="AB79" s="8">
        <v>5.3847610000000001</v>
      </c>
      <c r="AC79" s="8">
        <v>5.5917159999999999</v>
      </c>
      <c r="AD79" s="8">
        <v>5.8066500000000003</v>
      </c>
      <c r="AE79" s="8">
        <v>6.0300479999999999</v>
      </c>
      <c r="AF79" s="8">
        <v>6.2616810000000003</v>
      </c>
      <c r="AG79" s="8">
        <v>6.4985489999999997</v>
      </c>
      <c r="AH79" s="8">
        <v>6.7452699999999997</v>
      </c>
      <c r="AI79" s="8">
        <v>7.0028759999999997</v>
      </c>
      <c r="AJ79" s="8">
        <v>7.2709460000000004</v>
      </c>
      <c r="AK79" s="5">
        <v>3.9112000000000001E-2</v>
      </c>
    </row>
    <row r="80" spans="1:37" ht="15" customHeight="1">
      <c r="A80" s="61" t="s">
        <v>294</v>
      </c>
      <c r="B80" s="7" t="s">
        <v>149</v>
      </c>
      <c r="C80" s="8">
        <v>18.478783</v>
      </c>
      <c r="D80" s="8">
        <v>19.108788000000001</v>
      </c>
      <c r="E80" s="8">
        <v>19.930515</v>
      </c>
      <c r="F80" s="8">
        <v>20.846634000000002</v>
      </c>
      <c r="G80" s="8">
        <v>21.697514999999999</v>
      </c>
      <c r="H80" s="8">
        <v>22.509571000000001</v>
      </c>
      <c r="I80" s="8">
        <v>23.330083999999999</v>
      </c>
      <c r="J80" s="8">
        <v>24.156765</v>
      </c>
      <c r="K80" s="8">
        <v>24.958572</v>
      </c>
      <c r="L80" s="8">
        <v>25.747429</v>
      </c>
      <c r="M80" s="8">
        <v>26.587543</v>
      </c>
      <c r="N80" s="8">
        <v>27.342772</v>
      </c>
      <c r="O80" s="8">
        <v>28.119595</v>
      </c>
      <c r="P80" s="8">
        <v>28.908450999999999</v>
      </c>
      <c r="Q80" s="8">
        <v>29.730868999999998</v>
      </c>
      <c r="R80" s="8">
        <v>30.546288000000001</v>
      </c>
      <c r="S80" s="8">
        <v>31.355260999999999</v>
      </c>
      <c r="T80" s="8">
        <v>32.190024999999999</v>
      </c>
      <c r="U80" s="8">
        <v>33.035091000000001</v>
      </c>
      <c r="V80" s="8">
        <v>33.885261999999997</v>
      </c>
      <c r="W80" s="8">
        <v>34.727364000000001</v>
      </c>
      <c r="X80" s="8">
        <v>35.529136999999999</v>
      </c>
      <c r="Y80" s="8">
        <v>36.337212000000001</v>
      </c>
      <c r="Z80" s="8">
        <v>37.157093000000003</v>
      </c>
      <c r="AA80" s="8">
        <v>37.997242</v>
      </c>
      <c r="AB80" s="8">
        <v>38.846943000000003</v>
      </c>
      <c r="AC80" s="8">
        <v>39.647457000000003</v>
      </c>
      <c r="AD80" s="8">
        <v>40.456592999999998</v>
      </c>
      <c r="AE80" s="8">
        <v>41.287289000000001</v>
      </c>
      <c r="AF80" s="8">
        <v>42.139640999999997</v>
      </c>
      <c r="AG80" s="8">
        <v>42.993648999999998</v>
      </c>
      <c r="AH80" s="8">
        <v>43.785010999999997</v>
      </c>
      <c r="AI80" s="8">
        <v>44.597732999999998</v>
      </c>
      <c r="AJ80" s="8">
        <v>45.433075000000002</v>
      </c>
      <c r="AK80" s="5">
        <v>2.7435000000000001E-2</v>
      </c>
    </row>
    <row r="81" spans="1:37" ht="15" customHeight="1">
      <c r="A81" s="61" t="s">
        <v>293</v>
      </c>
      <c r="B81" s="7" t="s">
        <v>147</v>
      </c>
      <c r="C81" s="8">
        <v>4.694439</v>
      </c>
      <c r="D81" s="8">
        <v>4.7983320000000003</v>
      </c>
      <c r="E81" s="8">
        <v>4.9032169999999997</v>
      </c>
      <c r="F81" s="8">
        <v>5.0134280000000002</v>
      </c>
      <c r="G81" s="8">
        <v>5.1071799999999996</v>
      </c>
      <c r="H81" s="8">
        <v>5.1915550000000001</v>
      </c>
      <c r="I81" s="8">
        <v>5.2724900000000003</v>
      </c>
      <c r="J81" s="8">
        <v>5.3503800000000004</v>
      </c>
      <c r="K81" s="8">
        <v>5.425306</v>
      </c>
      <c r="L81" s="8">
        <v>5.5005699999999997</v>
      </c>
      <c r="M81" s="8">
        <v>5.5815210000000004</v>
      </c>
      <c r="N81" s="8">
        <v>5.6671449999999997</v>
      </c>
      <c r="O81" s="8">
        <v>5.755871</v>
      </c>
      <c r="P81" s="8">
        <v>5.8519370000000004</v>
      </c>
      <c r="Q81" s="8">
        <v>5.9575339999999999</v>
      </c>
      <c r="R81" s="8">
        <v>6.0718769999999997</v>
      </c>
      <c r="S81" s="8">
        <v>6.1887869999999996</v>
      </c>
      <c r="T81" s="8">
        <v>6.3043870000000002</v>
      </c>
      <c r="U81" s="8">
        <v>6.4136499999999996</v>
      </c>
      <c r="V81" s="8">
        <v>6.5170969999999997</v>
      </c>
      <c r="W81" s="8">
        <v>6.6197619999999997</v>
      </c>
      <c r="X81" s="8">
        <v>6.7182919999999999</v>
      </c>
      <c r="Y81" s="8">
        <v>6.8158659999999998</v>
      </c>
      <c r="Z81" s="8">
        <v>6.9128350000000003</v>
      </c>
      <c r="AA81" s="8">
        <v>7.0110510000000001</v>
      </c>
      <c r="AB81" s="8">
        <v>7.1080860000000001</v>
      </c>
      <c r="AC81" s="8">
        <v>7.2034849999999997</v>
      </c>
      <c r="AD81" s="8">
        <v>7.2989990000000002</v>
      </c>
      <c r="AE81" s="8">
        <v>7.3936970000000004</v>
      </c>
      <c r="AF81" s="8">
        <v>7.487438</v>
      </c>
      <c r="AG81" s="8">
        <v>7.5784570000000002</v>
      </c>
      <c r="AH81" s="8">
        <v>7.6703419999999998</v>
      </c>
      <c r="AI81" s="8">
        <v>7.7655750000000001</v>
      </c>
      <c r="AJ81" s="8">
        <v>7.8669570000000002</v>
      </c>
      <c r="AK81" s="5">
        <v>1.5570000000000001E-2</v>
      </c>
    </row>
    <row r="82" spans="1:37" ht="15" customHeight="1">
      <c r="A82" s="61" t="s">
        <v>292</v>
      </c>
      <c r="B82" s="7" t="s">
        <v>145</v>
      </c>
      <c r="C82" s="8">
        <v>23.725684999999999</v>
      </c>
      <c r="D82" s="8">
        <v>25.187897</v>
      </c>
      <c r="E82" s="8">
        <v>26.657378999999999</v>
      </c>
      <c r="F82" s="8">
        <v>28.126041000000001</v>
      </c>
      <c r="G82" s="8">
        <v>29.595427999999998</v>
      </c>
      <c r="H82" s="8">
        <v>31.145363</v>
      </c>
      <c r="I82" s="8">
        <v>32.643481999999999</v>
      </c>
      <c r="J82" s="8">
        <v>34.198867999999997</v>
      </c>
      <c r="K82" s="8">
        <v>35.740341000000001</v>
      </c>
      <c r="L82" s="8">
        <v>37.236930999999998</v>
      </c>
      <c r="M82" s="8">
        <v>38.801521000000001</v>
      </c>
      <c r="N82" s="8">
        <v>40.462192999999999</v>
      </c>
      <c r="O82" s="8">
        <v>42.153984000000001</v>
      </c>
      <c r="P82" s="8">
        <v>43.835898999999998</v>
      </c>
      <c r="Q82" s="8">
        <v>45.535263</v>
      </c>
      <c r="R82" s="8">
        <v>47.237904</v>
      </c>
      <c r="S82" s="8">
        <v>49.025143</v>
      </c>
      <c r="T82" s="8">
        <v>50.836815000000001</v>
      </c>
      <c r="U82" s="8">
        <v>52.649979000000002</v>
      </c>
      <c r="V82" s="8">
        <v>54.481960000000001</v>
      </c>
      <c r="W82" s="8">
        <v>56.325248999999999</v>
      </c>
      <c r="X82" s="8">
        <v>58.198360000000001</v>
      </c>
      <c r="Y82" s="8">
        <v>60.100273000000001</v>
      </c>
      <c r="Z82" s="8">
        <v>61.989882999999999</v>
      </c>
      <c r="AA82" s="8">
        <v>63.987166999999999</v>
      </c>
      <c r="AB82" s="8">
        <v>66.027809000000005</v>
      </c>
      <c r="AC82" s="8">
        <v>68.082069000000004</v>
      </c>
      <c r="AD82" s="8">
        <v>70.125870000000006</v>
      </c>
      <c r="AE82" s="8">
        <v>72.135658000000006</v>
      </c>
      <c r="AF82" s="8">
        <v>74.152901</v>
      </c>
      <c r="AG82" s="8">
        <v>76.116073999999998</v>
      </c>
      <c r="AH82" s="8">
        <v>78.115120000000005</v>
      </c>
      <c r="AI82" s="8">
        <v>80.083847000000006</v>
      </c>
      <c r="AJ82" s="8">
        <v>81.973838999999998</v>
      </c>
      <c r="AK82" s="5">
        <v>3.7565000000000001E-2</v>
      </c>
    </row>
    <row r="83" spans="1:37" ht="15" customHeight="1">
      <c r="A83" s="61" t="s">
        <v>291</v>
      </c>
      <c r="B83" s="7" t="s">
        <v>143</v>
      </c>
      <c r="C83" s="8">
        <v>7.0896739999999996</v>
      </c>
      <c r="D83" s="8">
        <v>7.2351369999999999</v>
      </c>
      <c r="E83" s="8">
        <v>7.3321579999999997</v>
      </c>
      <c r="F83" s="8">
        <v>7.3807669999999996</v>
      </c>
      <c r="G83" s="8">
        <v>7.469506</v>
      </c>
      <c r="H83" s="8">
        <v>7.54786</v>
      </c>
      <c r="I83" s="8">
        <v>7.6250819999999999</v>
      </c>
      <c r="J83" s="8">
        <v>7.7068190000000003</v>
      </c>
      <c r="K83" s="8">
        <v>7.7833220000000001</v>
      </c>
      <c r="L83" s="8">
        <v>7.8528460000000004</v>
      </c>
      <c r="M83" s="8">
        <v>7.9237229999999998</v>
      </c>
      <c r="N83" s="8">
        <v>7.9986689999999996</v>
      </c>
      <c r="O83" s="8">
        <v>8.0681820000000002</v>
      </c>
      <c r="P83" s="8">
        <v>8.1246799999999997</v>
      </c>
      <c r="Q83" s="8">
        <v>8.1698520000000006</v>
      </c>
      <c r="R83" s="8">
        <v>8.2103059999999992</v>
      </c>
      <c r="S83" s="8">
        <v>8.2556069999999995</v>
      </c>
      <c r="T83" s="8">
        <v>8.3079959999999993</v>
      </c>
      <c r="U83" s="8">
        <v>8.3614829999999998</v>
      </c>
      <c r="V83" s="8">
        <v>8.4078800000000005</v>
      </c>
      <c r="W83" s="8">
        <v>8.4453700000000005</v>
      </c>
      <c r="X83" s="8">
        <v>8.4789130000000004</v>
      </c>
      <c r="Y83" s="8">
        <v>8.5084350000000004</v>
      </c>
      <c r="Z83" s="8">
        <v>8.5399329999999996</v>
      </c>
      <c r="AA83" s="8">
        <v>8.5791710000000005</v>
      </c>
      <c r="AB83" s="8">
        <v>8.6253849999999996</v>
      </c>
      <c r="AC83" s="8">
        <v>8.6754750000000005</v>
      </c>
      <c r="AD83" s="8">
        <v>8.7246649999999999</v>
      </c>
      <c r="AE83" s="8">
        <v>8.7717849999999995</v>
      </c>
      <c r="AF83" s="8">
        <v>8.8190410000000004</v>
      </c>
      <c r="AG83" s="8">
        <v>8.8658599999999996</v>
      </c>
      <c r="AH83" s="8">
        <v>8.9150109999999998</v>
      </c>
      <c r="AI83" s="8">
        <v>8.9700699999999998</v>
      </c>
      <c r="AJ83" s="8">
        <v>9.0312409999999996</v>
      </c>
      <c r="AK83" s="5">
        <v>6.953E-3</v>
      </c>
    </row>
    <row r="84" spans="1:37" ht="15" customHeight="1">
      <c r="A84" s="61" t="s">
        <v>290</v>
      </c>
      <c r="B84" s="7" t="s">
        <v>141</v>
      </c>
      <c r="C84" s="8">
        <v>7.8964829999999999</v>
      </c>
      <c r="D84" s="8">
        <v>8.2764959999999999</v>
      </c>
      <c r="E84" s="8">
        <v>8.6659769999999998</v>
      </c>
      <c r="F84" s="8">
        <v>9.0610789999999994</v>
      </c>
      <c r="G84" s="8">
        <v>9.4686160000000008</v>
      </c>
      <c r="H84" s="8">
        <v>9.9002219999999994</v>
      </c>
      <c r="I84" s="8">
        <v>10.354013</v>
      </c>
      <c r="J84" s="8">
        <v>10.825163999999999</v>
      </c>
      <c r="K84" s="8">
        <v>11.304501999999999</v>
      </c>
      <c r="L84" s="8">
        <v>11.787844</v>
      </c>
      <c r="M84" s="8">
        <v>12.291553</v>
      </c>
      <c r="N84" s="8">
        <v>12.816774000000001</v>
      </c>
      <c r="O84" s="8">
        <v>13.350498</v>
      </c>
      <c r="P84" s="8">
        <v>13.893568999999999</v>
      </c>
      <c r="Q84" s="8">
        <v>14.445759000000001</v>
      </c>
      <c r="R84" s="8">
        <v>15.006712</v>
      </c>
      <c r="S84" s="8">
        <v>15.588753000000001</v>
      </c>
      <c r="T84" s="8">
        <v>16.191690000000001</v>
      </c>
      <c r="U84" s="8">
        <v>16.807162999999999</v>
      </c>
      <c r="V84" s="8">
        <v>17.435986</v>
      </c>
      <c r="W84" s="8">
        <v>18.079529000000001</v>
      </c>
      <c r="X84" s="8">
        <v>18.74436</v>
      </c>
      <c r="Y84" s="8">
        <v>19.420836999999999</v>
      </c>
      <c r="Z84" s="8">
        <v>20.115316</v>
      </c>
      <c r="AA84" s="8">
        <v>20.832128999999998</v>
      </c>
      <c r="AB84" s="8">
        <v>21.561002999999999</v>
      </c>
      <c r="AC84" s="8">
        <v>22.306819999999998</v>
      </c>
      <c r="AD84" s="8">
        <v>23.066731999999998</v>
      </c>
      <c r="AE84" s="8">
        <v>23.847816000000002</v>
      </c>
      <c r="AF84" s="8">
        <v>24.640730000000001</v>
      </c>
      <c r="AG84" s="8">
        <v>25.433648999999999</v>
      </c>
      <c r="AH84" s="8">
        <v>26.251083000000001</v>
      </c>
      <c r="AI84" s="8">
        <v>27.106677999999999</v>
      </c>
      <c r="AJ84" s="8">
        <v>27.980646</v>
      </c>
      <c r="AK84" s="5">
        <v>3.8799E-2</v>
      </c>
    </row>
    <row r="85" spans="1:37" ht="15" customHeight="1">
      <c r="A85" s="61" t="s">
        <v>289</v>
      </c>
      <c r="B85" s="7" t="s">
        <v>139</v>
      </c>
      <c r="C85" s="8">
        <v>10.781679</v>
      </c>
      <c r="D85" s="8">
        <v>11.545456</v>
      </c>
      <c r="E85" s="8">
        <v>12.309267999999999</v>
      </c>
      <c r="F85" s="8">
        <v>13.087329</v>
      </c>
      <c r="G85" s="8">
        <v>13.875422</v>
      </c>
      <c r="H85" s="8">
        <v>14.700673999999999</v>
      </c>
      <c r="I85" s="8">
        <v>15.590619</v>
      </c>
      <c r="J85" s="8">
        <v>16.545801000000001</v>
      </c>
      <c r="K85" s="8">
        <v>17.543075999999999</v>
      </c>
      <c r="L85" s="8">
        <v>18.584382999999999</v>
      </c>
      <c r="M85" s="8">
        <v>19.681457999999999</v>
      </c>
      <c r="N85" s="8">
        <v>20.826117</v>
      </c>
      <c r="O85" s="8">
        <v>22.007114000000001</v>
      </c>
      <c r="P85" s="8">
        <v>23.226868</v>
      </c>
      <c r="Q85" s="8">
        <v>24.489581999999999</v>
      </c>
      <c r="R85" s="8">
        <v>25.805499999999999</v>
      </c>
      <c r="S85" s="8">
        <v>27.184977</v>
      </c>
      <c r="T85" s="8">
        <v>28.620296</v>
      </c>
      <c r="U85" s="8">
        <v>30.105160000000001</v>
      </c>
      <c r="V85" s="8">
        <v>31.650746999999999</v>
      </c>
      <c r="W85" s="8">
        <v>33.255961999999997</v>
      </c>
      <c r="X85" s="8">
        <v>34.920344999999998</v>
      </c>
      <c r="Y85" s="8">
        <v>36.630684000000002</v>
      </c>
      <c r="Z85" s="8">
        <v>38.405914000000003</v>
      </c>
      <c r="AA85" s="8">
        <v>40.249541999999998</v>
      </c>
      <c r="AB85" s="8">
        <v>42.142937000000003</v>
      </c>
      <c r="AC85" s="8">
        <v>44.092269999999999</v>
      </c>
      <c r="AD85" s="8">
        <v>46.090057000000002</v>
      </c>
      <c r="AE85" s="8">
        <v>48.149883000000003</v>
      </c>
      <c r="AF85" s="8">
        <v>50.259529000000001</v>
      </c>
      <c r="AG85" s="8">
        <v>52.408034999999998</v>
      </c>
      <c r="AH85" s="8">
        <v>54.617080999999999</v>
      </c>
      <c r="AI85" s="8">
        <v>56.908760000000001</v>
      </c>
      <c r="AJ85" s="8">
        <v>59.259312000000001</v>
      </c>
      <c r="AK85" s="5">
        <v>5.2442000000000003E-2</v>
      </c>
    </row>
    <row r="86" spans="1:37" ht="15" customHeight="1">
      <c r="A86" s="61" t="s">
        <v>288</v>
      </c>
      <c r="B86" s="7" t="s">
        <v>137</v>
      </c>
      <c r="C86" s="8">
        <v>1.417886</v>
      </c>
      <c r="D86" s="8">
        <v>1.4513480000000001</v>
      </c>
      <c r="E86" s="8">
        <v>1.488812</v>
      </c>
      <c r="F86" s="8">
        <v>1.5298369999999999</v>
      </c>
      <c r="G86" s="8">
        <v>1.5755060000000001</v>
      </c>
      <c r="H86" s="8">
        <v>1.6229750000000001</v>
      </c>
      <c r="I86" s="8">
        <v>1.667611</v>
      </c>
      <c r="J86" s="8">
        <v>1.710879</v>
      </c>
      <c r="K86" s="8">
        <v>1.7522949999999999</v>
      </c>
      <c r="L86" s="8">
        <v>1.792756</v>
      </c>
      <c r="M86" s="8">
        <v>1.833677</v>
      </c>
      <c r="N86" s="8">
        <v>1.8760749999999999</v>
      </c>
      <c r="O86" s="8">
        <v>1.919206</v>
      </c>
      <c r="P86" s="8">
        <v>1.96279</v>
      </c>
      <c r="Q86" s="8">
        <v>2.0057079999999998</v>
      </c>
      <c r="R86" s="8">
        <v>2.0485229999999999</v>
      </c>
      <c r="S86" s="8">
        <v>2.0941169999999998</v>
      </c>
      <c r="T86" s="8">
        <v>2.141178</v>
      </c>
      <c r="U86" s="8">
        <v>2.188463</v>
      </c>
      <c r="V86" s="8">
        <v>2.2359079999999998</v>
      </c>
      <c r="W86" s="8">
        <v>2.2843740000000001</v>
      </c>
      <c r="X86" s="8">
        <v>2.33358</v>
      </c>
      <c r="Y86" s="8">
        <v>2.383232</v>
      </c>
      <c r="Z86" s="8">
        <v>2.433751</v>
      </c>
      <c r="AA86" s="8">
        <v>2.485744</v>
      </c>
      <c r="AB86" s="8">
        <v>2.5390990000000002</v>
      </c>
      <c r="AC86" s="8">
        <v>2.5933630000000001</v>
      </c>
      <c r="AD86" s="8">
        <v>2.648279</v>
      </c>
      <c r="AE86" s="8">
        <v>2.7039409999999999</v>
      </c>
      <c r="AF86" s="8">
        <v>2.760643</v>
      </c>
      <c r="AG86" s="8">
        <v>2.8168869999999999</v>
      </c>
      <c r="AH86" s="8">
        <v>2.8733810000000002</v>
      </c>
      <c r="AI86" s="8">
        <v>2.9296319999999998</v>
      </c>
      <c r="AJ86" s="8">
        <v>2.9850400000000001</v>
      </c>
      <c r="AK86" s="5">
        <v>2.2790999999999999E-2</v>
      </c>
    </row>
    <row r="87" spans="1:37" ht="15" customHeight="1">
      <c r="A87" s="61" t="s">
        <v>287</v>
      </c>
      <c r="B87" s="7" t="s">
        <v>135</v>
      </c>
      <c r="C87" s="8">
        <v>141.399124</v>
      </c>
      <c r="D87" s="8">
        <v>146.027466</v>
      </c>
      <c r="E87" s="8">
        <v>150.817307</v>
      </c>
      <c r="F87" s="8">
        <v>155.70555100000001</v>
      </c>
      <c r="G87" s="8">
        <v>159.795807</v>
      </c>
      <c r="H87" s="8">
        <v>164.34103400000001</v>
      </c>
      <c r="I87" s="8">
        <v>169.270432</v>
      </c>
      <c r="J87" s="8">
        <v>174.30432099999999</v>
      </c>
      <c r="K87" s="8">
        <v>179.26792900000001</v>
      </c>
      <c r="L87" s="8">
        <v>183.979828</v>
      </c>
      <c r="M87" s="8">
        <v>188.80628999999999</v>
      </c>
      <c r="N87" s="8">
        <v>193.88288900000001</v>
      </c>
      <c r="O87" s="8">
        <v>199.06672699999999</v>
      </c>
      <c r="P87" s="8">
        <v>204.46949799999999</v>
      </c>
      <c r="Q87" s="8">
        <v>209.955658</v>
      </c>
      <c r="R87" s="8">
        <v>215.46075400000001</v>
      </c>
      <c r="S87" s="8">
        <v>221.21867399999999</v>
      </c>
      <c r="T87" s="8">
        <v>227.09373500000001</v>
      </c>
      <c r="U87" s="8">
        <v>232.99369799999999</v>
      </c>
      <c r="V87" s="8">
        <v>239.01260400000001</v>
      </c>
      <c r="W87" s="8">
        <v>245.120239</v>
      </c>
      <c r="X87" s="8">
        <v>251.276703</v>
      </c>
      <c r="Y87" s="8">
        <v>257.47619600000002</v>
      </c>
      <c r="Z87" s="8">
        <v>263.801514</v>
      </c>
      <c r="AA87" s="8">
        <v>270.32492100000002</v>
      </c>
      <c r="AB87" s="8">
        <v>276.76513699999998</v>
      </c>
      <c r="AC87" s="8">
        <v>283.56478900000002</v>
      </c>
      <c r="AD87" s="8">
        <v>290.13122600000003</v>
      </c>
      <c r="AE87" s="8">
        <v>297.02792399999998</v>
      </c>
      <c r="AF87" s="8">
        <v>303.70434599999999</v>
      </c>
      <c r="AG87" s="8">
        <v>310.48132299999997</v>
      </c>
      <c r="AH87" s="8">
        <v>317.346161</v>
      </c>
      <c r="AI87" s="8">
        <v>324.337738</v>
      </c>
      <c r="AJ87" s="8">
        <v>331.399902</v>
      </c>
      <c r="AK87" s="5">
        <v>2.5940999999999999E-2</v>
      </c>
    </row>
    <row r="89" spans="1:37" ht="15" customHeight="1">
      <c r="B89" s="4" t="s">
        <v>286</v>
      </c>
    </row>
    <row r="90" spans="1:37" ht="15" customHeight="1">
      <c r="A90" s="61" t="s">
        <v>285</v>
      </c>
      <c r="B90" s="7" t="s">
        <v>265</v>
      </c>
      <c r="C90" s="9">
        <v>1173.553467</v>
      </c>
      <c r="D90" s="9">
        <v>1188.868774</v>
      </c>
      <c r="E90" s="9">
        <v>1213.58313</v>
      </c>
      <c r="F90" s="9">
        <v>1235.7581789999999</v>
      </c>
      <c r="G90" s="9">
        <v>1255.533447</v>
      </c>
      <c r="H90" s="9">
        <v>1273.864746</v>
      </c>
      <c r="I90" s="9">
        <v>1293.1209719999999</v>
      </c>
      <c r="J90" s="9">
        <v>1313.797607</v>
      </c>
      <c r="K90" s="9">
        <v>1336.561279</v>
      </c>
      <c r="L90" s="9">
        <v>1360.685303</v>
      </c>
      <c r="M90" s="9">
        <v>1384.1838379999999</v>
      </c>
      <c r="N90" s="9">
        <v>1413.325073</v>
      </c>
      <c r="O90" s="9">
        <v>1439.089111</v>
      </c>
      <c r="P90" s="9">
        <v>1464.7561040000001</v>
      </c>
      <c r="Q90" s="9">
        <v>1491.255737</v>
      </c>
      <c r="R90" s="9">
        <v>1517.909302</v>
      </c>
      <c r="S90" s="9">
        <v>1544.9697269999999</v>
      </c>
      <c r="T90" s="9">
        <v>1572.876587</v>
      </c>
      <c r="U90" s="9">
        <v>1600.8291019999999</v>
      </c>
      <c r="V90" s="9">
        <v>1628.642212</v>
      </c>
      <c r="W90" s="9">
        <v>1656.959106</v>
      </c>
      <c r="X90" s="9">
        <v>1686.0645750000001</v>
      </c>
      <c r="Y90" s="9">
        <v>1715.3378909999999</v>
      </c>
      <c r="Z90" s="9">
        <v>1745.1475829999999</v>
      </c>
      <c r="AA90" s="9">
        <v>1774.8900149999999</v>
      </c>
      <c r="AB90" s="9">
        <v>1805.456543</v>
      </c>
      <c r="AC90" s="9">
        <v>1836.7897949999999</v>
      </c>
      <c r="AD90" s="9">
        <v>1868.791504</v>
      </c>
      <c r="AE90" s="9">
        <v>1901.8862300000001</v>
      </c>
      <c r="AF90" s="9">
        <v>1935.8135990000001</v>
      </c>
      <c r="AG90" s="9">
        <v>1970.7146</v>
      </c>
      <c r="AH90" s="9">
        <v>2005.9567870000001</v>
      </c>
      <c r="AI90" s="9">
        <v>2040.9736330000001</v>
      </c>
      <c r="AJ90" s="9">
        <v>2075.530029</v>
      </c>
      <c r="AK90" s="5">
        <v>1.7565000000000001E-2</v>
      </c>
    </row>
    <row r="91" spans="1:37" ht="15" customHeight="1">
      <c r="A91" s="61" t="s">
        <v>284</v>
      </c>
      <c r="B91" s="7" t="s">
        <v>171</v>
      </c>
      <c r="C91" s="9">
        <v>768.99224900000002</v>
      </c>
      <c r="D91" s="9">
        <v>778.29852300000005</v>
      </c>
      <c r="E91" s="9">
        <v>793.66339100000005</v>
      </c>
      <c r="F91" s="9">
        <v>807.41357400000004</v>
      </c>
      <c r="G91" s="9">
        <v>819.61895800000002</v>
      </c>
      <c r="H91" s="9">
        <v>830.89221199999997</v>
      </c>
      <c r="I91" s="9">
        <v>842.75421100000005</v>
      </c>
      <c r="J91" s="9">
        <v>855.51806599999998</v>
      </c>
      <c r="K91" s="9">
        <v>869.60705600000006</v>
      </c>
      <c r="L91" s="9">
        <v>884.54925500000002</v>
      </c>
      <c r="M91" s="9">
        <v>899.06225600000005</v>
      </c>
      <c r="N91" s="9">
        <v>917.16955600000006</v>
      </c>
      <c r="O91" s="9">
        <v>933.07238800000005</v>
      </c>
      <c r="P91" s="9">
        <v>948.87652600000001</v>
      </c>
      <c r="Q91" s="9">
        <v>965.17724599999997</v>
      </c>
      <c r="R91" s="9">
        <v>981.53637700000002</v>
      </c>
      <c r="S91" s="9">
        <v>998.11395300000004</v>
      </c>
      <c r="T91" s="9">
        <v>1015.188599</v>
      </c>
      <c r="U91" s="9">
        <v>1032.246216</v>
      </c>
      <c r="V91" s="9">
        <v>1049.1663820000001</v>
      </c>
      <c r="W91" s="9">
        <v>1066.3585210000001</v>
      </c>
      <c r="X91" s="9">
        <v>1084.0036620000001</v>
      </c>
      <c r="Y91" s="9">
        <v>1101.696655</v>
      </c>
      <c r="Z91" s="9">
        <v>1119.6716309999999</v>
      </c>
      <c r="AA91" s="9">
        <v>1137.778442</v>
      </c>
      <c r="AB91" s="9">
        <v>1156.3321530000001</v>
      </c>
      <c r="AC91" s="9">
        <v>1175.294189</v>
      </c>
      <c r="AD91" s="9">
        <v>1194.599487</v>
      </c>
      <c r="AE91" s="9">
        <v>1214.5164789999999</v>
      </c>
      <c r="AF91" s="9">
        <v>1234.876587</v>
      </c>
      <c r="AG91" s="9">
        <v>1255.7670900000001</v>
      </c>
      <c r="AH91" s="9">
        <v>1276.783203</v>
      </c>
      <c r="AI91" s="9">
        <v>1297.5631100000001</v>
      </c>
      <c r="AJ91" s="9">
        <v>1318.0313719999999</v>
      </c>
      <c r="AK91" s="5">
        <v>1.6598000000000002E-2</v>
      </c>
    </row>
    <row r="92" spans="1:37" ht="15" customHeight="1">
      <c r="A92" s="61" t="s">
        <v>283</v>
      </c>
      <c r="B92" s="7" t="s">
        <v>169</v>
      </c>
      <c r="C92" s="9">
        <v>294.35830700000002</v>
      </c>
      <c r="D92" s="9">
        <v>301.54443400000002</v>
      </c>
      <c r="E92" s="9">
        <v>311.27212500000002</v>
      </c>
      <c r="F92" s="9">
        <v>320.337311</v>
      </c>
      <c r="G92" s="9">
        <v>328.77761800000002</v>
      </c>
      <c r="H92" s="9">
        <v>336.84301799999997</v>
      </c>
      <c r="I92" s="9">
        <v>345.18457000000001</v>
      </c>
      <c r="J92" s="9">
        <v>353.95077500000002</v>
      </c>
      <c r="K92" s="9">
        <v>363.34167500000001</v>
      </c>
      <c r="L92" s="9">
        <v>373.16699199999999</v>
      </c>
      <c r="M92" s="9">
        <v>382.87454200000002</v>
      </c>
      <c r="N92" s="9">
        <v>394.25906400000002</v>
      </c>
      <c r="O92" s="9">
        <v>404.75292999999999</v>
      </c>
      <c r="P92" s="9">
        <v>415.28949</v>
      </c>
      <c r="Q92" s="9">
        <v>426.14044200000001</v>
      </c>
      <c r="R92" s="9">
        <v>437.11175500000002</v>
      </c>
      <c r="S92" s="9">
        <v>448.27981599999998</v>
      </c>
      <c r="T92" s="9">
        <v>459.77868699999999</v>
      </c>
      <c r="U92" s="9">
        <v>471.37286399999999</v>
      </c>
      <c r="V92" s="9">
        <v>483.00692700000002</v>
      </c>
      <c r="W92" s="9">
        <v>494.87606799999998</v>
      </c>
      <c r="X92" s="9">
        <v>507.06970200000001</v>
      </c>
      <c r="Y92" s="9">
        <v>519.40795900000001</v>
      </c>
      <c r="Z92" s="9">
        <v>532.00561500000003</v>
      </c>
      <c r="AA92" s="9">
        <v>544.22540300000003</v>
      </c>
      <c r="AB92" s="9">
        <v>556.80426</v>
      </c>
      <c r="AC92" s="9">
        <v>569.72760000000005</v>
      </c>
      <c r="AD92" s="9">
        <v>582.96777299999997</v>
      </c>
      <c r="AE92" s="9">
        <v>596.66162099999997</v>
      </c>
      <c r="AF92" s="9">
        <v>610.73126200000002</v>
      </c>
      <c r="AG92" s="9">
        <v>625.22515899999996</v>
      </c>
      <c r="AH92" s="9">
        <v>639.94482400000004</v>
      </c>
      <c r="AI92" s="9">
        <v>654.71002199999998</v>
      </c>
      <c r="AJ92" s="9">
        <v>669.35998500000005</v>
      </c>
      <c r="AK92" s="5">
        <v>2.5232000000000001E-2</v>
      </c>
    </row>
    <row r="93" spans="1:37" ht="15" customHeight="1">
      <c r="A93" s="61" t="s">
        <v>282</v>
      </c>
      <c r="B93" s="7" t="s">
        <v>167</v>
      </c>
      <c r="C93" s="9">
        <v>110.203041</v>
      </c>
      <c r="D93" s="9">
        <v>109.025764</v>
      </c>
      <c r="E93" s="9">
        <v>108.647659</v>
      </c>
      <c r="F93" s="9">
        <v>108.00733200000001</v>
      </c>
      <c r="G93" s="9">
        <v>107.1371</v>
      </c>
      <c r="H93" s="9">
        <v>106.129555</v>
      </c>
      <c r="I93" s="9">
        <v>105.182266</v>
      </c>
      <c r="J93" s="9">
        <v>104.328796</v>
      </c>
      <c r="K93" s="9">
        <v>103.612534</v>
      </c>
      <c r="L93" s="9">
        <v>102.968964</v>
      </c>
      <c r="M93" s="9">
        <v>102.247139</v>
      </c>
      <c r="N93" s="9">
        <v>101.896393</v>
      </c>
      <c r="O93" s="9">
        <v>101.263908</v>
      </c>
      <c r="P93" s="9">
        <v>100.590118</v>
      </c>
      <c r="Q93" s="9">
        <v>99.937911999999997</v>
      </c>
      <c r="R93" s="9">
        <v>99.261107999999993</v>
      </c>
      <c r="S93" s="9">
        <v>98.576065</v>
      </c>
      <c r="T93" s="9">
        <v>97.909255999999999</v>
      </c>
      <c r="U93" s="9">
        <v>97.210196999999994</v>
      </c>
      <c r="V93" s="9">
        <v>96.469054999999997</v>
      </c>
      <c r="W93" s="9">
        <v>95.724418999999997</v>
      </c>
      <c r="X93" s="9">
        <v>94.991432000000003</v>
      </c>
      <c r="Y93" s="9">
        <v>94.233337000000006</v>
      </c>
      <c r="Z93" s="9">
        <v>93.470450999999997</v>
      </c>
      <c r="AA93" s="9">
        <v>92.886191999999994</v>
      </c>
      <c r="AB93" s="9">
        <v>92.320106999999993</v>
      </c>
      <c r="AC93" s="9">
        <v>91.768058999999994</v>
      </c>
      <c r="AD93" s="9">
        <v>91.224236000000005</v>
      </c>
      <c r="AE93" s="9">
        <v>90.708145000000002</v>
      </c>
      <c r="AF93" s="9">
        <v>90.205757000000006</v>
      </c>
      <c r="AG93" s="9">
        <v>89.722397000000001</v>
      </c>
      <c r="AH93" s="9">
        <v>89.228606999999997</v>
      </c>
      <c r="AI93" s="9">
        <v>88.700348000000005</v>
      </c>
      <c r="AJ93" s="9">
        <v>88.138915999999995</v>
      </c>
      <c r="AK93" s="5">
        <v>-6.6239999999999997E-3</v>
      </c>
    </row>
    <row r="94" spans="1:37" ht="15" customHeight="1">
      <c r="A94" s="61" t="s">
        <v>281</v>
      </c>
      <c r="B94" s="7" t="s">
        <v>260</v>
      </c>
      <c r="C94" s="9">
        <v>179.353027</v>
      </c>
      <c r="D94" s="9">
        <v>182.94120799999999</v>
      </c>
      <c r="E94" s="9">
        <v>186.01928699999999</v>
      </c>
      <c r="F94" s="9">
        <v>189.453644</v>
      </c>
      <c r="G94" s="9">
        <v>192.848389</v>
      </c>
      <c r="H94" s="9">
        <v>196.286697</v>
      </c>
      <c r="I94" s="9">
        <v>199.85536200000001</v>
      </c>
      <c r="J94" s="9">
        <v>203.63107299999999</v>
      </c>
      <c r="K94" s="9">
        <v>207.36039700000001</v>
      </c>
      <c r="L94" s="9">
        <v>211.064651</v>
      </c>
      <c r="M94" s="9">
        <v>215.05484000000001</v>
      </c>
      <c r="N94" s="9">
        <v>219.20349100000001</v>
      </c>
      <c r="O94" s="9">
        <v>223.46028100000001</v>
      </c>
      <c r="P94" s="9">
        <v>227.87312299999999</v>
      </c>
      <c r="Q94" s="9">
        <v>232.332077</v>
      </c>
      <c r="R94" s="9">
        <v>237.009399</v>
      </c>
      <c r="S94" s="9">
        <v>242.01412999999999</v>
      </c>
      <c r="T94" s="9">
        <v>247.264816</v>
      </c>
      <c r="U94" s="9">
        <v>252.64054899999999</v>
      </c>
      <c r="V94" s="9">
        <v>258.08288599999997</v>
      </c>
      <c r="W94" s="9">
        <v>263.737549</v>
      </c>
      <c r="X94" s="9">
        <v>269.65112299999998</v>
      </c>
      <c r="Y94" s="9">
        <v>275.57656900000001</v>
      </c>
      <c r="Z94" s="9">
        <v>281.604736</v>
      </c>
      <c r="AA94" s="9">
        <v>287.84884599999998</v>
      </c>
      <c r="AB94" s="9">
        <v>294.260895</v>
      </c>
      <c r="AC94" s="9">
        <v>300.82318099999998</v>
      </c>
      <c r="AD94" s="9">
        <v>307.48614500000002</v>
      </c>
      <c r="AE94" s="9">
        <v>314.35827599999999</v>
      </c>
      <c r="AF94" s="9">
        <v>321.41461199999998</v>
      </c>
      <c r="AG94" s="9">
        <v>328.578033</v>
      </c>
      <c r="AH94" s="9">
        <v>335.91729700000002</v>
      </c>
      <c r="AI94" s="9">
        <v>343.50216699999999</v>
      </c>
      <c r="AJ94" s="9">
        <v>351.21640000000002</v>
      </c>
      <c r="AK94" s="5">
        <v>2.0591999999999999E-2</v>
      </c>
    </row>
    <row r="95" spans="1:37" ht="15" customHeight="1">
      <c r="A95" s="61" t="s">
        <v>280</v>
      </c>
      <c r="B95" s="7" t="s">
        <v>255</v>
      </c>
      <c r="C95" s="9">
        <v>184.79449500000001</v>
      </c>
      <c r="D95" s="9">
        <v>188.86505099999999</v>
      </c>
      <c r="E95" s="9">
        <v>193.46186800000001</v>
      </c>
      <c r="F95" s="9">
        <v>198.44021599999999</v>
      </c>
      <c r="G95" s="9">
        <v>203.580231</v>
      </c>
      <c r="H95" s="9">
        <v>208.972992</v>
      </c>
      <c r="I95" s="9">
        <v>214.41984600000001</v>
      </c>
      <c r="J95" s="9">
        <v>220.013397</v>
      </c>
      <c r="K95" s="9">
        <v>225.395126</v>
      </c>
      <c r="L95" s="9">
        <v>230.70253</v>
      </c>
      <c r="M95" s="9">
        <v>236.19914199999999</v>
      </c>
      <c r="N95" s="9">
        <v>241.94416799999999</v>
      </c>
      <c r="O95" s="9">
        <v>247.93394499999999</v>
      </c>
      <c r="P95" s="9">
        <v>254.07661400000001</v>
      </c>
      <c r="Q95" s="9">
        <v>260.40927099999999</v>
      </c>
      <c r="R95" s="9">
        <v>266.84832799999998</v>
      </c>
      <c r="S95" s="9">
        <v>273.693085</v>
      </c>
      <c r="T95" s="9">
        <v>280.85961900000001</v>
      </c>
      <c r="U95" s="9">
        <v>288.084137</v>
      </c>
      <c r="V95" s="9">
        <v>295.38244600000002</v>
      </c>
      <c r="W95" s="9">
        <v>302.81408699999997</v>
      </c>
      <c r="X95" s="9">
        <v>310.50753800000001</v>
      </c>
      <c r="Y95" s="9">
        <v>318.072632</v>
      </c>
      <c r="Z95" s="9">
        <v>329.35043300000001</v>
      </c>
      <c r="AA95" s="9">
        <v>338.38610799999998</v>
      </c>
      <c r="AB95" s="9">
        <v>347.53884900000003</v>
      </c>
      <c r="AC95" s="9">
        <v>356.86318999999997</v>
      </c>
      <c r="AD95" s="9">
        <v>366.21292099999999</v>
      </c>
      <c r="AE95" s="9">
        <v>375.75509599999998</v>
      </c>
      <c r="AF95" s="9">
        <v>385.43966699999999</v>
      </c>
      <c r="AG95" s="9">
        <v>395.04467799999998</v>
      </c>
      <c r="AH95" s="9">
        <v>404.86807299999998</v>
      </c>
      <c r="AI95" s="9">
        <v>415.08663899999999</v>
      </c>
      <c r="AJ95" s="9">
        <v>425.49056999999999</v>
      </c>
      <c r="AK95" s="5">
        <v>2.5706E-2</v>
      </c>
    </row>
    <row r="96" spans="1:37" ht="15" customHeight="1">
      <c r="A96" s="61" t="s">
        <v>279</v>
      </c>
      <c r="B96" s="7" t="s">
        <v>250</v>
      </c>
      <c r="C96" s="9">
        <v>239.749359</v>
      </c>
      <c r="D96" s="9">
        <v>247.276062</v>
      </c>
      <c r="E96" s="9">
        <v>256.62100199999998</v>
      </c>
      <c r="F96" s="9">
        <v>266.64501999999999</v>
      </c>
      <c r="G96" s="9">
        <v>276.50479100000001</v>
      </c>
      <c r="H96" s="9">
        <v>286.53619400000002</v>
      </c>
      <c r="I96" s="9">
        <v>296.88128699999999</v>
      </c>
      <c r="J96" s="9">
        <v>307.51419099999998</v>
      </c>
      <c r="K96" s="9">
        <v>318.13583399999999</v>
      </c>
      <c r="L96" s="9">
        <v>328.726135</v>
      </c>
      <c r="M96" s="9">
        <v>339.25357100000002</v>
      </c>
      <c r="N96" s="9">
        <v>350.10287499999998</v>
      </c>
      <c r="O96" s="9">
        <v>361.37109400000003</v>
      </c>
      <c r="P96" s="9">
        <v>372.96881100000002</v>
      </c>
      <c r="Q96" s="9">
        <v>384.842377</v>
      </c>
      <c r="R96" s="9">
        <v>396.89599600000003</v>
      </c>
      <c r="S96" s="9">
        <v>409.55496199999999</v>
      </c>
      <c r="T96" s="9">
        <v>422.763214</v>
      </c>
      <c r="U96" s="9">
        <v>436.323486</v>
      </c>
      <c r="V96" s="9">
        <v>450.33563199999998</v>
      </c>
      <c r="W96" s="9">
        <v>464.71850599999999</v>
      </c>
      <c r="X96" s="9">
        <v>479.68270899999999</v>
      </c>
      <c r="Y96" s="9">
        <v>495.07260100000002</v>
      </c>
      <c r="Z96" s="9">
        <v>510.36407500000001</v>
      </c>
      <c r="AA96" s="9">
        <v>527.62884499999996</v>
      </c>
      <c r="AB96" s="9">
        <v>545.19543499999997</v>
      </c>
      <c r="AC96" s="9">
        <v>563.25347899999997</v>
      </c>
      <c r="AD96" s="9">
        <v>581.84918200000004</v>
      </c>
      <c r="AE96" s="9">
        <v>601.06994599999996</v>
      </c>
      <c r="AF96" s="9">
        <v>620.94580099999996</v>
      </c>
      <c r="AG96" s="9">
        <v>641.04834000000005</v>
      </c>
      <c r="AH96" s="9">
        <v>661.90216099999998</v>
      </c>
      <c r="AI96" s="9">
        <v>683.68218999999999</v>
      </c>
      <c r="AJ96" s="9">
        <v>706.07287599999995</v>
      </c>
      <c r="AK96" s="5">
        <v>3.3331E-2</v>
      </c>
    </row>
    <row r="97" spans="1:37" ht="15" customHeight="1">
      <c r="A97" s="61" t="s">
        <v>278</v>
      </c>
      <c r="B97" s="7" t="s">
        <v>245</v>
      </c>
      <c r="C97" s="9">
        <v>1354.0001219999999</v>
      </c>
      <c r="D97" s="9">
        <v>1391.7960210000001</v>
      </c>
      <c r="E97" s="9">
        <v>1426.3477780000001</v>
      </c>
      <c r="F97" s="9">
        <v>1459.815186</v>
      </c>
      <c r="G97" s="9">
        <v>1492.348755</v>
      </c>
      <c r="H97" s="9">
        <v>1525.4602050000001</v>
      </c>
      <c r="I97" s="9">
        <v>1559.321533</v>
      </c>
      <c r="J97" s="9">
        <v>1594.785034</v>
      </c>
      <c r="K97" s="9">
        <v>1630.7170410000001</v>
      </c>
      <c r="L97" s="9">
        <v>1666.4542240000001</v>
      </c>
      <c r="M97" s="9">
        <v>1703.602173</v>
      </c>
      <c r="N97" s="9">
        <v>1741.7310789999999</v>
      </c>
      <c r="O97" s="9">
        <v>1780.271606</v>
      </c>
      <c r="P97" s="9">
        <v>1819.260254</v>
      </c>
      <c r="Q97" s="9">
        <v>1859.178467</v>
      </c>
      <c r="R97" s="9">
        <v>1899.805664</v>
      </c>
      <c r="S97" s="9">
        <v>1941.767456</v>
      </c>
      <c r="T97" s="9">
        <v>1984.8168949999999</v>
      </c>
      <c r="U97" s="9">
        <v>2028.509888</v>
      </c>
      <c r="V97" s="9">
        <v>2073.2702640000002</v>
      </c>
      <c r="W97" s="9">
        <v>2118.9184570000002</v>
      </c>
      <c r="X97" s="9">
        <v>2165.7685550000001</v>
      </c>
      <c r="Y97" s="9">
        <v>2212.9311520000001</v>
      </c>
      <c r="Z97" s="9">
        <v>2259.4672850000002</v>
      </c>
      <c r="AA97" s="9">
        <v>2308.860596</v>
      </c>
      <c r="AB97" s="9">
        <v>2359.092529</v>
      </c>
      <c r="AC97" s="9">
        <v>2409.8286130000001</v>
      </c>
      <c r="AD97" s="9">
        <v>2461.0183109999998</v>
      </c>
      <c r="AE97" s="9">
        <v>2513.389893</v>
      </c>
      <c r="AF97" s="9">
        <v>2567.336182</v>
      </c>
      <c r="AG97" s="9">
        <v>2622.8427729999999</v>
      </c>
      <c r="AH97" s="9">
        <v>2681.3447270000001</v>
      </c>
      <c r="AI97" s="9">
        <v>2743.9533689999998</v>
      </c>
      <c r="AJ97" s="9">
        <v>2809.7541500000002</v>
      </c>
      <c r="AK97" s="5">
        <v>2.2196E-2</v>
      </c>
    </row>
    <row r="98" spans="1:37" ht="15" customHeight="1">
      <c r="A98" s="61" t="s">
        <v>277</v>
      </c>
      <c r="B98" s="7" t="s">
        <v>240</v>
      </c>
      <c r="C98" s="9">
        <v>171.423416</v>
      </c>
      <c r="D98" s="9">
        <v>177.796066</v>
      </c>
      <c r="E98" s="9">
        <v>185.05226099999999</v>
      </c>
      <c r="F98" s="9">
        <v>193.27262899999999</v>
      </c>
      <c r="G98" s="9">
        <v>201.93403599999999</v>
      </c>
      <c r="H98" s="9">
        <v>211.09204099999999</v>
      </c>
      <c r="I98" s="9">
        <v>220.76738</v>
      </c>
      <c r="J98" s="9">
        <v>230.86192299999999</v>
      </c>
      <c r="K98" s="9">
        <v>241.27380400000001</v>
      </c>
      <c r="L98" s="9">
        <v>251.96818500000001</v>
      </c>
      <c r="M98" s="9">
        <v>262.99954200000002</v>
      </c>
      <c r="N98" s="9">
        <v>274.431488</v>
      </c>
      <c r="O98" s="9">
        <v>286.36175500000002</v>
      </c>
      <c r="P98" s="9">
        <v>298.69442700000002</v>
      </c>
      <c r="Q98" s="9">
        <v>311.62893700000001</v>
      </c>
      <c r="R98" s="9">
        <v>324.92260700000003</v>
      </c>
      <c r="S98" s="9">
        <v>338.89080799999999</v>
      </c>
      <c r="T98" s="9">
        <v>353.61044299999998</v>
      </c>
      <c r="U98" s="9">
        <v>369.01556399999998</v>
      </c>
      <c r="V98" s="9">
        <v>385.11248799999998</v>
      </c>
      <c r="W98" s="9">
        <v>401.86608899999999</v>
      </c>
      <c r="X98" s="9">
        <v>419.29892000000001</v>
      </c>
      <c r="Y98" s="9">
        <v>437.50100700000002</v>
      </c>
      <c r="Z98" s="9">
        <v>458.119507</v>
      </c>
      <c r="AA98" s="9">
        <v>478.865814</v>
      </c>
      <c r="AB98" s="9">
        <v>500.38995399999999</v>
      </c>
      <c r="AC98" s="9">
        <v>522.85601799999995</v>
      </c>
      <c r="AD98" s="9">
        <v>546.33630400000004</v>
      </c>
      <c r="AE98" s="9">
        <v>570.89331100000004</v>
      </c>
      <c r="AF98" s="9">
        <v>596.52313200000003</v>
      </c>
      <c r="AG98" s="9">
        <v>622.95623799999998</v>
      </c>
      <c r="AH98" s="9">
        <v>650.65093999999999</v>
      </c>
      <c r="AI98" s="9">
        <v>679.72882100000004</v>
      </c>
      <c r="AJ98" s="9">
        <v>710.17181400000004</v>
      </c>
      <c r="AK98" s="5">
        <v>4.4227000000000002E-2</v>
      </c>
    </row>
    <row r="99" spans="1:37" ht="15" customHeight="1">
      <c r="A99" s="61" t="s">
        <v>276</v>
      </c>
      <c r="B99" s="7" t="s">
        <v>235</v>
      </c>
      <c r="C99" s="9">
        <v>384.18606599999998</v>
      </c>
      <c r="D99" s="9">
        <v>395.62914999999998</v>
      </c>
      <c r="E99" s="9">
        <v>410.16345200000001</v>
      </c>
      <c r="F99" s="9">
        <v>426.49041699999998</v>
      </c>
      <c r="G99" s="9">
        <v>442.02673299999998</v>
      </c>
      <c r="H99" s="9">
        <v>457.36093099999999</v>
      </c>
      <c r="I99" s="9">
        <v>473.23107900000002</v>
      </c>
      <c r="J99" s="9">
        <v>489.62377900000001</v>
      </c>
      <c r="K99" s="9">
        <v>506.05426</v>
      </c>
      <c r="L99" s="9">
        <v>522.58624299999997</v>
      </c>
      <c r="M99" s="9">
        <v>540.43170199999997</v>
      </c>
      <c r="N99" s="9">
        <v>557.33392300000003</v>
      </c>
      <c r="O99" s="9">
        <v>575.07275400000003</v>
      </c>
      <c r="P99" s="9">
        <v>593.51019299999996</v>
      </c>
      <c r="Q99" s="9">
        <v>612.986267</v>
      </c>
      <c r="R99" s="9">
        <v>632.88622999999995</v>
      </c>
      <c r="S99" s="9">
        <v>653.229736</v>
      </c>
      <c r="T99" s="9">
        <v>674.63000499999998</v>
      </c>
      <c r="U99" s="9">
        <v>696.83007799999996</v>
      </c>
      <c r="V99" s="9">
        <v>719.72161900000003</v>
      </c>
      <c r="W99" s="9">
        <v>743.10784899999999</v>
      </c>
      <c r="X99" s="9">
        <v>766.35351600000001</v>
      </c>
      <c r="Y99" s="9">
        <v>790.38299600000005</v>
      </c>
      <c r="Z99" s="9">
        <v>813.08624299999997</v>
      </c>
      <c r="AA99" s="9">
        <v>839.77581799999996</v>
      </c>
      <c r="AB99" s="9">
        <v>867.45404099999996</v>
      </c>
      <c r="AC99" s="9">
        <v>894.88073699999995</v>
      </c>
      <c r="AD99" s="9">
        <v>923.29571499999997</v>
      </c>
      <c r="AE99" s="9">
        <v>953.01995799999997</v>
      </c>
      <c r="AF99" s="9">
        <v>984.08776899999998</v>
      </c>
      <c r="AG99" s="9">
        <v>1016.106628</v>
      </c>
      <c r="AH99" s="9">
        <v>1047.5850829999999</v>
      </c>
      <c r="AI99" s="9">
        <v>1080.488525</v>
      </c>
      <c r="AJ99" s="9">
        <v>1114.8985600000001</v>
      </c>
      <c r="AK99" s="5">
        <v>3.2905999999999998E-2</v>
      </c>
    </row>
    <row r="100" spans="1:37" ht="15" customHeight="1">
      <c r="A100" s="61" t="s">
        <v>275</v>
      </c>
      <c r="B100" s="7" t="s">
        <v>230</v>
      </c>
      <c r="C100" s="9">
        <v>253.76004</v>
      </c>
      <c r="D100" s="9">
        <v>259.09780899999998</v>
      </c>
      <c r="E100" s="9">
        <v>264.60684199999997</v>
      </c>
      <c r="F100" s="9">
        <v>270.50408900000002</v>
      </c>
      <c r="G100" s="9">
        <v>275.791382</v>
      </c>
      <c r="H100" s="9">
        <v>280.78213499999998</v>
      </c>
      <c r="I100" s="9">
        <v>285.75253300000003</v>
      </c>
      <c r="J100" s="9">
        <v>290.71292099999999</v>
      </c>
      <c r="K100" s="9">
        <v>295.67413299999998</v>
      </c>
      <c r="L100" s="9">
        <v>300.77993800000002</v>
      </c>
      <c r="M100" s="9">
        <v>306.30761699999999</v>
      </c>
      <c r="N100" s="9">
        <v>312.22210699999999</v>
      </c>
      <c r="O100" s="9">
        <v>318.45803799999999</v>
      </c>
      <c r="P100" s="9">
        <v>325.244415</v>
      </c>
      <c r="Q100" s="9">
        <v>332.70062300000001</v>
      </c>
      <c r="R100" s="9">
        <v>340.81310999999999</v>
      </c>
      <c r="S100" s="9">
        <v>349.279449</v>
      </c>
      <c r="T100" s="9">
        <v>357.904449</v>
      </c>
      <c r="U100" s="9">
        <v>366.42068499999999</v>
      </c>
      <c r="V100" s="9">
        <v>374.84719799999999</v>
      </c>
      <c r="W100" s="9">
        <v>383.454926</v>
      </c>
      <c r="X100" s="9">
        <v>392.060272</v>
      </c>
      <c r="Y100" s="9">
        <v>400.83960000000002</v>
      </c>
      <c r="Z100" s="9">
        <v>405.82324199999999</v>
      </c>
      <c r="AA100" s="9">
        <v>415.73266599999999</v>
      </c>
      <c r="AB100" s="9">
        <v>425.83624300000002</v>
      </c>
      <c r="AC100" s="9">
        <v>436.10672</v>
      </c>
      <c r="AD100" s="9">
        <v>446.65154999999999</v>
      </c>
      <c r="AE100" s="9">
        <v>457.42022700000001</v>
      </c>
      <c r="AF100" s="9">
        <v>468.40566999999999</v>
      </c>
      <c r="AG100" s="9">
        <v>479.50299100000001</v>
      </c>
      <c r="AH100" s="9">
        <v>490.93737800000002</v>
      </c>
      <c r="AI100" s="9">
        <v>502.87780800000002</v>
      </c>
      <c r="AJ100" s="9">
        <v>515.52246100000002</v>
      </c>
      <c r="AK100" s="5">
        <v>2.1732000000000001E-2</v>
      </c>
    </row>
    <row r="101" spans="1:37" ht="15" customHeight="1">
      <c r="A101" s="61" t="s">
        <v>274</v>
      </c>
      <c r="B101" s="7" t="s">
        <v>225</v>
      </c>
      <c r="C101" s="9">
        <v>741.28265399999998</v>
      </c>
      <c r="D101" s="9">
        <v>789.94354199999998</v>
      </c>
      <c r="E101" s="9">
        <v>839.93310499999995</v>
      </c>
      <c r="F101" s="9">
        <v>891.04272500000002</v>
      </c>
      <c r="G101" s="9">
        <v>943.34332300000005</v>
      </c>
      <c r="H101" s="9">
        <v>999.26739499999996</v>
      </c>
      <c r="I101" s="9">
        <v>1054.8989260000001</v>
      </c>
      <c r="J101" s="9">
        <v>1113.575439</v>
      </c>
      <c r="K101" s="9">
        <v>1173.167725</v>
      </c>
      <c r="L101" s="9">
        <v>1232.7062989999999</v>
      </c>
      <c r="M101" s="9">
        <v>1295.7854</v>
      </c>
      <c r="N101" s="9">
        <v>1363.4304199999999</v>
      </c>
      <c r="O101" s="9">
        <v>1433.656982</v>
      </c>
      <c r="P101" s="9">
        <v>1505.1724850000001</v>
      </c>
      <c r="Q101" s="9">
        <v>1578.919678</v>
      </c>
      <c r="R101" s="9">
        <v>1654.4698490000001</v>
      </c>
      <c r="S101" s="9">
        <v>1734.677246</v>
      </c>
      <c r="T101" s="9">
        <v>1817.5821530000001</v>
      </c>
      <c r="U101" s="9">
        <v>1902.442871</v>
      </c>
      <c r="V101" s="9">
        <v>1989.9229740000001</v>
      </c>
      <c r="W101" s="9">
        <v>2079.8134770000001</v>
      </c>
      <c r="X101" s="9">
        <v>2172.8542480000001</v>
      </c>
      <c r="Y101" s="9">
        <v>2269.091797</v>
      </c>
      <c r="Z101" s="9">
        <v>2345.7326659999999</v>
      </c>
      <c r="AA101" s="9">
        <v>2442.3774410000001</v>
      </c>
      <c r="AB101" s="9">
        <v>2542.4541020000001</v>
      </c>
      <c r="AC101" s="9">
        <v>2644.8920899999998</v>
      </c>
      <c r="AD101" s="9">
        <v>2748.7963869999999</v>
      </c>
      <c r="AE101" s="9">
        <v>2853.2578119999998</v>
      </c>
      <c r="AF101" s="9">
        <v>2959.9133299999999</v>
      </c>
      <c r="AG101" s="9">
        <v>3066.3276369999999</v>
      </c>
      <c r="AH101" s="9">
        <v>3176.116943</v>
      </c>
      <c r="AI101" s="9">
        <v>3286.6403810000002</v>
      </c>
      <c r="AJ101" s="9">
        <v>3395.88501</v>
      </c>
      <c r="AK101" s="5">
        <v>4.6628000000000003E-2</v>
      </c>
    </row>
    <row r="102" spans="1:37" ht="15" customHeight="1">
      <c r="A102" s="61" t="s">
        <v>273</v>
      </c>
      <c r="B102" s="7" t="s">
        <v>220</v>
      </c>
      <c r="C102" s="9">
        <v>311.477081</v>
      </c>
      <c r="D102" s="9">
        <v>319.43511999999998</v>
      </c>
      <c r="E102" s="9">
        <v>325.57019000000003</v>
      </c>
      <c r="F102" s="9">
        <v>329.82549999999998</v>
      </c>
      <c r="G102" s="9">
        <v>335.83429000000001</v>
      </c>
      <c r="H102" s="9">
        <v>341.52136200000001</v>
      </c>
      <c r="I102" s="9">
        <v>347.27001999999999</v>
      </c>
      <c r="J102" s="9">
        <v>353.32455399999998</v>
      </c>
      <c r="K102" s="9">
        <v>359.26959199999999</v>
      </c>
      <c r="L102" s="9">
        <v>365.02359000000001</v>
      </c>
      <c r="M102" s="9">
        <v>370.94885299999999</v>
      </c>
      <c r="N102" s="9">
        <v>377.17166099999997</v>
      </c>
      <c r="O102" s="9">
        <v>383.26916499999999</v>
      </c>
      <c r="P102" s="9">
        <v>388.888397</v>
      </c>
      <c r="Q102" s="9">
        <v>394.09082000000001</v>
      </c>
      <c r="R102" s="9">
        <v>399.171021</v>
      </c>
      <c r="S102" s="9">
        <v>404.57647700000001</v>
      </c>
      <c r="T102" s="9">
        <v>410.42364500000002</v>
      </c>
      <c r="U102" s="9">
        <v>416.43585200000001</v>
      </c>
      <c r="V102" s="9">
        <v>422.216431</v>
      </c>
      <c r="W102" s="9">
        <v>427.666809</v>
      </c>
      <c r="X102" s="9">
        <v>433.02261399999998</v>
      </c>
      <c r="Y102" s="9">
        <v>438.27624500000002</v>
      </c>
      <c r="Z102" s="9">
        <v>442.19970699999999</v>
      </c>
      <c r="AA102" s="9">
        <v>448.14172400000001</v>
      </c>
      <c r="AB102" s="9">
        <v>454.55499300000002</v>
      </c>
      <c r="AC102" s="9">
        <v>461.29061899999999</v>
      </c>
      <c r="AD102" s="9">
        <v>468.10379</v>
      </c>
      <c r="AE102" s="9">
        <v>474.93240400000002</v>
      </c>
      <c r="AF102" s="9">
        <v>481.89407299999999</v>
      </c>
      <c r="AG102" s="9">
        <v>488.959473</v>
      </c>
      <c r="AH102" s="9">
        <v>496.283142</v>
      </c>
      <c r="AI102" s="9">
        <v>504.07183800000001</v>
      </c>
      <c r="AJ102" s="9">
        <v>512.34960899999999</v>
      </c>
      <c r="AK102" s="5">
        <v>1.4874E-2</v>
      </c>
    </row>
    <row r="103" spans="1:37" ht="15" customHeight="1">
      <c r="A103" s="61" t="s">
        <v>272</v>
      </c>
      <c r="B103" s="7" t="s">
        <v>215</v>
      </c>
      <c r="C103" s="9">
        <v>460.38107300000001</v>
      </c>
      <c r="D103" s="9">
        <v>489.36459400000001</v>
      </c>
      <c r="E103" s="9">
        <v>519.61199999999997</v>
      </c>
      <c r="F103" s="9">
        <v>550.92401099999995</v>
      </c>
      <c r="G103" s="9">
        <v>583.75567599999999</v>
      </c>
      <c r="H103" s="9">
        <v>618.88867200000004</v>
      </c>
      <c r="I103" s="9">
        <v>656.27874799999995</v>
      </c>
      <c r="J103" s="9">
        <v>695.68780500000003</v>
      </c>
      <c r="K103" s="9">
        <v>736.57769800000005</v>
      </c>
      <c r="L103" s="9">
        <v>778.714294</v>
      </c>
      <c r="M103" s="9">
        <v>823.23175000000003</v>
      </c>
      <c r="N103" s="9">
        <v>870.28527799999995</v>
      </c>
      <c r="O103" s="9">
        <v>919.05645800000002</v>
      </c>
      <c r="P103" s="9">
        <v>969.65411400000005</v>
      </c>
      <c r="Q103" s="9">
        <v>1022.1161499999999</v>
      </c>
      <c r="R103" s="9">
        <v>1076.4685059999999</v>
      </c>
      <c r="S103" s="9">
        <v>1133.665405</v>
      </c>
      <c r="T103" s="9">
        <v>1193.7841800000001</v>
      </c>
      <c r="U103" s="9">
        <v>1256.2921140000001</v>
      </c>
      <c r="V103" s="9">
        <v>1321.322876</v>
      </c>
      <c r="W103" s="9">
        <v>1389.0563959999999</v>
      </c>
      <c r="X103" s="9">
        <v>1460.088135</v>
      </c>
      <c r="Y103" s="9">
        <v>1533.7604980000001</v>
      </c>
      <c r="Z103" s="9">
        <v>1626.7177730000001</v>
      </c>
      <c r="AA103" s="9">
        <v>1710.394409</v>
      </c>
      <c r="AB103" s="9">
        <v>1797.2791749999999</v>
      </c>
      <c r="AC103" s="9">
        <v>1887.884644</v>
      </c>
      <c r="AD103" s="9">
        <v>1982.0876459999999</v>
      </c>
      <c r="AE103" s="9">
        <v>2080.6191410000001</v>
      </c>
      <c r="AF103" s="9">
        <v>2182.797607</v>
      </c>
      <c r="AG103" s="9">
        <v>2287.6694339999999</v>
      </c>
      <c r="AH103" s="9">
        <v>2397.5407709999999</v>
      </c>
      <c r="AI103" s="9">
        <v>2513.8476559999999</v>
      </c>
      <c r="AJ103" s="9">
        <v>2634.9609380000002</v>
      </c>
      <c r="AK103" s="5">
        <v>5.4017999999999997E-2</v>
      </c>
    </row>
    <row r="104" spans="1:37" ht="15" customHeight="1">
      <c r="A104" s="61" t="s">
        <v>271</v>
      </c>
      <c r="B104" s="7" t="s">
        <v>210</v>
      </c>
      <c r="C104" s="9">
        <v>204.121048</v>
      </c>
      <c r="D104" s="9">
        <v>219.022842</v>
      </c>
      <c r="E104" s="9">
        <v>234.22122200000001</v>
      </c>
      <c r="F104" s="9">
        <v>249.97868299999999</v>
      </c>
      <c r="G104" s="9">
        <v>266.23580900000002</v>
      </c>
      <c r="H104" s="9">
        <v>283.503174</v>
      </c>
      <c r="I104" s="9">
        <v>302.31912199999999</v>
      </c>
      <c r="J104" s="9">
        <v>322.74188199999998</v>
      </c>
      <c r="K104" s="9">
        <v>344.38619999999997</v>
      </c>
      <c r="L104" s="9">
        <v>367.32607999999999</v>
      </c>
      <c r="M104" s="9">
        <v>391.829926</v>
      </c>
      <c r="N104" s="9">
        <v>417.788116</v>
      </c>
      <c r="O104" s="9">
        <v>445.02508499999999</v>
      </c>
      <c r="P104" s="9">
        <v>473.62924199999998</v>
      </c>
      <c r="Q104" s="9">
        <v>503.72799700000002</v>
      </c>
      <c r="R104" s="9">
        <v>535.57843000000003</v>
      </c>
      <c r="S104" s="9">
        <v>569.45001200000002</v>
      </c>
      <c r="T104" s="9">
        <v>605.24823000000004</v>
      </c>
      <c r="U104" s="9">
        <v>642.90283199999999</v>
      </c>
      <c r="V104" s="9">
        <v>682.71185300000002</v>
      </c>
      <c r="W104" s="9">
        <v>724.72302200000001</v>
      </c>
      <c r="X104" s="9">
        <v>768.99865699999998</v>
      </c>
      <c r="Y104" s="9">
        <v>815.32214399999998</v>
      </c>
      <c r="Z104" s="9">
        <v>870.93426499999998</v>
      </c>
      <c r="AA104" s="9">
        <v>923.71490500000004</v>
      </c>
      <c r="AB104" s="9">
        <v>978.98175000000003</v>
      </c>
      <c r="AC104" s="9">
        <v>1036.965942</v>
      </c>
      <c r="AD104" s="9">
        <v>1097.583862</v>
      </c>
      <c r="AE104" s="9">
        <v>1161.2532960000001</v>
      </c>
      <c r="AF104" s="9">
        <v>1227.783936</v>
      </c>
      <c r="AG104" s="9">
        <v>1297.0043949999999</v>
      </c>
      <c r="AH104" s="9">
        <v>1369.5483400000001</v>
      </c>
      <c r="AI104" s="9">
        <v>1446.094482</v>
      </c>
      <c r="AJ104" s="9">
        <v>1526.1755370000001</v>
      </c>
      <c r="AK104" s="5">
        <v>6.2545000000000003E-2</v>
      </c>
    </row>
    <row r="105" spans="1:37" ht="15" customHeight="1">
      <c r="A105" s="61" t="s">
        <v>270</v>
      </c>
      <c r="B105" s="7" t="s">
        <v>205</v>
      </c>
      <c r="C105" s="9">
        <v>179.85549900000001</v>
      </c>
      <c r="D105" s="9">
        <v>185.61161799999999</v>
      </c>
      <c r="E105" s="9">
        <v>191.95015000000001</v>
      </c>
      <c r="F105" s="9">
        <v>198.843018</v>
      </c>
      <c r="G105" s="9">
        <v>206.449219</v>
      </c>
      <c r="H105" s="9">
        <v>214.436081</v>
      </c>
      <c r="I105" s="9">
        <v>222.22479200000001</v>
      </c>
      <c r="J105" s="9">
        <v>229.99224899999999</v>
      </c>
      <c r="K105" s="9">
        <v>237.67254600000001</v>
      </c>
      <c r="L105" s="9">
        <v>245.376587</v>
      </c>
      <c r="M105" s="9">
        <v>253.29110700000001</v>
      </c>
      <c r="N105" s="9">
        <v>261.55944799999997</v>
      </c>
      <c r="O105" s="9">
        <v>270.088257</v>
      </c>
      <c r="P105" s="9">
        <v>278.84545900000001</v>
      </c>
      <c r="Q105" s="9">
        <v>287.68090799999999</v>
      </c>
      <c r="R105" s="9">
        <v>296.67422499999998</v>
      </c>
      <c r="S105" s="9">
        <v>306.23968500000001</v>
      </c>
      <c r="T105" s="9">
        <v>316.204071</v>
      </c>
      <c r="U105" s="9">
        <v>326.39727800000003</v>
      </c>
      <c r="V105" s="9">
        <v>336.81484999999998</v>
      </c>
      <c r="W105" s="9">
        <v>347.58987400000001</v>
      </c>
      <c r="X105" s="9">
        <v>358.68908699999997</v>
      </c>
      <c r="Y105" s="9">
        <v>370.07577500000002</v>
      </c>
      <c r="Z105" s="9">
        <v>383.81130999999999</v>
      </c>
      <c r="AA105" s="9">
        <v>396.16317700000002</v>
      </c>
      <c r="AB105" s="9">
        <v>408.980591</v>
      </c>
      <c r="AC105" s="9">
        <v>422.20336900000001</v>
      </c>
      <c r="AD105" s="9">
        <v>435.79904199999999</v>
      </c>
      <c r="AE105" s="9">
        <v>449.790955</v>
      </c>
      <c r="AF105" s="9">
        <v>464.23818999999997</v>
      </c>
      <c r="AG105" s="9">
        <v>478.89877300000001</v>
      </c>
      <c r="AH105" s="9">
        <v>493.89587399999999</v>
      </c>
      <c r="AI105" s="9">
        <v>509.15103099999999</v>
      </c>
      <c r="AJ105" s="9">
        <v>524.56280500000003</v>
      </c>
      <c r="AK105" s="5">
        <v>3.2999000000000001E-2</v>
      </c>
    </row>
    <row r="106" spans="1:37" ht="15" customHeight="1">
      <c r="A106" s="61" t="s">
        <v>269</v>
      </c>
      <c r="B106" s="7" t="s">
        <v>268</v>
      </c>
      <c r="C106" s="9">
        <v>5837.9370120000003</v>
      </c>
      <c r="D106" s="9">
        <v>6035.6484380000002</v>
      </c>
      <c r="E106" s="9">
        <v>6247.142578</v>
      </c>
      <c r="F106" s="9">
        <v>6460.9931640000004</v>
      </c>
      <c r="G106" s="9">
        <v>6676.1865230000003</v>
      </c>
      <c r="H106" s="9">
        <v>6897.9731449999999</v>
      </c>
      <c r="I106" s="9">
        <v>7126.3413090000004</v>
      </c>
      <c r="J106" s="9">
        <v>7366.2612300000001</v>
      </c>
      <c r="K106" s="9">
        <v>7612.2456050000001</v>
      </c>
      <c r="L106" s="9">
        <v>7862.1142579999996</v>
      </c>
      <c r="M106" s="9">
        <v>8123.1191410000001</v>
      </c>
      <c r="N106" s="9">
        <v>8400.5292969999991</v>
      </c>
      <c r="O106" s="9">
        <v>8683.1142579999996</v>
      </c>
      <c r="P106" s="9">
        <v>8972.5732420000004</v>
      </c>
      <c r="Q106" s="9">
        <v>9271.8681639999995</v>
      </c>
      <c r="R106" s="9">
        <v>9579.4521480000003</v>
      </c>
      <c r="S106" s="9">
        <v>9902.0078119999998</v>
      </c>
      <c r="T106" s="9">
        <v>10237.967773</v>
      </c>
      <c r="U106" s="9">
        <v>10583.124023</v>
      </c>
      <c r="V106" s="9">
        <v>10938.383789</v>
      </c>
      <c r="W106" s="9">
        <v>11304.426758</v>
      </c>
      <c r="X106" s="9">
        <v>11683.040039</v>
      </c>
      <c r="Y106" s="9">
        <v>12072.241211</v>
      </c>
      <c r="Z106" s="9">
        <v>12472.360352</v>
      </c>
      <c r="AA106" s="9">
        <v>12892.779296999999</v>
      </c>
      <c r="AB106" s="9">
        <v>13327.474609000001</v>
      </c>
      <c r="AC106" s="9">
        <v>13774.639648</v>
      </c>
      <c r="AD106" s="9">
        <v>14234.011719</v>
      </c>
      <c r="AE106" s="9">
        <v>14707.647461</v>
      </c>
      <c r="AF106" s="9">
        <v>15196.594727</v>
      </c>
      <c r="AG106" s="9">
        <v>15695.652344</v>
      </c>
      <c r="AH106" s="9">
        <v>16212.547852</v>
      </c>
      <c r="AI106" s="9">
        <v>16750.099609000001</v>
      </c>
      <c r="AJ106" s="9">
        <v>17302.589843999998</v>
      </c>
      <c r="AK106" s="5">
        <v>3.3459000000000003E-2</v>
      </c>
    </row>
    <row r="108" spans="1:37" ht="15" customHeight="1">
      <c r="B108" s="4" t="s">
        <v>267</v>
      </c>
    </row>
    <row r="109" spans="1:37" ht="15" customHeight="1">
      <c r="A109" s="61" t="s">
        <v>266</v>
      </c>
      <c r="B109" s="7" t="s">
        <v>265</v>
      </c>
      <c r="C109" s="9">
        <v>327.14013699999998</v>
      </c>
      <c r="D109" s="9">
        <v>332.10501099999999</v>
      </c>
      <c r="E109" s="9">
        <v>339.16467299999999</v>
      </c>
      <c r="F109" s="9">
        <v>346.68398999999999</v>
      </c>
      <c r="G109" s="9">
        <v>351.26861600000001</v>
      </c>
      <c r="H109" s="9">
        <v>353.95343000000003</v>
      </c>
      <c r="I109" s="9">
        <v>356.61172499999998</v>
      </c>
      <c r="J109" s="9">
        <v>359.14718599999998</v>
      </c>
      <c r="K109" s="9">
        <v>362.06951900000001</v>
      </c>
      <c r="L109" s="9">
        <v>365.42816199999999</v>
      </c>
      <c r="M109" s="9">
        <v>368.88403299999999</v>
      </c>
      <c r="N109" s="9">
        <v>372.54312099999999</v>
      </c>
      <c r="O109" s="9">
        <v>376.474152</v>
      </c>
      <c r="P109" s="9">
        <v>380.03060900000003</v>
      </c>
      <c r="Q109" s="9">
        <v>383.77349900000002</v>
      </c>
      <c r="R109" s="9">
        <v>387.40243500000003</v>
      </c>
      <c r="S109" s="9">
        <v>390.61471599999999</v>
      </c>
      <c r="T109" s="9">
        <v>394.05114700000001</v>
      </c>
      <c r="U109" s="9">
        <v>397.38909899999999</v>
      </c>
      <c r="V109" s="9">
        <v>400.31634500000001</v>
      </c>
      <c r="W109" s="9">
        <v>403.11544800000001</v>
      </c>
      <c r="X109" s="9">
        <v>405.95330799999999</v>
      </c>
      <c r="Y109" s="9">
        <v>408.80389400000001</v>
      </c>
      <c r="Z109" s="9">
        <v>411.574341</v>
      </c>
      <c r="AA109" s="9">
        <v>414.32092299999999</v>
      </c>
      <c r="AB109" s="9">
        <v>416.87576300000001</v>
      </c>
      <c r="AC109" s="9">
        <v>419.55892899999998</v>
      </c>
      <c r="AD109" s="9">
        <v>422.20593300000002</v>
      </c>
      <c r="AE109" s="9">
        <v>424.71636999999998</v>
      </c>
      <c r="AF109" s="9">
        <v>427.26800500000002</v>
      </c>
      <c r="AG109" s="9">
        <v>429.51437399999998</v>
      </c>
      <c r="AH109" s="9">
        <v>431.83654799999999</v>
      </c>
      <c r="AI109" s="9">
        <v>433.75665300000003</v>
      </c>
      <c r="AJ109" s="9">
        <v>435.44921900000003</v>
      </c>
      <c r="AK109" s="5">
        <v>8.5019999999999991E-3</v>
      </c>
    </row>
    <row r="110" spans="1:37" ht="15" customHeight="1">
      <c r="A110" s="61" t="s">
        <v>264</v>
      </c>
      <c r="B110" s="7" t="s">
        <v>171</v>
      </c>
      <c r="C110" s="9">
        <v>199.44215399999999</v>
      </c>
      <c r="D110" s="9">
        <v>205.11587499999999</v>
      </c>
      <c r="E110" s="9">
        <v>215.96121199999999</v>
      </c>
      <c r="F110" s="9">
        <v>221.89613299999999</v>
      </c>
      <c r="G110" s="9">
        <v>224.32615699999999</v>
      </c>
      <c r="H110" s="9">
        <v>224.854477</v>
      </c>
      <c r="I110" s="9">
        <v>219.39846800000001</v>
      </c>
      <c r="J110" s="9">
        <v>218.252106</v>
      </c>
      <c r="K110" s="9">
        <v>221.103836</v>
      </c>
      <c r="L110" s="9">
        <v>227.25250199999999</v>
      </c>
      <c r="M110" s="9">
        <v>229.94129899999999</v>
      </c>
      <c r="N110" s="9">
        <v>232.732147</v>
      </c>
      <c r="O110" s="9">
        <v>235.45477299999999</v>
      </c>
      <c r="P110" s="9">
        <v>237.248718</v>
      </c>
      <c r="Q110" s="9">
        <v>238.98036200000001</v>
      </c>
      <c r="R110" s="9">
        <v>240.62397799999999</v>
      </c>
      <c r="S110" s="9">
        <v>242.06669600000001</v>
      </c>
      <c r="T110" s="9">
        <v>244.372681</v>
      </c>
      <c r="U110" s="9">
        <v>246.93785099999999</v>
      </c>
      <c r="V110" s="9">
        <v>249.18652299999999</v>
      </c>
      <c r="W110" s="9">
        <v>250.95285000000001</v>
      </c>
      <c r="X110" s="9">
        <v>252.686646</v>
      </c>
      <c r="Y110" s="9">
        <v>254.368607</v>
      </c>
      <c r="Z110" s="9">
        <v>255.96099899999999</v>
      </c>
      <c r="AA110" s="9">
        <v>257.57043499999997</v>
      </c>
      <c r="AB110" s="9">
        <v>259.11523399999999</v>
      </c>
      <c r="AC110" s="9">
        <v>260.801605</v>
      </c>
      <c r="AD110" s="9">
        <v>262.52731299999999</v>
      </c>
      <c r="AE110" s="9">
        <v>264.15811200000002</v>
      </c>
      <c r="AF110" s="9">
        <v>265.76919600000002</v>
      </c>
      <c r="AG110" s="9">
        <v>267.146973</v>
      </c>
      <c r="AH110" s="9">
        <v>268.56716899999998</v>
      </c>
      <c r="AI110" s="9">
        <v>269.738159</v>
      </c>
      <c r="AJ110" s="9">
        <v>270.77496300000001</v>
      </c>
      <c r="AK110" s="5">
        <v>8.7159999999999998E-3</v>
      </c>
    </row>
    <row r="111" spans="1:37" ht="15" customHeight="1">
      <c r="A111" s="61" t="s">
        <v>263</v>
      </c>
      <c r="B111" s="7" t="s">
        <v>169</v>
      </c>
      <c r="C111" s="9">
        <v>24.800540999999999</v>
      </c>
      <c r="D111" s="9">
        <v>24.786788999999999</v>
      </c>
      <c r="E111" s="9">
        <v>27.589085000000001</v>
      </c>
      <c r="F111" s="9">
        <v>28.272711000000001</v>
      </c>
      <c r="G111" s="9">
        <v>29.186682000000001</v>
      </c>
      <c r="H111" s="9">
        <v>31.770482999999999</v>
      </c>
      <c r="I111" s="9">
        <v>32.034686999999998</v>
      </c>
      <c r="J111" s="9">
        <v>32.267646999999997</v>
      </c>
      <c r="K111" s="9">
        <v>32.461483000000001</v>
      </c>
      <c r="L111" s="9">
        <v>30.037699</v>
      </c>
      <c r="M111" s="9">
        <v>30.902145000000001</v>
      </c>
      <c r="N111" s="9">
        <v>31.505289000000001</v>
      </c>
      <c r="O111" s="9">
        <v>32.211669999999998</v>
      </c>
      <c r="P111" s="9">
        <v>32.676231000000001</v>
      </c>
      <c r="Q111" s="9">
        <v>33.168120999999999</v>
      </c>
      <c r="R111" s="9">
        <v>33.611030999999997</v>
      </c>
      <c r="S111" s="9">
        <v>33.772582999999997</v>
      </c>
      <c r="T111" s="9">
        <v>33.936881999999997</v>
      </c>
      <c r="U111" s="9">
        <v>34.076439000000001</v>
      </c>
      <c r="V111" s="9">
        <v>34.171149999999997</v>
      </c>
      <c r="W111" s="9">
        <v>34.537537</v>
      </c>
      <c r="X111" s="9">
        <v>34.857985999999997</v>
      </c>
      <c r="Y111" s="9">
        <v>35.155853</v>
      </c>
      <c r="Z111" s="9">
        <v>35.412025</v>
      </c>
      <c r="AA111" s="9">
        <v>35.650714999999998</v>
      </c>
      <c r="AB111" s="9">
        <v>35.854702000000003</v>
      </c>
      <c r="AC111" s="9">
        <v>36.053936</v>
      </c>
      <c r="AD111" s="9">
        <v>36.259140000000002</v>
      </c>
      <c r="AE111" s="9">
        <v>36.464419999999997</v>
      </c>
      <c r="AF111" s="9">
        <v>36.687987999999997</v>
      </c>
      <c r="AG111" s="9">
        <v>36.902614999999997</v>
      </c>
      <c r="AH111" s="9">
        <v>37.112518000000001</v>
      </c>
      <c r="AI111" s="9">
        <v>37.280746000000001</v>
      </c>
      <c r="AJ111" s="9">
        <v>37.424114000000003</v>
      </c>
      <c r="AK111" s="5">
        <v>1.2958000000000001E-2</v>
      </c>
    </row>
    <row r="112" spans="1:37" ht="15" customHeight="1">
      <c r="A112" s="61" t="s">
        <v>262</v>
      </c>
      <c r="B112" s="7" t="s">
        <v>167</v>
      </c>
      <c r="C112" s="9">
        <v>102.89743799999999</v>
      </c>
      <c r="D112" s="9">
        <v>102.202347</v>
      </c>
      <c r="E112" s="9">
        <v>95.614379999999997</v>
      </c>
      <c r="F112" s="9">
        <v>96.515159999999995</v>
      </c>
      <c r="G112" s="9">
        <v>97.755791000000002</v>
      </c>
      <c r="H112" s="9">
        <v>97.328461000000004</v>
      </c>
      <c r="I112" s="9">
        <v>105.178574</v>
      </c>
      <c r="J112" s="9">
        <v>108.627449</v>
      </c>
      <c r="K112" s="9">
        <v>108.504204</v>
      </c>
      <c r="L112" s="9">
        <v>108.137962</v>
      </c>
      <c r="M112" s="9">
        <v>108.040588</v>
      </c>
      <c r="N112" s="9">
        <v>108.30568700000001</v>
      </c>
      <c r="O112" s="9">
        <v>108.807709</v>
      </c>
      <c r="P112" s="9">
        <v>110.10565200000001</v>
      </c>
      <c r="Q112" s="9">
        <v>111.62500799999999</v>
      </c>
      <c r="R112" s="9">
        <v>113.167419</v>
      </c>
      <c r="S112" s="9">
        <v>114.775414</v>
      </c>
      <c r="T112" s="9">
        <v>115.741585</v>
      </c>
      <c r="U112" s="9">
        <v>116.374809</v>
      </c>
      <c r="V112" s="9">
        <v>116.95867200000001</v>
      </c>
      <c r="W112" s="9">
        <v>117.625069</v>
      </c>
      <c r="X112" s="9">
        <v>118.40868399999999</v>
      </c>
      <c r="Y112" s="9">
        <v>119.279404</v>
      </c>
      <c r="Z112" s="9">
        <v>120.20130899999999</v>
      </c>
      <c r="AA112" s="9">
        <v>121.099754</v>
      </c>
      <c r="AB112" s="9">
        <v>121.90582999999999</v>
      </c>
      <c r="AC112" s="9">
        <v>122.703407</v>
      </c>
      <c r="AD112" s="9">
        <v>123.41951</v>
      </c>
      <c r="AE112" s="9">
        <v>124.09382600000001</v>
      </c>
      <c r="AF112" s="9">
        <v>124.810822</v>
      </c>
      <c r="AG112" s="9">
        <v>125.46478999999999</v>
      </c>
      <c r="AH112" s="9">
        <v>126.156868</v>
      </c>
      <c r="AI112" s="9">
        <v>126.737747</v>
      </c>
      <c r="AJ112" s="9">
        <v>127.250137</v>
      </c>
      <c r="AK112" s="5">
        <v>6.8729999999999998E-3</v>
      </c>
    </row>
    <row r="113" spans="1:37" ht="15" customHeight="1">
      <c r="A113" s="61" t="s">
        <v>261</v>
      </c>
      <c r="B113" s="7" t="s">
        <v>260</v>
      </c>
      <c r="C113" s="9">
        <v>27.865206000000001</v>
      </c>
      <c r="D113" s="9">
        <v>28.468515</v>
      </c>
      <c r="E113" s="9">
        <v>28.94763</v>
      </c>
      <c r="F113" s="9">
        <v>29.486259</v>
      </c>
      <c r="G113" s="9">
        <v>29.996326</v>
      </c>
      <c r="H113" s="9">
        <v>30.495933999999998</v>
      </c>
      <c r="I113" s="9">
        <v>31.002528999999999</v>
      </c>
      <c r="J113" s="9">
        <v>31.530646999999998</v>
      </c>
      <c r="K113" s="9">
        <v>32.027904999999997</v>
      </c>
      <c r="L113" s="9">
        <v>32.499336</v>
      </c>
      <c r="M113" s="9">
        <v>33.005543000000003</v>
      </c>
      <c r="N113" s="9">
        <v>33.519821</v>
      </c>
      <c r="O113" s="9">
        <v>34.031585999999997</v>
      </c>
      <c r="P113" s="9">
        <v>34.548839999999998</v>
      </c>
      <c r="Q113" s="9">
        <v>35.050587</v>
      </c>
      <c r="R113" s="9">
        <v>35.567203999999997</v>
      </c>
      <c r="S113" s="9">
        <v>36.115952</v>
      </c>
      <c r="T113" s="9">
        <v>36.680228999999997</v>
      </c>
      <c r="U113" s="9">
        <v>37.237808000000001</v>
      </c>
      <c r="V113" s="9">
        <v>37.778336000000003</v>
      </c>
      <c r="W113" s="9">
        <v>38.325294</v>
      </c>
      <c r="X113" s="9">
        <v>38.884720000000002</v>
      </c>
      <c r="Y113" s="9">
        <v>39.416237000000002</v>
      </c>
      <c r="Z113" s="9">
        <v>39.943485000000003</v>
      </c>
      <c r="AA113" s="9">
        <v>40.465462000000002</v>
      </c>
      <c r="AB113" s="9">
        <v>40.982430000000001</v>
      </c>
      <c r="AC113" s="9">
        <v>41.491095999999999</v>
      </c>
      <c r="AD113" s="9">
        <v>41.983822000000004</v>
      </c>
      <c r="AE113" s="9">
        <v>42.475746000000001</v>
      </c>
      <c r="AF113" s="9">
        <v>42.962508999999997</v>
      </c>
      <c r="AG113" s="9">
        <v>43.432968000000002</v>
      </c>
      <c r="AH113" s="9">
        <v>43.896239999999999</v>
      </c>
      <c r="AI113" s="9">
        <v>44.360878</v>
      </c>
      <c r="AJ113" s="9">
        <v>44.811607000000002</v>
      </c>
      <c r="AK113" s="5">
        <v>1.4278000000000001E-2</v>
      </c>
    </row>
    <row r="114" spans="1:37" ht="15" customHeight="1">
      <c r="A114" s="61" t="s">
        <v>259</v>
      </c>
      <c r="B114" s="7" t="s">
        <v>171</v>
      </c>
      <c r="C114" s="9">
        <v>9.1465940000000003</v>
      </c>
      <c r="D114" s="9">
        <v>9.3446269999999991</v>
      </c>
      <c r="E114" s="9">
        <v>9.5018940000000001</v>
      </c>
      <c r="F114" s="9">
        <v>9.6786969999999997</v>
      </c>
      <c r="G114" s="9">
        <v>9.8461230000000004</v>
      </c>
      <c r="H114" s="9">
        <v>10.010116</v>
      </c>
      <c r="I114" s="9">
        <v>10.176404</v>
      </c>
      <c r="J114" s="9">
        <v>10.349755</v>
      </c>
      <c r="K114" s="9">
        <v>10.512976</v>
      </c>
      <c r="L114" s="9">
        <v>10.667721999999999</v>
      </c>
      <c r="M114" s="9">
        <v>10.833881</v>
      </c>
      <c r="N114" s="9">
        <v>11.002689999999999</v>
      </c>
      <c r="O114" s="9">
        <v>11.170674</v>
      </c>
      <c r="P114" s="9">
        <v>11.340458999999999</v>
      </c>
      <c r="Q114" s="9">
        <v>11.505155999999999</v>
      </c>
      <c r="R114" s="9">
        <v>11.674732000000001</v>
      </c>
      <c r="S114" s="9">
        <v>11.854856</v>
      </c>
      <c r="T114" s="9">
        <v>12.040075</v>
      </c>
      <c r="U114" s="9">
        <v>12.223098999999999</v>
      </c>
      <c r="V114" s="9">
        <v>12.400522</v>
      </c>
      <c r="W114" s="9">
        <v>12.580059</v>
      </c>
      <c r="X114" s="9">
        <v>12.763688</v>
      </c>
      <c r="Y114" s="9">
        <v>12.938154000000001</v>
      </c>
      <c r="Z114" s="9">
        <v>13.111221</v>
      </c>
      <c r="AA114" s="9">
        <v>13.282557000000001</v>
      </c>
      <c r="AB114" s="9">
        <v>13.452249</v>
      </c>
      <c r="AC114" s="9">
        <v>13.619216</v>
      </c>
      <c r="AD114" s="9">
        <v>13.780951</v>
      </c>
      <c r="AE114" s="9">
        <v>13.942422000000001</v>
      </c>
      <c r="AF114" s="9">
        <v>14.102198</v>
      </c>
      <c r="AG114" s="9">
        <v>14.256622999999999</v>
      </c>
      <c r="AH114" s="9">
        <v>14.40869</v>
      </c>
      <c r="AI114" s="9">
        <v>14.561204999999999</v>
      </c>
      <c r="AJ114" s="9">
        <v>14.709154</v>
      </c>
      <c r="AK114" s="5">
        <v>1.4278000000000001E-2</v>
      </c>
    </row>
    <row r="115" spans="1:37" ht="15" customHeight="1">
      <c r="A115" s="61" t="s">
        <v>258</v>
      </c>
      <c r="B115" s="7" t="s">
        <v>169</v>
      </c>
      <c r="C115" s="9">
        <v>5.9559220000000002</v>
      </c>
      <c r="D115" s="9">
        <v>6.0848740000000001</v>
      </c>
      <c r="E115" s="9">
        <v>6.1872800000000003</v>
      </c>
      <c r="F115" s="9">
        <v>6.3024060000000004</v>
      </c>
      <c r="G115" s="9">
        <v>6.4114279999999999</v>
      </c>
      <c r="H115" s="9">
        <v>6.5182149999999996</v>
      </c>
      <c r="I115" s="9">
        <v>6.6264950000000002</v>
      </c>
      <c r="J115" s="9">
        <v>6.7393749999999999</v>
      </c>
      <c r="K115" s="9">
        <v>6.8456580000000002</v>
      </c>
      <c r="L115" s="9">
        <v>6.9464230000000002</v>
      </c>
      <c r="M115" s="9">
        <v>7.0546199999999999</v>
      </c>
      <c r="N115" s="9">
        <v>7.164542</v>
      </c>
      <c r="O115" s="9">
        <v>7.2739269999999996</v>
      </c>
      <c r="P115" s="9">
        <v>7.3844839999999996</v>
      </c>
      <c r="Q115" s="9">
        <v>7.4917280000000002</v>
      </c>
      <c r="R115" s="9">
        <v>7.60215</v>
      </c>
      <c r="S115" s="9">
        <v>7.7194399999999996</v>
      </c>
      <c r="T115" s="9">
        <v>7.8400480000000003</v>
      </c>
      <c r="U115" s="9">
        <v>7.9592260000000001</v>
      </c>
      <c r="V115" s="9">
        <v>8.0747579999999992</v>
      </c>
      <c r="W115" s="9">
        <v>8.1916670000000007</v>
      </c>
      <c r="X115" s="9">
        <v>8.3112379999999995</v>
      </c>
      <c r="Y115" s="9">
        <v>8.4248440000000002</v>
      </c>
      <c r="Z115" s="9">
        <v>8.5375390000000007</v>
      </c>
      <c r="AA115" s="9">
        <v>8.6491059999999997</v>
      </c>
      <c r="AB115" s="9">
        <v>8.7596039999999995</v>
      </c>
      <c r="AC115" s="9">
        <v>8.8683259999999997</v>
      </c>
      <c r="AD115" s="9">
        <v>8.9736399999999996</v>
      </c>
      <c r="AE115" s="9">
        <v>9.0787849999999999</v>
      </c>
      <c r="AF115" s="9">
        <v>9.1828260000000004</v>
      </c>
      <c r="AG115" s="9">
        <v>9.2833819999999996</v>
      </c>
      <c r="AH115" s="9">
        <v>9.3824020000000008</v>
      </c>
      <c r="AI115" s="9">
        <v>9.4817149999999994</v>
      </c>
      <c r="AJ115" s="9">
        <v>9.5780530000000006</v>
      </c>
      <c r="AK115" s="5">
        <v>1.4278000000000001E-2</v>
      </c>
    </row>
    <row r="116" spans="1:37" ht="15" customHeight="1">
      <c r="A116" s="61" t="s">
        <v>257</v>
      </c>
      <c r="B116" s="7" t="s">
        <v>167</v>
      </c>
      <c r="C116" s="9">
        <v>12.762689999999999</v>
      </c>
      <c r="D116" s="9">
        <v>13.039014999999999</v>
      </c>
      <c r="E116" s="9">
        <v>13.258456000000001</v>
      </c>
      <c r="F116" s="9">
        <v>13.505157000000001</v>
      </c>
      <c r="G116" s="9">
        <v>13.738775</v>
      </c>
      <c r="H116" s="9">
        <v>13.967603</v>
      </c>
      <c r="I116" s="9">
        <v>14.199631999999999</v>
      </c>
      <c r="J116" s="9">
        <v>14.441518</v>
      </c>
      <c r="K116" s="9">
        <v>14.669269</v>
      </c>
      <c r="L116" s="9">
        <v>14.885192</v>
      </c>
      <c r="M116" s="9">
        <v>15.117043000000001</v>
      </c>
      <c r="N116" s="9">
        <v>15.352589999999999</v>
      </c>
      <c r="O116" s="9">
        <v>15.586987000000001</v>
      </c>
      <c r="P116" s="9">
        <v>15.823895</v>
      </c>
      <c r="Q116" s="9">
        <v>16.053702999999999</v>
      </c>
      <c r="R116" s="9">
        <v>16.290320999999999</v>
      </c>
      <c r="S116" s="9">
        <v>16.541658000000002</v>
      </c>
      <c r="T116" s="9">
        <v>16.800104000000001</v>
      </c>
      <c r="U116" s="9">
        <v>17.055485000000001</v>
      </c>
      <c r="V116" s="9">
        <v>17.303052999999998</v>
      </c>
      <c r="W116" s="9">
        <v>17.553571999999999</v>
      </c>
      <c r="X116" s="9">
        <v>17.809795000000001</v>
      </c>
      <c r="Y116" s="9">
        <v>18.053238</v>
      </c>
      <c r="Z116" s="9">
        <v>18.294725</v>
      </c>
      <c r="AA116" s="9">
        <v>18.533798000000001</v>
      </c>
      <c r="AB116" s="9">
        <v>18.770578</v>
      </c>
      <c r="AC116" s="9">
        <v>19.003554999999999</v>
      </c>
      <c r="AD116" s="9">
        <v>19.229230999999999</v>
      </c>
      <c r="AE116" s="9">
        <v>19.454540000000001</v>
      </c>
      <c r="AF116" s="9">
        <v>19.677485000000001</v>
      </c>
      <c r="AG116" s="9">
        <v>19.892962000000001</v>
      </c>
      <c r="AH116" s="9">
        <v>20.105148</v>
      </c>
      <c r="AI116" s="9">
        <v>20.317961</v>
      </c>
      <c r="AJ116" s="9">
        <v>20.524401000000001</v>
      </c>
      <c r="AK116" s="5">
        <v>1.4278000000000001E-2</v>
      </c>
    </row>
    <row r="117" spans="1:37" ht="15" customHeight="1">
      <c r="A117" s="61" t="s">
        <v>256</v>
      </c>
      <c r="B117" s="7" t="s">
        <v>255</v>
      </c>
      <c r="C117" s="9">
        <v>48.645184</v>
      </c>
      <c r="D117" s="9">
        <v>49.833534</v>
      </c>
      <c r="E117" s="9">
        <v>51.176842000000001</v>
      </c>
      <c r="F117" s="9">
        <v>52.623150000000003</v>
      </c>
      <c r="G117" s="9">
        <v>54.100113</v>
      </c>
      <c r="H117" s="9">
        <v>55.632820000000002</v>
      </c>
      <c r="I117" s="9">
        <v>57.156204000000002</v>
      </c>
      <c r="J117" s="9">
        <v>58.699013000000001</v>
      </c>
      <c r="K117" s="9">
        <v>60.148646999999997</v>
      </c>
      <c r="L117" s="9">
        <v>61.551178</v>
      </c>
      <c r="M117" s="9">
        <v>62.985458000000001</v>
      </c>
      <c r="N117" s="9">
        <v>64.467827</v>
      </c>
      <c r="O117" s="9">
        <v>65.995193</v>
      </c>
      <c r="P117" s="9">
        <v>67.538405999999995</v>
      </c>
      <c r="Q117" s="9">
        <v>69.108825999999993</v>
      </c>
      <c r="R117" s="9">
        <v>70.678825000000003</v>
      </c>
      <c r="S117" s="9">
        <v>72.333893000000003</v>
      </c>
      <c r="T117" s="9">
        <v>74.046959000000001</v>
      </c>
      <c r="U117" s="9">
        <v>75.741028</v>
      </c>
      <c r="V117" s="9">
        <v>77.421547000000004</v>
      </c>
      <c r="W117" s="9">
        <v>79.103240999999997</v>
      </c>
      <c r="X117" s="9">
        <v>80.820740000000001</v>
      </c>
      <c r="Y117" s="9">
        <v>82.465912000000003</v>
      </c>
      <c r="Z117" s="9">
        <v>84.103920000000002</v>
      </c>
      <c r="AA117" s="9">
        <v>85.753112999999999</v>
      </c>
      <c r="AB117" s="9">
        <v>87.380843999999996</v>
      </c>
      <c r="AC117" s="9">
        <v>89.000793000000002</v>
      </c>
      <c r="AD117" s="9">
        <v>90.575042999999994</v>
      </c>
      <c r="AE117" s="9">
        <v>92.145995999999997</v>
      </c>
      <c r="AF117" s="9">
        <v>93.700728999999995</v>
      </c>
      <c r="AG117" s="9">
        <v>95.183937</v>
      </c>
      <c r="AH117" s="9">
        <v>96.668930000000003</v>
      </c>
      <c r="AI117" s="9">
        <v>98.196594000000005</v>
      </c>
      <c r="AJ117" s="9">
        <v>99.715050000000005</v>
      </c>
      <c r="AK117" s="5">
        <v>2.1912999999999998E-2</v>
      </c>
    </row>
    <row r="118" spans="1:37" ht="15" customHeight="1">
      <c r="A118" s="61" t="s">
        <v>254</v>
      </c>
      <c r="B118" s="7" t="s">
        <v>171</v>
      </c>
      <c r="C118" s="9">
        <v>31.072914000000001</v>
      </c>
      <c r="D118" s="9">
        <v>31.831990999999999</v>
      </c>
      <c r="E118" s="9">
        <v>32.690052000000001</v>
      </c>
      <c r="F118" s="9">
        <v>33.613906999999998</v>
      </c>
      <c r="G118" s="9">
        <v>34.557338999999999</v>
      </c>
      <c r="H118" s="9">
        <v>35.536380999999999</v>
      </c>
      <c r="I118" s="9">
        <v>36.509467999999998</v>
      </c>
      <c r="J118" s="9">
        <v>37.494965000000001</v>
      </c>
      <c r="K118" s="9">
        <v>38.420940000000002</v>
      </c>
      <c r="L118" s="9">
        <v>39.316833000000003</v>
      </c>
      <c r="M118" s="9">
        <v>40.233001999999999</v>
      </c>
      <c r="N118" s="9">
        <v>41.17989</v>
      </c>
      <c r="O118" s="9">
        <v>42.155521</v>
      </c>
      <c r="P118" s="9">
        <v>43.141272999999998</v>
      </c>
      <c r="Q118" s="9">
        <v>44.144404999999999</v>
      </c>
      <c r="R118" s="9">
        <v>45.147266000000002</v>
      </c>
      <c r="S118" s="9">
        <v>46.204467999999999</v>
      </c>
      <c r="T118" s="9">
        <v>47.298717000000003</v>
      </c>
      <c r="U118" s="9">
        <v>48.380833000000003</v>
      </c>
      <c r="V118" s="9">
        <v>49.454287999999998</v>
      </c>
      <c r="W118" s="9">
        <v>50.528500000000001</v>
      </c>
      <c r="X118" s="9">
        <v>51.625579999999999</v>
      </c>
      <c r="Y118" s="9">
        <v>52.676464000000003</v>
      </c>
      <c r="Z118" s="9">
        <v>53.722766999999997</v>
      </c>
      <c r="AA118" s="9">
        <v>54.776215000000001</v>
      </c>
      <c r="AB118" s="9">
        <v>55.815956</v>
      </c>
      <c r="AC118" s="9">
        <v>56.850726999999999</v>
      </c>
      <c r="AD118" s="9">
        <v>57.856304000000002</v>
      </c>
      <c r="AE118" s="9">
        <v>58.859775999999997</v>
      </c>
      <c r="AF118" s="9">
        <v>59.852885999999998</v>
      </c>
      <c r="AG118" s="9">
        <v>60.800308000000001</v>
      </c>
      <c r="AH118" s="9">
        <v>61.748874999999998</v>
      </c>
      <c r="AI118" s="9">
        <v>62.724696999999999</v>
      </c>
      <c r="AJ118" s="9">
        <v>63.694637</v>
      </c>
      <c r="AK118" s="5">
        <v>2.1912999999999998E-2</v>
      </c>
    </row>
    <row r="119" spans="1:37" ht="15" customHeight="1">
      <c r="A119" s="61" t="s">
        <v>253</v>
      </c>
      <c r="B119" s="7" t="s">
        <v>169</v>
      </c>
      <c r="C119" s="9">
        <v>2.785847</v>
      </c>
      <c r="D119" s="9">
        <v>2.8539029999999999</v>
      </c>
      <c r="E119" s="9">
        <v>2.9308320000000001</v>
      </c>
      <c r="F119" s="9">
        <v>3.0136609999999999</v>
      </c>
      <c r="G119" s="9">
        <v>3.0982440000000002</v>
      </c>
      <c r="H119" s="9">
        <v>3.1860200000000001</v>
      </c>
      <c r="I119" s="9">
        <v>3.273263</v>
      </c>
      <c r="J119" s="9">
        <v>3.361618</v>
      </c>
      <c r="K119" s="9">
        <v>3.444636</v>
      </c>
      <c r="L119" s="9">
        <v>3.5249579999999998</v>
      </c>
      <c r="M119" s="9">
        <v>3.607097</v>
      </c>
      <c r="N119" s="9">
        <v>3.6919900000000001</v>
      </c>
      <c r="O119" s="9">
        <v>3.779461</v>
      </c>
      <c r="P119" s="9">
        <v>3.8678379999999999</v>
      </c>
      <c r="Q119" s="9">
        <v>3.9577740000000001</v>
      </c>
      <c r="R119" s="9">
        <v>4.0476859999999997</v>
      </c>
      <c r="S119" s="9">
        <v>4.1424700000000003</v>
      </c>
      <c r="T119" s="9">
        <v>4.2405749999999998</v>
      </c>
      <c r="U119" s="9">
        <v>4.3375919999999999</v>
      </c>
      <c r="V119" s="9">
        <v>4.4338329999999999</v>
      </c>
      <c r="W119" s="9">
        <v>4.5301410000000004</v>
      </c>
      <c r="X119" s="9">
        <v>4.6284999999999998</v>
      </c>
      <c r="Y119" s="9">
        <v>4.7227180000000004</v>
      </c>
      <c r="Z119" s="9">
        <v>4.8165250000000004</v>
      </c>
      <c r="AA119" s="9">
        <v>4.910971</v>
      </c>
      <c r="AB119" s="9">
        <v>5.0041890000000002</v>
      </c>
      <c r="AC119" s="9">
        <v>5.0969620000000004</v>
      </c>
      <c r="AD119" s="9">
        <v>5.1871169999999998</v>
      </c>
      <c r="AE119" s="9">
        <v>5.2770840000000003</v>
      </c>
      <c r="AF119" s="9">
        <v>5.3661209999999997</v>
      </c>
      <c r="AG119" s="9">
        <v>5.4510630000000004</v>
      </c>
      <c r="AH119" s="9">
        <v>5.5361070000000003</v>
      </c>
      <c r="AI119" s="9">
        <v>5.6235939999999998</v>
      </c>
      <c r="AJ119" s="9">
        <v>5.7105540000000001</v>
      </c>
      <c r="AK119" s="5">
        <v>2.1912999999999998E-2</v>
      </c>
    </row>
    <row r="120" spans="1:37" ht="15" customHeight="1">
      <c r="A120" s="61" t="s">
        <v>252</v>
      </c>
      <c r="B120" s="7" t="s">
        <v>167</v>
      </c>
      <c r="C120" s="9">
        <v>14.786422</v>
      </c>
      <c r="D120" s="9">
        <v>15.147638000000001</v>
      </c>
      <c r="E120" s="9">
        <v>15.555956999999999</v>
      </c>
      <c r="F120" s="9">
        <v>15.995583999999999</v>
      </c>
      <c r="G120" s="9">
        <v>16.444528999999999</v>
      </c>
      <c r="H120" s="9">
        <v>16.910418</v>
      </c>
      <c r="I120" s="9">
        <v>17.373472</v>
      </c>
      <c r="J120" s="9">
        <v>17.842431999999999</v>
      </c>
      <c r="K120" s="9">
        <v>18.283069999999999</v>
      </c>
      <c r="L120" s="9">
        <v>18.709391</v>
      </c>
      <c r="M120" s="9">
        <v>19.145361000000001</v>
      </c>
      <c r="N120" s="9">
        <v>19.595949000000001</v>
      </c>
      <c r="O120" s="9">
        <v>20.060214999999999</v>
      </c>
      <c r="P120" s="9">
        <v>20.529297</v>
      </c>
      <c r="Q120" s="9">
        <v>21.006648999999999</v>
      </c>
      <c r="R120" s="9">
        <v>21.483872999999999</v>
      </c>
      <c r="S120" s="9">
        <v>21.986954000000001</v>
      </c>
      <c r="T120" s="9">
        <v>22.507669</v>
      </c>
      <c r="U120" s="9">
        <v>23.022604000000001</v>
      </c>
      <c r="V120" s="9">
        <v>23.533422000000002</v>
      </c>
      <c r="W120" s="9">
        <v>24.044598000000001</v>
      </c>
      <c r="X120" s="9">
        <v>24.566658</v>
      </c>
      <c r="Y120" s="9">
        <v>25.06673</v>
      </c>
      <c r="Z120" s="9">
        <v>25.564630999999999</v>
      </c>
      <c r="AA120" s="9">
        <v>26.065922</v>
      </c>
      <c r="AB120" s="9">
        <v>26.560699</v>
      </c>
      <c r="AC120" s="9">
        <v>27.053108000000002</v>
      </c>
      <c r="AD120" s="9">
        <v>27.531624000000001</v>
      </c>
      <c r="AE120" s="9">
        <v>28.009138</v>
      </c>
      <c r="AF120" s="9">
        <v>28.481718000000001</v>
      </c>
      <c r="AG120" s="9">
        <v>28.932563999999999</v>
      </c>
      <c r="AH120" s="9">
        <v>29.383951</v>
      </c>
      <c r="AI120" s="9">
        <v>29.848305</v>
      </c>
      <c r="AJ120" s="9">
        <v>30.309861999999999</v>
      </c>
      <c r="AK120" s="5">
        <v>2.1912999999999998E-2</v>
      </c>
    </row>
    <row r="121" spans="1:37" ht="15" customHeight="1">
      <c r="A121" s="61" t="s">
        <v>251</v>
      </c>
      <c r="B121" s="7" t="s">
        <v>250</v>
      </c>
      <c r="C121" s="9">
        <v>82.862533999999997</v>
      </c>
      <c r="D121" s="9">
        <v>84.941353000000007</v>
      </c>
      <c r="E121" s="9">
        <v>87.676529000000002</v>
      </c>
      <c r="F121" s="9">
        <v>90.568068999999994</v>
      </c>
      <c r="G121" s="9">
        <v>93.272300999999999</v>
      </c>
      <c r="H121" s="9">
        <v>95.922782999999995</v>
      </c>
      <c r="I121" s="9">
        <v>98.573166000000001</v>
      </c>
      <c r="J121" s="9">
        <v>101.210167</v>
      </c>
      <c r="K121" s="9">
        <v>103.720596</v>
      </c>
      <c r="L121" s="9">
        <v>106.103615</v>
      </c>
      <c r="M121" s="9">
        <v>108.348297</v>
      </c>
      <c r="N121" s="9">
        <v>110.59309399999999</v>
      </c>
      <c r="O121" s="9">
        <v>112.86794999999999</v>
      </c>
      <c r="P121" s="9">
        <v>115.137939</v>
      </c>
      <c r="Q121" s="9">
        <v>117.384888</v>
      </c>
      <c r="R121" s="9">
        <v>119.572968</v>
      </c>
      <c r="S121" s="9">
        <v>121.837357</v>
      </c>
      <c r="T121" s="9">
        <v>124.153137</v>
      </c>
      <c r="U121" s="9">
        <v>126.45362900000001</v>
      </c>
      <c r="V121" s="9">
        <v>128.76823400000001</v>
      </c>
      <c r="W121" s="9">
        <v>131.06677199999999</v>
      </c>
      <c r="X121" s="9">
        <v>133.40786700000001</v>
      </c>
      <c r="Y121" s="9">
        <v>135.741409</v>
      </c>
      <c r="Z121" s="9">
        <v>138.08221399999999</v>
      </c>
      <c r="AA121" s="9">
        <v>140.45225500000001</v>
      </c>
      <c r="AB121" s="9">
        <v>142.755585</v>
      </c>
      <c r="AC121" s="9">
        <v>145.041946</v>
      </c>
      <c r="AD121" s="9">
        <v>147.320099</v>
      </c>
      <c r="AE121" s="9">
        <v>149.60855100000001</v>
      </c>
      <c r="AF121" s="9">
        <v>151.91055299999999</v>
      </c>
      <c r="AG121" s="9">
        <v>154.11639400000001</v>
      </c>
      <c r="AH121" s="9">
        <v>156.352341</v>
      </c>
      <c r="AI121" s="9">
        <v>158.653198</v>
      </c>
      <c r="AJ121" s="9">
        <v>160.93897999999999</v>
      </c>
      <c r="AK121" s="5">
        <v>2.0171999999999999E-2</v>
      </c>
    </row>
    <row r="122" spans="1:37" ht="15" customHeight="1">
      <c r="A122" s="61" t="s">
        <v>249</v>
      </c>
      <c r="B122" s="7" t="s">
        <v>171</v>
      </c>
      <c r="C122" s="9">
        <v>43.705539999999999</v>
      </c>
      <c r="D122" s="9">
        <v>44.802002000000002</v>
      </c>
      <c r="E122" s="9">
        <v>46.244663000000003</v>
      </c>
      <c r="F122" s="9">
        <v>47.769793999999997</v>
      </c>
      <c r="G122" s="9">
        <v>49.196128999999999</v>
      </c>
      <c r="H122" s="9">
        <v>50.594116</v>
      </c>
      <c r="I122" s="9">
        <v>51.992049999999999</v>
      </c>
      <c r="J122" s="9">
        <v>53.382930999999999</v>
      </c>
      <c r="K122" s="9">
        <v>54.707042999999999</v>
      </c>
      <c r="L122" s="9">
        <v>55.963959000000003</v>
      </c>
      <c r="M122" s="9">
        <v>57.147906999999996</v>
      </c>
      <c r="N122" s="9">
        <v>58.331916999999997</v>
      </c>
      <c r="O122" s="9">
        <v>59.531784000000002</v>
      </c>
      <c r="P122" s="9">
        <v>60.729087999999997</v>
      </c>
      <c r="Q122" s="9">
        <v>61.914223</v>
      </c>
      <c r="R122" s="9">
        <v>63.068317</v>
      </c>
      <c r="S122" s="9">
        <v>64.262664999999998</v>
      </c>
      <c r="T122" s="9">
        <v>65.484108000000006</v>
      </c>
      <c r="U122" s="9">
        <v>66.697502</v>
      </c>
      <c r="V122" s="9">
        <v>67.918327000000005</v>
      </c>
      <c r="W122" s="9">
        <v>69.130691999999996</v>
      </c>
      <c r="X122" s="9">
        <v>70.365493999999998</v>
      </c>
      <c r="Y122" s="9">
        <v>71.596305999999998</v>
      </c>
      <c r="Z122" s="9">
        <v>72.830956</v>
      </c>
      <c r="AA122" s="9">
        <v>74.081023999999999</v>
      </c>
      <c r="AB122" s="9">
        <v>75.295906000000002</v>
      </c>
      <c r="AC122" s="9">
        <v>76.501846</v>
      </c>
      <c r="AD122" s="9">
        <v>77.703445000000002</v>
      </c>
      <c r="AE122" s="9">
        <v>78.910483999999997</v>
      </c>
      <c r="AF122" s="9">
        <v>80.124656999999999</v>
      </c>
      <c r="AG122" s="9">
        <v>81.288116000000002</v>
      </c>
      <c r="AH122" s="9">
        <v>82.467467999999997</v>
      </c>
      <c r="AI122" s="9">
        <v>83.681045999999995</v>
      </c>
      <c r="AJ122" s="9">
        <v>84.886673000000002</v>
      </c>
      <c r="AK122" s="5">
        <v>2.0171999999999999E-2</v>
      </c>
    </row>
    <row r="123" spans="1:37" ht="15" customHeight="1">
      <c r="A123" s="61" t="s">
        <v>248</v>
      </c>
      <c r="B123" s="7" t="s">
        <v>169</v>
      </c>
      <c r="C123" s="9">
        <v>14.436669</v>
      </c>
      <c r="D123" s="9">
        <v>14.79885</v>
      </c>
      <c r="E123" s="9">
        <v>15.275385</v>
      </c>
      <c r="F123" s="9">
        <v>15.779159999999999</v>
      </c>
      <c r="G123" s="9">
        <v>16.250305000000001</v>
      </c>
      <c r="H123" s="9">
        <v>16.712084000000001</v>
      </c>
      <c r="I123" s="9">
        <v>17.173843000000002</v>
      </c>
      <c r="J123" s="9">
        <v>17.633272000000002</v>
      </c>
      <c r="K123" s="9">
        <v>18.070651999999999</v>
      </c>
      <c r="L123" s="9">
        <v>18.48583</v>
      </c>
      <c r="M123" s="9">
        <v>18.876909000000001</v>
      </c>
      <c r="N123" s="9">
        <v>19.268008999999999</v>
      </c>
      <c r="O123" s="9">
        <v>19.664342999999999</v>
      </c>
      <c r="P123" s="9">
        <v>20.059832</v>
      </c>
      <c r="Q123" s="9">
        <v>20.451305000000001</v>
      </c>
      <c r="R123" s="9">
        <v>20.832521</v>
      </c>
      <c r="S123" s="9">
        <v>21.227034</v>
      </c>
      <c r="T123" s="9">
        <v>21.630496999999998</v>
      </c>
      <c r="U123" s="9">
        <v>22.031300000000002</v>
      </c>
      <c r="V123" s="9">
        <v>22.434559</v>
      </c>
      <c r="W123" s="9">
        <v>22.835021999999999</v>
      </c>
      <c r="X123" s="9">
        <v>23.242899000000001</v>
      </c>
      <c r="Y123" s="9">
        <v>23.649457999999999</v>
      </c>
      <c r="Z123" s="9">
        <v>24.057283000000002</v>
      </c>
      <c r="AA123" s="9">
        <v>24.470199999999998</v>
      </c>
      <c r="AB123" s="9">
        <v>24.871496</v>
      </c>
      <c r="AC123" s="9">
        <v>25.269836000000002</v>
      </c>
      <c r="AD123" s="9">
        <v>25.666747999999998</v>
      </c>
      <c r="AE123" s="9">
        <v>26.065450999999999</v>
      </c>
      <c r="AF123" s="9">
        <v>26.466512999999999</v>
      </c>
      <c r="AG123" s="9">
        <v>26.850826000000001</v>
      </c>
      <c r="AH123" s="9">
        <v>27.240380999999999</v>
      </c>
      <c r="AI123" s="9">
        <v>27.641251</v>
      </c>
      <c r="AJ123" s="9">
        <v>28.039487999999999</v>
      </c>
      <c r="AK123" s="5">
        <v>2.0171999999999999E-2</v>
      </c>
    </row>
    <row r="124" spans="1:37" ht="15" customHeight="1">
      <c r="A124" s="61" t="s">
        <v>247</v>
      </c>
      <c r="B124" s="7" t="s">
        <v>167</v>
      </c>
      <c r="C124" s="9">
        <v>24.720324999999999</v>
      </c>
      <c r="D124" s="9">
        <v>25.340499999999999</v>
      </c>
      <c r="E124" s="9">
        <v>26.156483000000001</v>
      </c>
      <c r="F124" s="9">
        <v>27.019112</v>
      </c>
      <c r="G124" s="9">
        <v>27.825865</v>
      </c>
      <c r="H124" s="9">
        <v>28.616582999999999</v>
      </c>
      <c r="I124" s="9">
        <v>29.40727</v>
      </c>
      <c r="J124" s="9">
        <v>30.193961999999999</v>
      </c>
      <c r="K124" s="9">
        <v>30.942900000000002</v>
      </c>
      <c r="L124" s="9">
        <v>31.653822000000002</v>
      </c>
      <c r="M124" s="9">
        <v>32.323475000000002</v>
      </c>
      <c r="N124" s="9">
        <v>32.993167999999997</v>
      </c>
      <c r="O124" s="9">
        <v>33.671821999999999</v>
      </c>
      <c r="P124" s="9">
        <v>34.349026000000002</v>
      </c>
      <c r="Q124" s="9">
        <v>35.019359999999999</v>
      </c>
      <c r="R124" s="9">
        <v>35.672127000000003</v>
      </c>
      <c r="S124" s="9">
        <v>36.347659999999998</v>
      </c>
      <c r="T124" s="9">
        <v>37.038525</v>
      </c>
      <c r="U124" s="9">
        <v>37.724826999999998</v>
      </c>
      <c r="V124" s="9">
        <v>38.415343999999997</v>
      </c>
      <c r="W124" s="9">
        <v>39.101067</v>
      </c>
      <c r="X124" s="9">
        <v>39.799484</v>
      </c>
      <c r="Y124" s="9">
        <v>40.495646999999998</v>
      </c>
      <c r="Z124" s="9">
        <v>41.193976999999997</v>
      </c>
      <c r="AA124" s="9">
        <v>41.901031000000003</v>
      </c>
      <c r="AB124" s="9">
        <v>42.588180999999999</v>
      </c>
      <c r="AC124" s="9">
        <v>43.270263999999997</v>
      </c>
      <c r="AD124" s="9">
        <v>43.949913000000002</v>
      </c>
      <c r="AE124" s="9">
        <v>44.632621999999998</v>
      </c>
      <c r="AF124" s="9">
        <v>45.319374000000003</v>
      </c>
      <c r="AG124" s="9">
        <v>45.977440000000001</v>
      </c>
      <c r="AH124" s="9">
        <v>46.644492999999997</v>
      </c>
      <c r="AI124" s="9">
        <v>47.330910000000003</v>
      </c>
      <c r="AJ124" s="9">
        <v>48.012821000000002</v>
      </c>
      <c r="AK124" s="5">
        <v>2.0171999999999999E-2</v>
      </c>
    </row>
    <row r="125" spans="1:37" ht="15" customHeight="1">
      <c r="A125" s="61" t="s">
        <v>246</v>
      </c>
      <c r="B125" s="7" t="s">
        <v>245</v>
      </c>
      <c r="C125" s="9">
        <v>278.82748400000003</v>
      </c>
      <c r="D125" s="9">
        <v>285.14386000000002</v>
      </c>
      <c r="E125" s="9">
        <v>290.53924599999999</v>
      </c>
      <c r="F125" s="9">
        <v>295.531586</v>
      </c>
      <c r="G125" s="9">
        <v>300.167236</v>
      </c>
      <c r="H125" s="9">
        <v>304.783905</v>
      </c>
      <c r="I125" s="9">
        <v>309.40939300000002</v>
      </c>
      <c r="J125" s="9">
        <v>314.21991000000003</v>
      </c>
      <c r="K125" s="9">
        <v>318.96017499999999</v>
      </c>
      <c r="L125" s="9">
        <v>323.49276700000001</v>
      </c>
      <c r="M125" s="9">
        <v>328.15472399999999</v>
      </c>
      <c r="N125" s="9">
        <v>332.849762</v>
      </c>
      <c r="O125" s="9">
        <v>337.45825200000002</v>
      </c>
      <c r="P125" s="9">
        <v>341.986694</v>
      </c>
      <c r="Q125" s="9">
        <v>346.53088400000001</v>
      </c>
      <c r="R125" s="9">
        <v>351.043274</v>
      </c>
      <c r="S125" s="9">
        <v>355.64254799999998</v>
      </c>
      <c r="T125" s="9">
        <v>360.27539100000001</v>
      </c>
      <c r="U125" s="9">
        <v>364.85415599999999</v>
      </c>
      <c r="V125" s="9">
        <v>369.45590199999998</v>
      </c>
      <c r="W125" s="9">
        <v>374.04333500000001</v>
      </c>
      <c r="X125" s="9">
        <v>378.67031900000001</v>
      </c>
      <c r="Y125" s="9">
        <v>383.17358400000001</v>
      </c>
      <c r="Z125" s="9">
        <v>387.72085600000003</v>
      </c>
      <c r="AA125" s="9">
        <v>392.37420700000001</v>
      </c>
      <c r="AB125" s="9">
        <v>396.99276700000001</v>
      </c>
      <c r="AC125" s="9">
        <v>401.51806599999998</v>
      </c>
      <c r="AD125" s="9">
        <v>405.94189499999999</v>
      </c>
      <c r="AE125" s="9">
        <v>410.38452100000001</v>
      </c>
      <c r="AF125" s="9">
        <v>414.90661599999999</v>
      </c>
      <c r="AG125" s="9">
        <v>419.49917599999998</v>
      </c>
      <c r="AH125" s="9">
        <v>424.38449100000003</v>
      </c>
      <c r="AI125" s="9">
        <v>429.72280899999998</v>
      </c>
      <c r="AJ125" s="9">
        <v>435.352081</v>
      </c>
      <c r="AK125" s="5">
        <v>1.3311999999999999E-2</v>
      </c>
    </row>
    <row r="126" spans="1:37" ht="15" customHeight="1">
      <c r="A126" s="61" t="s">
        <v>244</v>
      </c>
      <c r="B126" s="7" t="s">
        <v>171</v>
      </c>
      <c r="C126" s="9">
        <v>177.68836999999999</v>
      </c>
      <c r="D126" s="9">
        <v>181.71360799999999</v>
      </c>
      <c r="E126" s="9">
        <v>185.151917</v>
      </c>
      <c r="F126" s="9">
        <v>188.333405</v>
      </c>
      <c r="G126" s="9">
        <v>191.287567</v>
      </c>
      <c r="H126" s="9">
        <v>194.229614</v>
      </c>
      <c r="I126" s="9">
        <v>197.177322</v>
      </c>
      <c r="J126" s="9">
        <v>200.24288899999999</v>
      </c>
      <c r="K126" s="9">
        <v>203.26374799999999</v>
      </c>
      <c r="L126" s="9">
        <v>206.15222199999999</v>
      </c>
      <c r="M126" s="9">
        <v>209.12313800000001</v>
      </c>
      <c r="N126" s="9">
        <v>212.11514299999999</v>
      </c>
      <c r="O126" s="9">
        <v>215.051987</v>
      </c>
      <c r="P126" s="9">
        <v>217.937836</v>
      </c>
      <c r="Q126" s="9">
        <v>220.83369400000001</v>
      </c>
      <c r="R126" s="9">
        <v>223.70933500000001</v>
      </c>
      <c r="S126" s="9">
        <v>226.64030500000001</v>
      </c>
      <c r="T126" s="9">
        <v>229.59266700000001</v>
      </c>
      <c r="U126" s="9">
        <v>232.510605</v>
      </c>
      <c r="V126" s="9">
        <v>235.44314600000001</v>
      </c>
      <c r="W126" s="9">
        <v>238.36656199999999</v>
      </c>
      <c r="X126" s="9">
        <v>241.315201</v>
      </c>
      <c r="Y126" s="9">
        <v>244.185013</v>
      </c>
      <c r="Z126" s="9">
        <v>247.08284</v>
      </c>
      <c r="AA126" s="9">
        <v>250.04827900000001</v>
      </c>
      <c r="AB126" s="9">
        <v>252.99157700000001</v>
      </c>
      <c r="AC126" s="9">
        <v>255.87539699999999</v>
      </c>
      <c r="AD126" s="9">
        <v>258.69454999999999</v>
      </c>
      <c r="AE126" s="9">
        <v>261.52572600000002</v>
      </c>
      <c r="AF126" s="9">
        <v>264.40750100000002</v>
      </c>
      <c r="AG126" s="9">
        <v>267.33422899999999</v>
      </c>
      <c r="AH126" s="9">
        <v>270.44747899999999</v>
      </c>
      <c r="AI126" s="9">
        <v>273.84942599999999</v>
      </c>
      <c r="AJ126" s="9">
        <v>277.43679800000001</v>
      </c>
      <c r="AK126" s="5">
        <v>1.3311999999999999E-2</v>
      </c>
    </row>
    <row r="127" spans="1:37" ht="15" customHeight="1">
      <c r="A127" s="61" t="s">
        <v>243</v>
      </c>
      <c r="B127" s="7" t="s">
        <v>169</v>
      </c>
      <c r="C127" s="9">
        <v>58.801806999999997</v>
      </c>
      <c r="D127" s="9">
        <v>60.133862000000001</v>
      </c>
      <c r="E127" s="9">
        <v>61.27169</v>
      </c>
      <c r="F127" s="9">
        <v>62.324528000000001</v>
      </c>
      <c r="G127" s="9">
        <v>63.302138999999997</v>
      </c>
      <c r="H127" s="9">
        <v>64.275741999999994</v>
      </c>
      <c r="I127" s="9">
        <v>65.251213000000007</v>
      </c>
      <c r="J127" s="9">
        <v>66.265701000000007</v>
      </c>
      <c r="K127" s="9">
        <v>67.265372999999997</v>
      </c>
      <c r="L127" s="9">
        <v>68.221252000000007</v>
      </c>
      <c r="M127" s="9">
        <v>69.204407000000003</v>
      </c>
      <c r="N127" s="9">
        <v>70.194534000000004</v>
      </c>
      <c r="O127" s="9">
        <v>71.166420000000002</v>
      </c>
      <c r="P127" s="9">
        <v>72.121421999999995</v>
      </c>
      <c r="Q127" s="9">
        <v>73.079741999999996</v>
      </c>
      <c r="R127" s="9">
        <v>74.031363999999996</v>
      </c>
      <c r="S127" s="9">
        <v>75.001296999999994</v>
      </c>
      <c r="T127" s="9">
        <v>75.978317000000004</v>
      </c>
      <c r="U127" s="9">
        <v>76.943932000000004</v>
      </c>
      <c r="V127" s="9">
        <v>77.914398000000006</v>
      </c>
      <c r="W127" s="9">
        <v>78.881836000000007</v>
      </c>
      <c r="X127" s="9">
        <v>79.857613000000001</v>
      </c>
      <c r="Y127" s="9">
        <v>80.807311999999996</v>
      </c>
      <c r="Z127" s="9">
        <v>81.766281000000006</v>
      </c>
      <c r="AA127" s="9">
        <v>82.747626999999994</v>
      </c>
      <c r="AB127" s="9">
        <v>83.721633999999995</v>
      </c>
      <c r="AC127" s="9">
        <v>84.675972000000002</v>
      </c>
      <c r="AD127" s="9">
        <v>85.608902</v>
      </c>
      <c r="AE127" s="9">
        <v>86.545822000000001</v>
      </c>
      <c r="AF127" s="9">
        <v>87.499474000000006</v>
      </c>
      <c r="AG127" s="9">
        <v>88.467995000000002</v>
      </c>
      <c r="AH127" s="9">
        <v>89.498260000000002</v>
      </c>
      <c r="AI127" s="9">
        <v>90.624054000000001</v>
      </c>
      <c r="AJ127" s="9">
        <v>91.811211</v>
      </c>
      <c r="AK127" s="5">
        <v>1.3311999999999999E-2</v>
      </c>
    </row>
    <row r="128" spans="1:37" ht="15" customHeight="1">
      <c r="A128" s="61" t="s">
        <v>242</v>
      </c>
      <c r="B128" s="7" t="s">
        <v>167</v>
      </c>
      <c r="C128" s="9">
        <v>42.337302999999999</v>
      </c>
      <c r="D128" s="9">
        <v>43.296382999999999</v>
      </c>
      <c r="E128" s="9">
        <v>44.11562</v>
      </c>
      <c r="F128" s="9">
        <v>44.873660999999998</v>
      </c>
      <c r="G128" s="9">
        <v>45.577540999999997</v>
      </c>
      <c r="H128" s="9">
        <v>46.278537999999998</v>
      </c>
      <c r="I128" s="9">
        <v>46.980873000000003</v>
      </c>
      <c r="J128" s="9">
        <v>47.711308000000002</v>
      </c>
      <c r="K128" s="9">
        <v>48.431068000000003</v>
      </c>
      <c r="L128" s="9">
        <v>49.119304999999997</v>
      </c>
      <c r="M128" s="9">
        <v>49.827174999999997</v>
      </c>
      <c r="N128" s="9">
        <v>50.540073</v>
      </c>
      <c r="O128" s="9">
        <v>51.239821999999997</v>
      </c>
      <c r="P128" s="9">
        <v>51.927422</v>
      </c>
      <c r="Q128" s="9">
        <v>52.617415999999999</v>
      </c>
      <c r="R128" s="9">
        <v>53.302585999999998</v>
      </c>
      <c r="S128" s="9">
        <v>54.000934999999998</v>
      </c>
      <c r="T128" s="9">
        <v>54.704391000000001</v>
      </c>
      <c r="U128" s="9">
        <v>55.399635000000004</v>
      </c>
      <c r="V128" s="9">
        <v>56.098370000000003</v>
      </c>
      <c r="W128" s="9">
        <v>56.794925999999997</v>
      </c>
      <c r="X128" s="9">
        <v>57.497486000000002</v>
      </c>
      <c r="Y128" s="9">
        <v>58.181266999999998</v>
      </c>
      <c r="Z128" s="9">
        <v>58.871727</v>
      </c>
      <c r="AA128" s="9">
        <v>59.578293000000002</v>
      </c>
      <c r="AB128" s="9">
        <v>60.279578999999998</v>
      </c>
      <c r="AC128" s="9">
        <v>60.966704999999997</v>
      </c>
      <c r="AD128" s="9">
        <v>61.638412000000002</v>
      </c>
      <c r="AE128" s="9">
        <v>62.312992000000001</v>
      </c>
      <c r="AF128" s="9">
        <v>62.999625999999999</v>
      </c>
      <c r="AG128" s="9">
        <v>63.696959999999997</v>
      </c>
      <c r="AH128" s="9">
        <v>64.438750999999996</v>
      </c>
      <c r="AI128" s="9">
        <v>65.249320999999995</v>
      </c>
      <c r="AJ128" s="9">
        <v>66.104073</v>
      </c>
      <c r="AK128" s="5">
        <v>1.3311999999999999E-2</v>
      </c>
    </row>
    <row r="129" spans="1:37" ht="15" customHeight="1">
      <c r="A129" s="61" t="s">
        <v>241</v>
      </c>
      <c r="B129" s="7" t="s">
        <v>240</v>
      </c>
      <c r="C129" s="9">
        <v>40.01923</v>
      </c>
      <c r="D129" s="9">
        <v>41.337971000000003</v>
      </c>
      <c r="E129" s="9">
        <v>42.848511000000002</v>
      </c>
      <c r="F129" s="9">
        <v>44.567008999999999</v>
      </c>
      <c r="G129" s="9">
        <v>46.372070000000001</v>
      </c>
      <c r="H129" s="9">
        <v>48.274749999999997</v>
      </c>
      <c r="I129" s="9">
        <v>50.278483999999999</v>
      </c>
      <c r="J129" s="9">
        <v>52.359825000000001</v>
      </c>
      <c r="K129" s="9">
        <v>54.494830999999998</v>
      </c>
      <c r="L129" s="9">
        <v>56.675251000000003</v>
      </c>
      <c r="M129" s="9">
        <v>58.912135999999997</v>
      </c>
      <c r="N129" s="9">
        <v>61.218792000000001</v>
      </c>
      <c r="O129" s="9">
        <v>63.615822000000001</v>
      </c>
      <c r="P129" s="9">
        <v>66.080871999999999</v>
      </c>
      <c r="Q129" s="9">
        <v>68.656936999999999</v>
      </c>
      <c r="R129" s="9">
        <v>71.289176999999995</v>
      </c>
      <c r="S129" s="9">
        <v>74.045387000000005</v>
      </c>
      <c r="T129" s="9">
        <v>76.940535999999994</v>
      </c>
      <c r="U129" s="9">
        <v>79.958511000000001</v>
      </c>
      <c r="V129" s="9">
        <v>83.099113000000003</v>
      </c>
      <c r="W129" s="9">
        <v>86.352844000000005</v>
      </c>
      <c r="X129" s="9">
        <v>89.722915999999998</v>
      </c>
      <c r="Y129" s="9">
        <v>93.226760999999996</v>
      </c>
      <c r="Z129" s="9">
        <v>96.865509000000003</v>
      </c>
      <c r="AA129" s="9">
        <v>100.626801</v>
      </c>
      <c r="AB129" s="9">
        <v>104.499908</v>
      </c>
      <c r="AC129" s="9">
        <v>108.51618999999999</v>
      </c>
      <c r="AD129" s="9">
        <v>112.687347</v>
      </c>
      <c r="AE129" s="9">
        <v>117.02274300000001</v>
      </c>
      <c r="AF129" s="9">
        <v>121.517937</v>
      </c>
      <c r="AG129" s="9">
        <v>126.114754</v>
      </c>
      <c r="AH129" s="9">
        <v>130.90275600000001</v>
      </c>
      <c r="AI129" s="9">
        <v>135.902039</v>
      </c>
      <c r="AJ129" s="9">
        <v>141.10434000000001</v>
      </c>
      <c r="AK129" s="5">
        <v>3.9112000000000001E-2</v>
      </c>
    </row>
    <row r="130" spans="1:37" ht="15" customHeight="1">
      <c r="A130" s="61" t="s">
        <v>239</v>
      </c>
      <c r="B130" s="7" t="s">
        <v>171</v>
      </c>
      <c r="C130" s="9">
        <v>14.354723</v>
      </c>
      <c r="D130" s="9">
        <v>14.82775</v>
      </c>
      <c r="E130" s="9">
        <v>15.369574</v>
      </c>
      <c r="F130" s="9">
        <v>15.985991</v>
      </c>
      <c r="G130" s="9">
        <v>16.633458999999998</v>
      </c>
      <c r="H130" s="9">
        <v>17.315943000000001</v>
      </c>
      <c r="I130" s="9">
        <v>18.034673999999999</v>
      </c>
      <c r="J130" s="9">
        <v>18.781241999999999</v>
      </c>
      <c r="K130" s="9">
        <v>19.547058</v>
      </c>
      <c r="L130" s="9">
        <v>20.329166000000001</v>
      </c>
      <c r="M130" s="9">
        <v>21.131526999999998</v>
      </c>
      <c r="N130" s="9">
        <v>21.958914</v>
      </c>
      <c r="O130" s="9">
        <v>22.818718000000001</v>
      </c>
      <c r="P130" s="9">
        <v>23.702919000000001</v>
      </c>
      <c r="Q130" s="9">
        <v>24.626944999999999</v>
      </c>
      <c r="R130" s="9">
        <v>25.571117000000001</v>
      </c>
      <c r="S130" s="9">
        <v>26.559757000000001</v>
      </c>
      <c r="T130" s="9">
        <v>27.598236</v>
      </c>
      <c r="U130" s="9">
        <v>28.680769000000002</v>
      </c>
      <c r="V130" s="9">
        <v>29.807289000000001</v>
      </c>
      <c r="W130" s="9">
        <v>30.974388000000001</v>
      </c>
      <c r="X130" s="9">
        <v>32.183219999999999</v>
      </c>
      <c r="Y130" s="9">
        <v>33.440033</v>
      </c>
      <c r="Z130" s="9">
        <v>34.745235000000001</v>
      </c>
      <c r="AA130" s="9">
        <v>36.094394999999999</v>
      </c>
      <c r="AB130" s="9">
        <v>37.483662000000002</v>
      </c>
      <c r="AC130" s="9">
        <v>38.924286000000002</v>
      </c>
      <c r="AD130" s="9">
        <v>40.420459999999999</v>
      </c>
      <c r="AE130" s="9">
        <v>41.975548000000003</v>
      </c>
      <c r="AF130" s="9">
        <v>43.587955000000001</v>
      </c>
      <c r="AG130" s="9">
        <v>45.236812999999998</v>
      </c>
      <c r="AH130" s="9">
        <v>46.954250000000002</v>
      </c>
      <c r="AI130" s="9">
        <v>48.747467</v>
      </c>
      <c r="AJ130" s="9">
        <v>50.613514000000002</v>
      </c>
      <c r="AK130" s="5">
        <v>3.9112000000000001E-2</v>
      </c>
    </row>
    <row r="131" spans="1:37" ht="15" customHeight="1">
      <c r="A131" s="61" t="s">
        <v>238</v>
      </c>
      <c r="B131" s="7" t="s">
        <v>169</v>
      </c>
      <c r="C131" s="9">
        <v>15.007212000000001</v>
      </c>
      <c r="D131" s="9">
        <v>15.50174</v>
      </c>
      <c r="E131" s="9">
        <v>16.068192</v>
      </c>
      <c r="F131" s="9">
        <v>16.712627000000001</v>
      </c>
      <c r="G131" s="9">
        <v>17.389526</v>
      </c>
      <c r="H131" s="9">
        <v>18.103031000000001</v>
      </c>
      <c r="I131" s="9">
        <v>18.854433</v>
      </c>
      <c r="J131" s="9">
        <v>19.634934999999999</v>
      </c>
      <c r="K131" s="9">
        <v>20.435562000000001</v>
      </c>
      <c r="L131" s="9">
        <v>21.253219999999999</v>
      </c>
      <c r="M131" s="9">
        <v>22.092051999999999</v>
      </c>
      <c r="N131" s="9">
        <v>22.957046999999999</v>
      </c>
      <c r="O131" s="9">
        <v>23.855931999999999</v>
      </c>
      <c r="P131" s="9">
        <v>24.780325000000001</v>
      </c>
      <c r="Q131" s="9">
        <v>25.746352999999999</v>
      </c>
      <c r="R131" s="9">
        <v>26.733440000000002</v>
      </c>
      <c r="S131" s="9">
        <v>27.767021</v>
      </c>
      <c r="T131" s="9">
        <v>28.852701</v>
      </c>
      <c r="U131" s="9">
        <v>29.984442000000001</v>
      </c>
      <c r="V131" s="9">
        <v>31.162167</v>
      </c>
      <c r="W131" s="9">
        <v>32.382317</v>
      </c>
      <c r="X131" s="9">
        <v>33.646090999999998</v>
      </c>
      <c r="Y131" s="9">
        <v>34.960037</v>
      </c>
      <c r="Z131" s="9">
        <v>36.324565999999997</v>
      </c>
      <c r="AA131" s="9">
        <v>37.735050000000001</v>
      </c>
      <c r="AB131" s="9">
        <v>39.187466000000001</v>
      </c>
      <c r="AC131" s="9">
        <v>40.693573000000001</v>
      </c>
      <c r="AD131" s="9">
        <v>42.257755000000003</v>
      </c>
      <c r="AE131" s="9">
        <v>43.88353</v>
      </c>
      <c r="AF131" s="9">
        <v>45.569229</v>
      </c>
      <c r="AG131" s="9">
        <v>47.293033999999999</v>
      </c>
      <c r="AH131" s="9">
        <v>49.088535</v>
      </c>
      <c r="AI131" s="9">
        <v>50.963264000000002</v>
      </c>
      <c r="AJ131" s="9">
        <v>52.914130999999998</v>
      </c>
      <c r="AK131" s="5">
        <v>3.9112000000000001E-2</v>
      </c>
    </row>
    <row r="132" spans="1:37" ht="15" customHeight="1">
      <c r="A132" s="61" t="s">
        <v>237</v>
      </c>
      <c r="B132" s="7" t="s">
        <v>167</v>
      </c>
      <c r="C132" s="9">
        <v>10.657295</v>
      </c>
      <c r="D132" s="9">
        <v>11.008481</v>
      </c>
      <c r="E132" s="9">
        <v>11.410743999999999</v>
      </c>
      <c r="F132" s="9">
        <v>11.868387</v>
      </c>
      <c r="G132" s="9">
        <v>12.349083</v>
      </c>
      <c r="H132" s="9">
        <v>12.855776000000001</v>
      </c>
      <c r="I132" s="9">
        <v>13.389379</v>
      </c>
      <c r="J132" s="9">
        <v>13.94365</v>
      </c>
      <c r="K132" s="9">
        <v>14.51221</v>
      </c>
      <c r="L132" s="9">
        <v>15.092866000000001</v>
      </c>
      <c r="M132" s="9">
        <v>15.688558</v>
      </c>
      <c r="N132" s="9">
        <v>16.30283</v>
      </c>
      <c r="O132" s="9">
        <v>16.94117</v>
      </c>
      <c r="P132" s="9">
        <v>17.597622000000001</v>
      </c>
      <c r="Q132" s="9">
        <v>18.283642</v>
      </c>
      <c r="R132" s="9">
        <v>18.984617</v>
      </c>
      <c r="S132" s="9">
        <v>19.718609000000001</v>
      </c>
      <c r="T132" s="9">
        <v>20.489598999999998</v>
      </c>
      <c r="U132" s="9">
        <v>21.293299000000001</v>
      </c>
      <c r="V132" s="9">
        <v>22.129656000000001</v>
      </c>
      <c r="W132" s="9">
        <v>22.996136</v>
      </c>
      <c r="X132" s="9">
        <v>23.893599999999999</v>
      </c>
      <c r="Y132" s="9">
        <v>24.826691</v>
      </c>
      <c r="Z132" s="9">
        <v>25.795705999999999</v>
      </c>
      <c r="AA132" s="9">
        <v>26.797353999999999</v>
      </c>
      <c r="AB132" s="9">
        <v>27.828776999999999</v>
      </c>
      <c r="AC132" s="9">
        <v>28.898334999999999</v>
      </c>
      <c r="AD132" s="9">
        <v>30.009129000000001</v>
      </c>
      <c r="AE132" s="9">
        <v>31.163665999999999</v>
      </c>
      <c r="AF132" s="9">
        <v>32.360756000000002</v>
      </c>
      <c r="AG132" s="9">
        <v>33.584907999999999</v>
      </c>
      <c r="AH132" s="9">
        <v>34.859974000000001</v>
      </c>
      <c r="AI132" s="9">
        <v>36.191302999999998</v>
      </c>
      <c r="AJ132" s="9">
        <v>37.576698</v>
      </c>
      <c r="AK132" s="5">
        <v>3.9112000000000001E-2</v>
      </c>
    </row>
    <row r="133" spans="1:37" ht="15" customHeight="1">
      <c r="A133" s="61" t="s">
        <v>236</v>
      </c>
      <c r="B133" s="7" t="s">
        <v>235</v>
      </c>
      <c r="C133" s="9">
        <v>117.727699</v>
      </c>
      <c r="D133" s="9">
        <v>121.74144</v>
      </c>
      <c r="E133" s="9">
        <v>126.97663900000001</v>
      </c>
      <c r="F133" s="9">
        <v>132.81320199999999</v>
      </c>
      <c r="G133" s="9">
        <v>138.23413099999999</v>
      </c>
      <c r="H133" s="9">
        <v>143.407715</v>
      </c>
      <c r="I133" s="9">
        <v>148.63516200000001</v>
      </c>
      <c r="J133" s="9">
        <v>153.901917</v>
      </c>
      <c r="K133" s="9">
        <v>159.01019299999999</v>
      </c>
      <c r="L133" s="9">
        <v>164.03598</v>
      </c>
      <c r="M133" s="9">
        <v>169.388306</v>
      </c>
      <c r="N133" s="9">
        <v>174.19984400000001</v>
      </c>
      <c r="O133" s="9">
        <v>179.148956</v>
      </c>
      <c r="P133" s="9">
        <v>184.174744</v>
      </c>
      <c r="Q133" s="9">
        <v>189.41433699999999</v>
      </c>
      <c r="R133" s="9">
        <v>194.609329</v>
      </c>
      <c r="S133" s="9">
        <v>199.76327499999999</v>
      </c>
      <c r="T133" s="9">
        <v>205.08154300000001</v>
      </c>
      <c r="U133" s="9">
        <v>210.465408</v>
      </c>
      <c r="V133" s="9">
        <v>215.881821</v>
      </c>
      <c r="W133" s="9">
        <v>221.24684099999999</v>
      </c>
      <c r="X133" s="9">
        <v>226.354919</v>
      </c>
      <c r="Y133" s="9">
        <v>231.50314299999999</v>
      </c>
      <c r="Z133" s="9">
        <v>236.72659300000001</v>
      </c>
      <c r="AA133" s="9">
        <v>242.07914700000001</v>
      </c>
      <c r="AB133" s="9">
        <v>247.49255400000001</v>
      </c>
      <c r="AC133" s="9">
        <v>252.59259</v>
      </c>
      <c r="AD133" s="9">
        <v>257.74755900000002</v>
      </c>
      <c r="AE133" s="9">
        <v>263.039917</v>
      </c>
      <c r="AF133" s="9">
        <v>268.47018400000002</v>
      </c>
      <c r="AG133" s="9">
        <v>273.91110200000003</v>
      </c>
      <c r="AH133" s="9">
        <v>278.952789</v>
      </c>
      <c r="AI133" s="9">
        <v>284.130585</v>
      </c>
      <c r="AJ133" s="9">
        <v>289.45251500000001</v>
      </c>
      <c r="AK133" s="5">
        <v>2.7435000000000001E-2</v>
      </c>
    </row>
    <row r="134" spans="1:37" ht="15" customHeight="1">
      <c r="A134" s="61" t="s">
        <v>234</v>
      </c>
      <c r="B134" s="7" t="s">
        <v>171</v>
      </c>
      <c r="C134" s="9">
        <v>43.384838000000002</v>
      </c>
      <c r="D134" s="9">
        <v>44.863971999999997</v>
      </c>
      <c r="E134" s="9">
        <v>46.793242999999997</v>
      </c>
      <c r="F134" s="9">
        <v>48.944125999999997</v>
      </c>
      <c r="G134" s="9">
        <v>50.941837</v>
      </c>
      <c r="H134" s="9">
        <v>52.848396000000001</v>
      </c>
      <c r="I134" s="9">
        <v>54.774811</v>
      </c>
      <c r="J134" s="9">
        <v>56.715710000000001</v>
      </c>
      <c r="K134" s="9">
        <v>58.598202000000001</v>
      </c>
      <c r="L134" s="9">
        <v>60.450294</v>
      </c>
      <c r="M134" s="9">
        <v>62.422728999999997</v>
      </c>
      <c r="N134" s="9">
        <v>64.195869000000002</v>
      </c>
      <c r="O134" s="9">
        <v>66.019706999999997</v>
      </c>
      <c r="P134" s="9">
        <v>67.871803</v>
      </c>
      <c r="Q134" s="9">
        <v>69.802689000000001</v>
      </c>
      <c r="R134" s="9">
        <v>71.717140000000001</v>
      </c>
      <c r="S134" s="9">
        <v>73.616470000000007</v>
      </c>
      <c r="T134" s="9">
        <v>75.576346999999998</v>
      </c>
      <c r="U134" s="9">
        <v>77.560401999999996</v>
      </c>
      <c r="V134" s="9">
        <v>79.556449999999998</v>
      </c>
      <c r="W134" s="9">
        <v>81.533562000000003</v>
      </c>
      <c r="X134" s="9">
        <v>83.415976999999998</v>
      </c>
      <c r="Y134" s="9">
        <v>85.313193999999996</v>
      </c>
      <c r="Z134" s="9">
        <v>87.238129000000001</v>
      </c>
      <c r="AA134" s="9">
        <v>89.210639999999998</v>
      </c>
      <c r="AB134" s="9">
        <v>91.205582000000007</v>
      </c>
      <c r="AC134" s="9">
        <v>93.085044999999994</v>
      </c>
      <c r="AD134" s="9">
        <v>94.984748999999994</v>
      </c>
      <c r="AE134" s="9">
        <v>96.935074</v>
      </c>
      <c r="AF134" s="9">
        <v>98.936240999999995</v>
      </c>
      <c r="AG134" s="9">
        <v>100.941299</v>
      </c>
      <c r="AH134" s="9">
        <v>102.799271</v>
      </c>
      <c r="AI134" s="9">
        <v>104.707382</v>
      </c>
      <c r="AJ134" s="9">
        <v>106.66861</v>
      </c>
      <c r="AK134" s="5">
        <v>2.7435000000000001E-2</v>
      </c>
    </row>
    <row r="135" spans="1:37" ht="15" customHeight="1">
      <c r="A135" s="61" t="s">
        <v>233</v>
      </c>
      <c r="B135" s="7" t="s">
        <v>169</v>
      </c>
      <c r="C135" s="9">
        <v>69.982581999999994</v>
      </c>
      <c r="D135" s="9">
        <v>72.368522999999996</v>
      </c>
      <c r="E135" s="9">
        <v>75.480559999999997</v>
      </c>
      <c r="F135" s="9">
        <v>78.950073000000003</v>
      </c>
      <c r="G135" s="9">
        <v>82.172516000000002</v>
      </c>
      <c r="H135" s="9">
        <v>85.247917000000001</v>
      </c>
      <c r="I135" s="9">
        <v>88.355354000000005</v>
      </c>
      <c r="J135" s="9">
        <v>91.486136999999999</v>
      </c>
      <c r="K135" s="9">
        <v>94.522728000000001</v>
      </c>
      <c r="L135" s="9">
        <v>97.510277000000002</v>
      </c>
      <c r="M135" s="9">
        <v>100.69194</v>
      </c>
      <c r="N135" s="9">
        <v>103.552132</v>
      </c>
      <c r="O135" s="9">
        <v>106.494102</v>
      </c>
      <c r="P135" s="9">
        <v>109.481651</v>
      </c>
      <c r="Q135" s="9">
        <v>112.596306</v>
      </c>
      <c r="R135" s="9">
        <v>115.684433</v>
      </c>
      <c r="S135" s="9">
        <v>118.748169</v>
      </c>
      <c r="T135" s="9">
        <v>121.909592</v>
      </c>
      <c r="U135" s="9">
        <v>125.109993</v>
      </c>
      <c r="V135" s="9">
        <v>128.329758</v>
      </c>
      <c r="W135" s="9">
        <v>131.518967</v>
      </c>
      <c r="X135" s="9">
        <v>134.55543499999999</v>
      </c>
      <c r="Y135" s="9">
        <v>137.61575300000001</v>
      </c>
      <c r="Z135" s="9">
        <v>140.72081</v>
      </c>
      <c r="AA135" s="9">
        <v>143.902603</v>
      </c>
      <c r="AB135" s="9">
        <v>147.120575</v>
      </c>
      <c r="AC135" s="9">
        <v>150.15226699999999</v>
      </c>
      <c r="AD135" s="9">
        <v>153.21661399999999</v>
      </c>
      <c r="AE135" s="9">
        <v>156.36260999999999</v>
      </c>
      <c r="AF135" s="9">
        <v>159.590622</v>
      </c>
      <c r="AG135" s="9">
        <v>162.82492099999999</v>
      </c>
      <c r="AH135" s="9">
        <v>165.821945</v>
      </c>
      <c r="AI135" s="9">
        <v>168.899857</v>
      </c>
      <c r="AJ135" s="9">
        <v>172.063446</v>
      </c>
      <c r="AK135" s="5">
        <v>2.7435000000000001E-2</v>
      </c>
    </row>
    <row r="136" spans="1:37" ht="15" customHeight="1">
      <c r="A136" s="61" t="s">
        <v>232</v>
      </c>
      <c r="B136" s="7" t="s">
        <v>167</v>
      </c>
      <c r="C136" s="9">
        <v>4.3602850000000002</v>
      </c>
      <c r="D136" s="9">
        <v>4.5089420000000002</v>
      </c>
      <c r="E136" s="9">
        <v>4.7028379999999999</v>
      </c>
      <c r="F136" s="9">
        <v>4.9190069999999997</v>
      </c>
      <c r="G136" s="9">
        <v>5.1197819999999998</v>
      </c>
      <c r="H136" s="9">
        <v>5.3113960000000002</v>
      </c>
      <c r="I136" s="9">
        <v>5.5050059999999998</v>
      </c>
      <c r="J136" s="9">
        <v>5.7000719999999996</v>
      </c>
      <c r="K136" s="9">
        <v>5.8892660000000001</v>
      </c>
      <c r="L136" s="9">
        <v>6.0754070000000002</v>
      </c>
      <c r="M136" s="9">
        <v>6.2736409999999996</v>
      </c>
      <c r="N136" s="9">
        <v>6.4518459999999997</v>
      </c>
      <c r="O136" s="9">
        <v>6.6351459999999998</v>
      </c>
      <c r="P136" s="9">
        <v>6.8212869999999999</v>
      </c>
      <c r="Q136" s="9">
        <v>7.0153460000000001</v>
      </c>
      <c r="R136" s="9">
        <v>7.2077530000000003</v>
      </c>
      <c r="S136" s="9">
        <v>7.3986400000000003</v>
      </c>
      <c r="T136" s="9">
        <v>7.595612</v>
      </c>
      <c r="U136" s="9">
        <v>7.7950150000000002</v>
      </c>
      <c r="V136" s="9">
        <v>7.9956230000000001</v>
      </c>
      <c r="W136" s="9">
        <v>8.1943269999999995</v>
      </c>
      <c r="X136" s="9">
        <v>8.3835149999999992</v>
      </c>
      <c r="Y136" s="9">
        <v>8.5741899999999998</v>
      </c>
      <c r="Z136" s="9">
        <v>8.7676510000000007</v>
      </c>
      <c r="AA136" s="9">
        <v>8.9658940000000005</v>
      </c>
      <c r="AB136" s="9">
        <v>9.1663899999999998</v>
      </c>
      <c r="AC136" s="9">
        <v>9.3552809999999997</v>
      </c>
      <c r="AD136" s="9">
        <v>9.5462059999999997</v>
      </c>
      <c r="AE136" s="9">
        <v>9.7422179999999994</v>
      </c>
      <c r="AF136" s="9">
        <v>9.9433399999999992</v>
      </c>
      <c r="AG136" s="9">
        <v>10.144854</v>
      </c>
      <c r="AH136" s="9">
        <v>10.331585</v>
      </c>
      <c r="AI136" s="9">
        <v>10.523355</v>
      </c>
      <c r="AJ136" s="9">
        <v>10.720463000000001</v>
      </c>
      <c r="AK136" s="5">
        <v>2.7435000000000001E-2</v>
      </c>
    </row>
    <row r="137" spans="1:37" ht="15" customHeight="1">
      <c r="A137" s="61" t="s">
        <v>231</v>
      </c>
      <c r="B137" s="7" t="s">
        <v>230</v>
      </c>
      <c r="C137" s="9">
        <v>50.590995999999997</v>
      </c>
      <c r="D137" s="9">
        <v>51.710621000000003</v>
      </c>
      <c r="E137" s="9">
        <v>52.840949999999999</v>
      </c>
      <c r="F137" s="9">
        <v>54.028671000000003</v>
      </c>
      <c r="G137" s="9">
        <v>55.039017000000001</v>
      </c>
      <c r="H137" s="9">
        <v>55.948310999999997</v>
      </c>
      <c r="I137" s="9">
        <v>56.820518</v>
      </c>
      <c r="J137" s="9">
        <v>57.659934999999997</v>
      </c>
      <c r="K137" s="9">
        <v>58.467399999999998</v>
      </c>
      <c r="L137" s="9">
        <v>59.278503000000001</v>
      </c>
      <c r="M137" s="9">
        <v>60.150886999999997</v>
      </c>
      <c r="N137" s="9">
        <v>61.073639</v>
      </c>
      <c r="O137" s="9">
        <v>62.029819000000003</v>
      </c>
      <c r="P137" s="9">
        <v>63.065109</v>
      </c>
      <c r="Q137" s="9">
        <v>64.203102000000001</v>
      </c>
      <c r="R137" s="9">
        <v>65.435349000000002</v>
      </c>
      <c r="S137" s="9">
        <v>66.695258999999993</v>
      </c>
      <c r="T137" s="9">
        <v>67.941070999999994</v>
      </c>
      <c r="U137" s="9">
        <v>69.118561</v>
      </c>
      <c r="V137" s="9">
        <v>70.233406000000002</v>
      </c>
      <c r="W137" s="9">
        <v>71.339798000000002</v>
      </c>
      <c r="X137" s="9">
        <v>72.401641999999995</v>
      </c>
      <c r="Y137" s="9">
        <v>73.453177999999994</v>
      </c>
      <c r="Z137" s="9">
        <v>74.498183999999995</v>
      </c>
      <c r="AA137" s="9">
        <v>75.556640999999999</v>
      </c>
      <c r="AB137" s="9">
        <v>76.602363999999994</v>
      </c>
      <c r="AC137" s="9">
        <v>77.630463000000006</v>
      </c>
      <c r="AD137" s="9">
        <v>78.659813</v>
      </c>
      <c r="AE137" s="9">
        <v>79.680351000000002</v>
      </c>
      <c r="AF137" s="9">
        <v>80.690574999999995</v>
      </c>
      <c r="AG137" s="9">
        <v>81.671477999999993</v>
      </c>
      <c r="AH137" s="9">
        <v>82.661697000000004</v>
      </c>
      <c r="AI137" s="9">
        <v>83.687995999999998</v>
      </c>
      <c r="AJ137" s="9">
        <v>84.780579000000003</v>
      </c>
      <c r="AK137" s="5">
        <v>1.5570000000000001E-2</v>
      </c>
    </row>
    <row r="138" spans="1:37" ht="15" customHeight="1">
      <c r="A138" s="61" t="s">
        <v>229</v>
      </c>
      <c r="B138" s="7" t="s">
        <v>171</v>
      </c>
      <c r="C138" s="9">
        <v>28.524712000000001</v>
      </c>
      <c r="D138" s="9">
        <v>29.155991</v>
      </c>
      <c r="E138" s="9">
        <v>29.793301</v>
      </c>
      <c r="F138" s="9">
        <v>30.462975</v>
      </c>
      <c r="G138" s="9">
        <v>31.032637000000001</v>
      </c>
      <c r="H138" s="9">
        <v>31.545324000000001</v>
      </c>
      <c r="I138" s="9">
        <v>32.037101999999997</v>
      </c>
      <c r="J138" s="9">
        <v>32.510387000000001</v>
      </c>
      <c r="K138" s="9">
        <v>32.96566</v>
      </c>
      <c r="L138" s="9">
        <v>33.422984999999997</v>
      </c>
      <c r="M138" s="9">
        <v>33.914864000000001</v>
      </c>
      <c r="N138" s="9">
        <v>34.435138999999999</v>
      </c>
      <c r="O138" s="9">
        <v>34.974257999999999</v>
      </c>
      <c r="P138" s="9">
        <v>35.557986999999997</v>
      </c>
      <c r="Q138" s="9">
        <v>36.199618999999998</v>
      </c>
      <c r="R138" s="9">
        <v>36.894398000000002</v>
      </c>
      <c r="S138" s="9">
        <v>37.604773999999999</v>
      </c>
      <c r="T138" s="9">
        <v>38.307198</v>
      </c>
      <c r="U138" s="9">
        <v>38.971103999999997</v>
      </c>
      <c r="V138" s="9">
        <v>39.599685999999998</v>
      </c>
      <c r="W138" s="9">
        <v>40.223503000000001</v>
      </c>
      <c r="X138" s="9">
        <v>40.822201</v>
      </c>
      <c r="Y138" s="9">
        <v>41.415089000000002</v>
      </c>
      <c r="Z138" s="9">
        <v>42.004294999999999</v>
      </c>
      <c r="AA138" s="9">
        <v>42.601086000000002</v>
      </c>
      <c r="AB138" s="9">
        <v>43.190697</v>
      </c>
      <c r="AC138" s="9">
        <v>43.770367</v>
      </c>
      <c r="AD138" s="9">
        <v>44.350746000000001</v>
      </c>
      <c r="AE138" s="9">
        <v>44.926155000000001</v>
      </c>
      <c r="AF138" s="9">
        <v>45.495750000000001</v>
      </c>
      <c r="AG138" s="9">
        <v>46.048808999999999</v>
      </c>
      <c r="AH138" s="9">
        <v>46.607128000000003</v>
      </c>
      <c r="AI138" s="9">
        <v>47.185786999999998</v>
      </c>
      <c r="AJ138" s="9">
        <v>47.801814999999998</v>
      </c>
      <c r="AK138" s="5">
        <v>1.5570000000000001E-2</v>
      </c>
    </row>
    <row r="139" spans="1:37" ht="15" customHeight="1">
      <c r="A139" s="61" t="s">
        <v>228</v>
      </c>
      <c r="B139" s="7" t="s">
        <v>169</v>
      </c>
      <c r="C139" s="9">
        <v>7.1042670000000001</v>
      </c>
      <c r="D139" s="9">
        <v>7.2614910000000004</v>
      </c>
      <c r="E139" s="9">
        <v>7.4202180000000002</v>
      </c>
      <c r="F139" s="9">
        <v>7.5870040000000003</v>
      </c>
      <c r="G139" s="9">
        <v>7.7288819999999996</v>
      </c>
      <c r="H139" s="9">
        <v>7.8565709999999997</v>
      </c>
      <c r="I139" s="9">
        <v>7.9790510000000001</v>
      </c>
      <c r="J139" s="9">
        <v>8.0969259999999998</v>
      </c>
      <c r="K139" s="9">
        <v>8.2103149999999996</v>
      </c>
      <c r="L139" s="9">
        <v>8.3242139999999996</v>
      </c>
      <c r="M139" s="9">
        <v>8.4467199999999991</v>
      </c>
      <c r="N139" s="9">
        <v>8.5762990000000006</v>
      </c>
      <c r="O139" s="9">
        <v>8.7105700000000006</v>
      </c>
      <c r="P139" s="9">
        <v>8.8559509999999992</v>
      </c>
      <c r="Q139" s="9">
        <v>9.0157539999999994</v>
      </c>
      <c r="R139" s="9">
        <v>9.1887930000000004</v>
      </c>
      <c r="S139" s="9">
        <v>9.3657170000000001</v>
      </c>
      <c r="T139" s="9">
        <v>9.5406600000000008</v>
      </c>
      <c r="U139" s="9">
        <v>9.7060099999999991</v>
      </c>
      <c r="V139" s="9">
        <v>9.8625629999999997</v>
      </c>
      <c r="W139" s="9">
        <v>10.017929000000001</v>
      </c>
      <c r="X139" s="9">
        <v>10.167038</v>
      </c>
      <c r="Y139" s="9">
        <v>10.314700999999999</v>
      </c>
      <c r="Z139" s="9">
        <v>10.461446</v>
      </c>
      <c r="AA139" s="9">
        <v>10.610080999999999</v>
      </c>
      <c r="AB139" s="9">
        <v>10.756926999999999</v>
      </c>
      <c r="AC139" s="9">
        <v>10.901299</v>
      </c>
      <c r="AD139" s="9">
        <v>11.045845</v>
      </c>
      <c r="AE139" s="9">
        <v>11.189155</v>
      </c>
      <c r="AF139" s="9">
        <v>11.331016</v>
      </c>
      <c r="AG139" s="9">
        <v>11.46876</v>
      </c>
      <c r="AH139" s="9">
        <v>11.607810000000001</v>
      </c>
      <c r="AI139" s="9">
        <v>11.751931000000001</v>
      </c>
      <c r="AJ139" s="9">
        <v>11.905358</v>
      </c>
      <c r="AK139" s="5">
        <v>1.5570000000000001E-2</v>
      </c>
    </row>
    <row r="140" spans="1:37" ht="15" customHeight="1">
      <c r="A140" s="61" t="s">
        <v>227</v>
      </c>
      <c r="B140" s="7" t="s">
        <v>167</v>
      </c>
      <c r="C140" s="9">
        <v>14.962018</v>
      </c>
      <c r="D140" s="9">
        <v>15.293141</v>
      </c>
      <c r="E140" s="9">
        <v>15.627428999999999</v>
      </c>
      <c r="F140" s="9">
        <v>15.978691</v>
      </c>
      <c r="G140" s="9">
        <v>16.277495999999999</v>
      </c>
      <c r="H140" s="9">
        <v>16.546415</v>
      </c>
      <c r="I140" s="9">
        <v>16.804366999999999</v>
      </c>
      <c r="J140" s="9">
        <v>17.052617999999999</v>
      </c>
      <c r="K140" s="9">
        <v>17.291422000000001</v>
      </c>
      <c r="L140" s="9">
        <v>17.531300999999999</v>
      </c>
      <c r="M140" s="9">
        <v>17.789304999999999</v>
      </c>
      <c r="N140" s="9">
        <v>18.062204000000001</v>
      </c>
      <c r="O140" s="9">
        <v>18.344989999999999</v>
      </c>
      <c r="P140" s="9">
        <v>18.651171000000001</v>
      </c>
      <c r="Q140" s="9">
        <v>18.987725999999999</v>
      </c>
      <c r="R140" s="9">
        <v>19.352156000000001</v>
      </c>
      <c r="S140" s="9">
        <v>19.724769999999999</v>
      </c>
      <c r="T140" s="9">
        <v>20.093209999999999</v>
      </c>
      <c r="U140" s="9">
        <v>20.44145</v>
      </c>
      <c r="V140" s="9">
        <v>20.771156000000001</v>
      </c>
      <c r="W140" s="9">
        <v>21.098365999999999</v>
      </c>
      <c r="X140" s="9">
        <v>21.412400999999999</v>
      </c>
      <c r="Y140" s="9">
        <v>21.723386999999999</v>
      </c>
      <c r="Z140" s="9">
        <v>22.032442</v>
      </c>
      <c r="AA140" s="9">
        <v>22.345473999999999</v>
      </c>
      <c r="AB140" s="9">
        <v>22.654741000000001</v>
      </c>
      <c r="AC140" s="9">
        <v>22.958797000000001</v>
      </c>
      <c r="AD140" s="9">
        <v>23.263221999999999</v>
      </c>
      <c r="AE140" s="9">
        <v>23.565041000000001</v>
      </c>
      <c r="AF140" s="9">
        <v>23.863810000000001</v>
      </c>
      <c r="AG140" s="9">
        <v>24.153904000000001</v>
      </c>
      <c r="AH140" s="9">
        <v>24.446753999999999</v>
      </c>
      <c r="AI140" s="9">
        <v>24.75028</v>
      </c>
      <c r="AJ140" s="9">
        <v>25.073402000000002</v>
      </c>
      <c r="AK140" s="5">
        <v>1.5570000000000001E-2</v>
      </c>
    </row>
    <row r="141" spans="1:37" ht="15" customHeight="1">
      <c r="A141" s="61" t="s">
        <v>226</v>
      </c>
      <c r="B141" s="7" t="s">
        <v>225</v>
      </c>
      <c r="C141" s="9">
        <v>395.01907299999999</v>
      </c>
      <c r="D141" s="9">
        <v>419.364014</v>
      </c>
      <c r="E141" s="9">
        <v>443.83010899999999</v>
      </c>
      <c r="F141" s="9">
        <v>468.28250100000002</v>
      </c>
      <c r="G141" s="9">
        <v>492.74688700000002</v>
      </c>
      <c r="H141" s="9">
        <v>518.55249000000003</v>
      </c>
      <c r="I141" s="9">
        <v>543.49530000000004</v>
      </c>
      <c r="J141" s="9">
        <v>569.39154099999996</v>
      </c>
      <c r="K141" s="9">
        <v>595.05621299999996</v>
      </c>
      <c r="L141" s="9">
        <v>619.97357199999999</v>
      </c>
      <c r="M141" s="9">
        <v>646.02319299999999</v>
      </c>
      <c r="N141" s="9">
        <v>673.67242399999998</v>
      </c>
      <c r="O141" s="9">
        <v>701.83978300000001</v>
      </c>
      <c r="P141" s="9">
        <v>729.84271200000001</v>
      </c>
      <c r="Q141" s="9">
        <v>758.13610800000004</v>
      </c>
      <c r="R141" s="9">
        <v>786.48413100000005</v>
      </c>
      <c r="S141" s="9">
        <v>816.240723</v>
      </c>
      <c r="T141" s="9">
        <v>846.40393100000006</v>
      </c>
      <c r="U141" s="9">
        <v>876.59204099999999</v>
      </c>
      <c r="V141" s="9">
        <v>907.09362799999997</v>
      </c>
      <c r="W141" s="9">
        <v>937.78326400000003</v>
      </c>
      <c r="X141" s="9">
        <v>968.96948199999997</v>
      </c>
      <c r="Y141" s="9">
        <v>1000.635254</v>
      </c>
      <c r="Z141" s="9">
        <v>1032.0961910000001</v>
      </c>
      <c r="AA141" s="9">
        <v>1065.3498540000001</v>
      </c>
      <c r="AB141" s="9">
        <v>1099.325439</v>
      </c>
      <c r="AC141" s="9">
        <v>1133.5277100000001</v>
      </c>
      <c r="AD141" s="9">
        <v>1167.555664</v>
      </c>
      <c r="AE141" s="9">
        <v>1201.017578</v>
      </c>
      <c r="AF141" s="9">
        <v>1234.6035159999999</v>
      </c>
      <c r="AG141" s="9">
        <v>1267.289307</v>
      </c>
      <c r="AH141" s="9">
        <v>1300.572144</v>
      </c>
      <c r="AI141" s="9">
        <v>1333.350342</v>
      </c>
      <c r="AJ141" s="9">
        <v>1364.8176269999999</v>
      </c>
      <c r="AK141" s="5">
        <v>3.7565000000000001E-2</v>
      </c>
    </row>
    <row r="142" spans="1:37" ht="15" customHeight="1">
      <c r="A142" s="61" t="s">
        <v>224</v>
      </c>
      <c r="B142" s="7" t="s">
        <v>171</v>
      </c>
      <c r="C142" s="9">
        <v>307.77560399999999</v>
      </c>
      <c r="D142" s="9">
        <v>326.74374399999999</v>
      </c>
      <c r="E142" s="9">
        <v>345.80627399999997</v>
      </c>
      <c r="F142" s="9">
        <v>364.85812399999998</v>
      </c>
      <c r="G142" s="9">
        <v>383.91937300000001</v>
      </c>
      <c r="H142" s="9">
        <v>404.02554300000003</v>
      </c>
      <c r="I142" s="9">
        <v>423.45950299999998</v>
      </c>
      <c r="J142" s="9">
        <v>443.63635299999999</v>
      </c>
      <c r="K142" s="9">
        <v>463.632721</v>
      </c>
      <c r="L142" s="9">
        <v>483.04690599999998</v>
      </c>
      <c r="M142" s="9">
        <v>503.34320100000002</v>
      </c>
      <c r="N142" s="9">
        <v>524.88586399999997</v>
      </c>
      <c r="O142" s="9">
        <v>546.83221400000002</v>
      </c>
      <c r="P142" s="9">
        <v>568.65045199999997</v>
      </c>
      <c r="Q142" s="9">
        <v>590.69500700000003</v>
      </c>
      <c r="R142" s="9">
        <v>612.782104</v>
      </c>
      <c r="S142" s="9">
        <v>635.96667500000001</v>
      </c>
      <c r="T142" s="9">
        <v>659.46807899999999</v>
      </c>
      <c r="U142" s="9">
        <v>682.98889199999996</v>
      </c>
      <c r="V142" s="9">
        <v>706.75390600000003</v>
      </c>
      <c r="W142" s="9">
        <v>730.66546600000004</v>
      </c>
      <c r="X142" s="9">
        <v>754.96392800000001</v>
      </c>
      <c r="Y142" s="9">
        <v>779.63604699999996</v>
      </c>
      <c r="Z142" s="9">
        <v>804.14855999999997</v>
      </c>
      <c r="AA142" s="9">
        <v>830.057861</v>
      </c>
      <c r="AB142" s="9">
        <v>856.52966300000003</v>
      </c>
      <c r="AC142" s="9">
        <v>883.17797900000005</v>
      </c>
      <c r="AD142" s="9">
        <v>909.69061299999998</v>
      </c>
      <c r="AE142" s="9">
        <v>935.76214600000003</v>
      </c>
      <c r="AF142" s="9">
        <v>961.93035899999995</v>
      </c>
      <c r="AG142" s="9">
        <v>987.39709500000004</v>
      </c>
      <c r="AH142" s="9">
        <v>1013.329224</v>
      </c>
      <c r="AI142" s="9">
        <v>1038.8680420000001</v>
      </c>
      <c r="AJ142" s="9">
        <v>1063.3854980000001</v>
      </c>
      <c r="AK142" s="5">
        <v>3.7565000000000001E-2</v>
      </c>
    </row>
    <row r="143" spans="1:37" ht="15" customHeight="1">
      <c r="A143" s="61" t="s">
        <v>223</v>
      </c>
      <c r="B143" s="7" t="s">
        <v>169</v>
      </c>
      <c r="C143" s="9">
        <v>66.401984999999996</v>
      </c>
      <c r="D143" s="9">
        <v>70.494324000000006</v>
      </c>
      <c r="E143" s="9">
        <v>74.607024999999993</v>
      </c>
      <c r="F143" s="9">
        <v>78.717421999999999</v>
      </c>
      <c r="G143" s="9">
        <v>82.829848999999996</v>
      </c>
      <c r="H143" s="9">
        <v>87.167716999999996</v>
      </c>
      <c r="I143" s="9">
        <v>91.360557999999997</v>
      </c>
      <c r="J143" s="9">
        <v>95.713684000000001</v>
      </c>
      <c r="K143" s="9">
        <v>100.027855</v>
      </c>
      <c r="L143" s="9">
        <v>104.21642300000001</v>
      </c>
      <c r="M143" s="9">
        <v>108.595314</v>
      </c>
      <c r="N143" s="9">
        <v>113.243095</v>
      </c>
      <c r="O143" s="9">
        <v>117.977982</v>
      </c>
      <c r="P143" s="9">
        <v>122.685219</v>
      </c>
      <c r="Q143" s="9">
        <v>127.441292</v>
      </c>
      <c r="R143" s="9">
        <v>132.20654300000001</v>
      </c>
      <c r="S143" s="9">
        <v>137.20855700000001</v>
      </c>
      <c r="T143" s="9">
        <v>142.27894599999999</v>
      </c>
      <c r="U143" s="9">
        <v>147.35351600000001</v>
      </c>
      <c r="V143" s="9">
        <v>152.480774</v>
      </c>
      <c r="W143" s="9">
        <v>157.63964799999999</v>
      </c>
      <c r="X143" s="9">
        <v>162.881989</v>
      </c>
      <c r="Y143" s="9">
        <v>168.20494099999999</v>
      </c>
      <c r="Z143" s="9">
        <v>173.493469</v>
      </c>
      <c r="AA143" s="9">
        <v>179.083359</v>
      </c>
      <c r="AB143" s="9">
        <v>184.794601</v>
      </c>
      <c r="AC143" s="9">
        <v>190.543915</v>
      </c>
      <c r="AD143" s="9">
        <v>196.26397700000001</v>
      </c>
      <c r="AE143" s="9">
        <v>201.88885500000001</v>
      </c>
      <c r="AF143" s="9">
        <v>207.534592</v>
      </c>
      <c r="AG143" s="9">
        <v>213.02900700000001</v>
      </c>
      <c r="AH143" s="9">
        <v>218.62380999999999</v>
      </c>
      <c r="AI143" s="9">
        <v>224.13377399999999</v>
      </c>
      <c r="AJ143" s="9">
        <v>229.42334</v>
      </c>
      <c r="AK143" s="5">
        <v>3.7565000000000001E-2</v>
      </c>
    </row>
    <row r="144" spans="1:37" ht="15" customHeight="1">
      <c r="A144" s="61" t="s">
        <v>222</v>
      </c>
      <c r="B144" s="7" t="s">
        <v>167</v>
      </c>
      <c r="C144" s="9">
        <v>20.841497</v>
      </c>
      <c r="D144" s="9">
        <v>22.125955999999999</v>
      </c>
      <c r="E144" s="9">
        <v>23.416801</v>
      </c>
      <c r="F144" s="9">
        <v>24.706925999999999</v>
      </c>
      <c r="G144" s="9">
        <v>25.997689999999999</v>
      </c>
      <c r="H144" s="9">
        <v>27.359209</v>
      </c>
      <c r="I144" s="9">
        <v>28.675208999999999</v>
      </c>
      <c r="J144" s="9">
        <v>30.041519000000001</v>
      </c>
      <c r="K144" s="9">
        <v>31.395603000000001</v>
      </c>
      <c r="L144" s="9">
        <v>32.710262</v>
      </c>
      <c r="M144" s="9">
        <v>34.084656000000003</v>
      </c>
      <c r="N144" s="9">
        <v>35.543453</v>
      </c>
      <c r="O144" s="9">
        <v>37.029583000000002</v>
      </c>
      <c r="P144" s="9">
        <v>38.507038000000001</v>
      </c>
      <c r="Q144" s="9">
        <v>39.999820999999997</v>
      </c>
      <c r="R144" s="9">
        <v>41.495480000000001</v>
      </c>
      <c r="S144" s="9">
        <v>43.065460000000002</v>
      </c>
      <c r="T144" s="9">
        <v>44.656894999999999</v>
      </c>
      <c r="U144" s="9">
        <v>46.249640999999997</v>
      </c>
      <c r="V144" s="9">
        <v>47.858924999999999</v>
      </c>
      <c r="W144" s="9">
        <v>49.478133999999997</v>
      </c>
      <c r="X144" s="9">
        <v>51.123542999999998</v>
      </c>
      <c r="Y144" s="9">
        <v>52.794249999999998</v>
      </c>
      <c r="Z144" s="9">
        <v>54.454155</v>
      </c>
      <c r="AA144" s="9">
        <v>56.208641</v>
      </c>
      <c r="AB144" s="9">
        <v>58.001221000000001</v>
      </c>
      <c r="AC144" s="9">
        <v>59.805751999999998</v>
      </c>
      <c r="AD144" s="9">
        <v>61.601092999999999</v>
      </c>
      <c r="AE144" s="9">
        <v>63.366570000000003</v>
      </c>
      <c r="AF144" s="9">
        <v>65.138587999999999</v>
      </c>
      <c r="AG144" s="9">
        <v>66.863112999999998</v>
      </c>
      <c r="AH144" s="9">
        <v>68.619147999999996</v>
      </c>
      <c r="AI144" s="9">
        <v>70.348549000000006</v>
      </c>
      <c r="AJ144" s="9">
        <v>72.008780999999999</v>
      </c>
      <c r="AK144" s="5">
        <v>3.7565000000000001E-2</v>
      </c>
    </row>
    <row r="145" spans="1:37" ht="15" customHeight="1">
      <c r="A145" s="61" t="s">
        <v>221</v>
      </c>
      <c r="B145" s="7" t="s">
        <v>220</v>
      </c>
      <c r="C145" s="9">
        <v>70.226241999999999</v>
      </c>
      <c r="D145" s="9">
        <v>71.667113999999998</v>
      </c>
      <c r="E145" s="9">
        <v>72.628142999999994</v>
      </c>
      <c r="F145" s="9">
        <v>73.109634</v>
      </c>
      <c r="G145" s="9">
        <v>73.988631999999996</v>
      </c>
      <c r="H145" s="9">
        <v>74.764770999999996</v>
      </c>
      <c r="I145" s="9">
        <v>75.529678000000004</v>
      </c>
      <c r="J145" s="9">
        <v>76.339309999999998</v>
      </c>
      <c r="K145" s="9">
        <v>77.097106999999994</v>
      </c>
      <c r="L145" s="9">
        <v>77.785781999999998</v>
      </c>
      <c r="M145" s="9">
        <v>78.487846000000005</v>
      </c>
      <c r="N145" s="9">
        <v>79.230216999999996</v>
      </c>
      <c r="O145" s="9">
        <v>79.918777000000006</v>
      </c>
      <c r="P145" s="9">
        <v>80.478401000000005</v>
      </c>
      <c r="Q145" s="9">
        <v>80.925858000000005</v>
      </c>
      <c r="R145" s="9">
        <v>81.326569000000006</v>
      </c>
      <c r="S145" s="9">
        <v>81.775283999999999</v>
      </c>
      <c r="T145" s="9">
        <v>82.294235</v>
      </c>
      <c r="U145" s="9">
        <v>82.824036000000007</v>
      </c>
      <c r="V145" s="9">
        <v>83.283630000000002</v>
      </c>
      <c r="W145" s="9">
        <v>83.654983999999999</v>
      </c>
      <c r="X145" s="9">
        <v>83.987235999999996</v>
      </c>
      <c r="Y145" s="9">
        <v>84.279670999999993</v>
      </c>
      <c r="Z145" s="9">
        <v>84.591682000000006</v>
      </c>
      <c r="AA145" s="9">
        <v>84.980339000000001</v>
      </c>
      <c r="AB145" s="9">
        <v>85.438118000000003</v>
      </c>
      <c r="AC145" s="9">
        <v>85.934273000000005</v>
      </c>
      <c r="AD145" s="9">
        <v>86.421509</v>
      </c>
      <c r="AE145" s="9">
        <v>86.888260000000002</v>
      </c>
      <c r="AF145" s="9">
        <v>87.356346000000002</v>
      </c>
      <c r="AG145" s="9">
        <v>87.820114000000004</v>
      </c>
      <c r="AH145" s="9">
        <v>88.306976000000006</v>
      </c>
      <c r="AI145" s="9">
        <v>88.852363999999994</v>
      </c>
      <c r="AJ145" s="9">
        <v>89.458281999999997</v>
      </c>
      <c r="AK145" s="5">
        <v>6.953E-3</v>
      </c>
    </row>
    <row r="146" spans="1:37" ht="15" customHeight="1">
      <c r="A146" s="61" t="s">
        <v>219</v>
      </c>
      <c r="B146" s="7" t="s">
        <v>171</v>
      </c>
      <c r="C146" s="9">
        <v>33.431052999999999</v>
      </c>
      <c r="D146" s="9">
        <v>34.116978000000003</v>
      </c>
      <c r="E146" s="9">
        <v>34.574471000000003</v>
      </c>
      <c r="F146" s="9">
        <v>34.803688000000001</v>
      </c>
      <c r="G146" s="9">
        <v>35.222133999999997</v>
      </c>
      <c r="H146" s="9">
        <v>35.591610000000003</v>
      </c>
      <c r="I146" s="9">
        <v>35.955742000000001</v>
      </c>
      <c r="J146" s="9">
        <v>36.341166999999999</v>
      </c>
      <c r="K146" s="9">
        <v>36.701915999999997</v>
      </c>
      <c r="L146" s="9">
        <v>37.029758000000001</v>
      </c>
      <c r="M146" s="9">
        <v>37.363971999999997</v>
      </c>
      <c r="N146" s="9">
        <v>37.717376999999999</v>
      </c>
      <c r="O146" s="9">
        <v>38.045161999999998</v>
      </c>
      <c r="P146" s="9">
        <v>38.311573000000003</v>
      </c>
      <c r="Q146" s="9">
        <v>38.524582000000002</v>
      </c>
      <c r="R146" s="9">
        <v>38.715342999999997</v>
      </c>
      <c r="S146" s="9">
        <v>38.928950999999998</v>
      </c>
      <c r="T146" s="9">
        <v>39.175995</v>
      </c>
      <c r="U146" s="9">
        <v>39.428207</v>
      </c>
      <c r="V146" s="9">
        <v>39.646996000000001</v>
      </c>
      <c r="W146" s="9">
        <v>39.823779999999999</v>
      </c>
      <c r="X146" s="9">
        <v>39.981949</v>
      </c>
      <c r="Y146" s="9">
        <v>40.121161999999998</v>
      </c>
      <c r="Z146" s="9">
        <v>40.269691000000002</v>
      </c>
      <c r="AA146" s="9">
        <v>40.454712000000001</v>
      </c>
      <c r="AB146" s="9">
        <v>40.672634000000002</v>
      </c>
      <c r="AC146" s="9">
        <v>40.908833000000001</v>
      </c>
      <c r="AD146" s="9">
        <v>41.140780999999997</v>
      </c>
      <c r="AE146" s="9">
        <v>41.362971999999999</v>
      </c>
      <c r="AF146" s="9">
        <v>41.585804000000003</v>
      </c>
      <c r="AG146" s="9">
        <v>41.806579999999997</v>
      </c>
      <c r="AH146" s="9">
        <v>42.038348999999997</v>
      </c>
      <c r="AI146" s="9">
        <v>42.297977000000003</v>
      </c>
      <c r="AJ146" s="9">
        <v>42.586426000000003</v>
      </c>
      <c r="AK146" s="5">
        <v>6.953E-3</v>
      </c>
    </row>
    <row r="147" spans="1:37" ht="15" customHeight="1">
      <c r="A147" s="61" t="s">
        <v>218</v>
      </c>
      <c r="B147" s="7" t="s">
        <v>169</v>
      </c>
      <c r="C147" s="9">
        <v>30.697699</v>
      </c>
      <c r="D147" s="9">
        <v>31.327539000000002</v>
      </c>
      <c r="E147" s="9">
        <v>31.747633</v>
      </c>
      <c r="F147" s="9">
        <v>31.958106999999998</v>
      </c>
      <c r="G147" s="9">
        <v>32.342339000000003</v>
      </c>
      <c r="H147" s="9">
        <v>32.681606000000002</v>
      </c>
      <c r="I147" s="9">
        <v>33.015968000000001</v>
      </c>
      <c r="J147" s="9">
        <v>33.369880999999999</v>
      </c>
      <c r="K147" s="9">
        <v>33.701134000000003</v>
      </c>
      <c r="L147" s="9">
        <v>34.002170999999997</v>
      </c>
      <c r="M147" s="9">
        <v>34.309058999999998</v>
      </c>
      <c r="N147" s="9">
        <v>34.633567999999997</v>
      </c>
      <c r="O147" s="9">
        <v>34.934555000000003</v>
      </c>
      <c r="P147" s="9">
        <v>35.179183999999999</v>
      </c>
      <c r="Q147" s="9">
        <v>35.374778999999997</v>
      </c>
      <c r="R147" s="9">
        <v>35.549937999999997</v>
      </c>
      <c r="S147" s="9">
        <v>35.746082000000001</v>
      </c>
      <c r="T147" s="9">
        <v>35.972926999999999</v>
      </c>
      <c r="U147" s="9">
        <v>36.204521</v>
      </c>
      <c r="V147" s="9">
        <v>36.405417999999997</v>
      </c>
      <c r="W147" s="9">
        <v>36.567748999999999</v>
      </c>
      <c r="X147" s="9">
        <v>36.712986000000001</v>
      </c>
      <c r="Y147" s="9">
        <v>36.840815999999997</v>
      </c>
      <c r="Z147" s="9">
        <v>36.977203000000003</v>
      </c>
      <c r="AA147" s="9">
        <v>37.147095</v>
      </c>
      <c r="AB147" s="9">
        <v>37.347202000000003</v>
      </c>
      <c r="AC147" s="9">
        <v>37.564087000000001</v>
      </c>
      <c r="AD147" s="9">
        <v>37.777068999999997</v>
      </c>
      <c r="AE147" s="9">
        <v>37.981093999999999</v>
      </c>
      <c r="AF147" s="9">
        <v>38.185707000000001</v>
      </c>
      <c r="AG147" s="9">
        <v>38.388435000000001</v>
      </c>
      <c r="AH147" s="9">
        <v>38.601253999999997</v>
      </c>
      <c r="AI147" s="9">
        <v>38.839652999999998</v>
      </c>
      <c r="AJ147" s="9">
        <v>39.104519000000003</v>
      </c>
      <c r="AK147" s="5">
        <v>6.953E-3</v>
      </c>
    </row>
    <row r="148" spans="1:37" ht="15" customHeight="1">
      <c r="A148" s="61" t="s">
        <v>217</v>
      </c>
      <c r="B148" s="7" t="s">
        <v>167</v>
      </c>
      <c r="C148" s="9">
        <v>6.0974880000000002</v>
      </c>
      <c r="D148" s="9">
        <v>6.2225929999999998</v>
      </c>
      <c r="E148" s="9">
        <v>6.3060359999999998</v>
      </c>
      <c r="F148" s="9">
        <v>6.3478430000000001</v>
      </c>
      <c r="G148" s="9">
        <v>6.4241630000000001</v>
      </c>
      <c r="H148" s="9">
        <v>6.4915520000000004</v>
      </c>
      <c r="I148" s="9">
        <v>6.5579669999999997</v>
      </c>
      <c r="J148" s="9">
        <v>6.6282639999999997</v>
      </c>
      <c r="K148" s="9">
        <v>6.6940609999999996</v>
      </c>
      <c r="L148" s="9">
        <v>6.7538559999999999</v>
      </c>
      <c r="M148" s="9">
        <v>6.814813</v>
      </c>
      <c r="N148" s="9">
        <v>6.87927</v>
      </c>
      <c r="O148" s="9">
        <v>6.9390549999999998</v>
      </c>
      <c r="P148" s="9">
        <v>6.9876459999999998</v>
      </c>
      <c r="Q148" s="9">
        <v>7.026497</v>
      </c>
      <c r="R148" s="9">
        <v>7.0612890000000004</v>
      </c>
      <c r="S148" s="9">
        <v>7.1002489999999998</v>
      </c>
      <c r="T148" s="9">
        <v>7.145308</v>
      </c>
      <c r="U148" s="9">
        <v>7.1913090000000004</v>
      </c>
      <c r="V148" s="9">
        <v>7.2312139999999996</v>
      </c>
      <c r="W148" s="9">
        <v>7.2634569999999998</v>
      </c>
      <c r="X148" s="9">
        <v>7.2923049999999998</v>
      </c>
      <c r="Y148" s="9">
        <v>7.3176969999999999</v>
      </c>
      <c r="Z148" s="9">
        <v>7.3447870000000002</v>
      </c>
      <c r="AA148" s="9">
        <v>7.3785319999999999</v>
      </c>
      <c r="AB148" s="9">
        <v>7.4182800000000002</v>
      </c>
      <c r="AC148" s="9">
        <v>7.46136</v>
      </c>
      <c r="AD148" s="9">
        <v>7.5036649999999998</v>
      </c>
      <c r="AE148" s="9">
        <v>7.5441900000000004</v>
      </c>
      <c r="AF148" s="9">
        <v>7.5848319999999996</v>
      </c>
      <c r="AG148" s="9">
        <v>7.6250999999999998</v>
      </c>
      <c r="AH148" s="9">
        <v>7.6673730000000004</v>
      </c>
      <c r="AI148" s="9">
        <v>7.7147259999999998</v>
      </c>
      <c r="AJ148" s="9">
        <v>7.7673360000000002</v>
      </c>
      <c r="AK148" s="5">
        <v>6.953E-3</v>
      </c>
    </row>
    <row r="149" spans="1:37" ht="15" customHeight="1">
      <c r="A149" s="61" t="s">
        <v>216</v>
      </c>
      <c r="B149" s="7" t="s">
        <v>215</v>
      </c>
      <c r="C149" s="9">
        <v>225.482834</v>
      </c>
      <c r="D149" s="9">
        <v>236.33403000000001</v>
      </c>
      <c r="E149" s="9">
        <v>247.455612</v>
      </c>
      <c r="F149" s="9">
        <v>258.73767099999998</v>
      </c>
      <c r="G149" s="9">
        <v>270.37478599999997</v>
      </c>
      <c r="H149" s="9">
        <v>282.69927999999999</v>
      </c>
      <c r="I149" s="9">
        <v>295.657196</v>
      </c>
      <c r="J149" s="9">
        <v>309.11077899999998</v>
      </c>
      <c r="K149" s="9">
        <v>322.798248</v>
      </c>
      <c r="L149" s="9">
        <v>336.60000600000001</v>
      </c>
      <c r="M149" s="9">
        <v>350.98336799999998</v>
      </c>
      <c r="N149" s="9">
        <v>365.98098800000002</v>
      </c>
      <c r="O149" s="9">
        <v>381.221405</v>
      </c>
      <c r="P149" s="9">
        <v>396.72869900000001</v>
      </c>
      <c r="Q149" s="9">
        <v>412.496399</v>
      </c>
      <c r="R149" s="9">
        <v>428.514343</v>
      </c>
      <c r="S149" s="9">
        <v>445.13445999999999</v>
      </c>
      <c r="T149" s="9">
        <v>462.35125699999998</v>
      </c>
      <c r="U149" s="9">
        <v>479.925995</v>
      </c>
      <c r="V149" s="9">
        <v>497.88192700000002</v>
      </c>
      <c r="W149" s="9">
        <v>516.25817900000004</v>
      </c>
      <c r="X149" s="9">
        <v>535.24230999999997</v>
      </c>
      <c r="Y149" s="9">
        <v>554.55902100000003</v>
      </c>
      <c r="Z149" s="9">
        <v>574.38983199999996</v>
      </c>
      <c r="AA149" s="9">
        <v>594.85827600000005</v>
      </c>
      <c r="AB149" s="9">
        <v>615.67114300000003</v>
      </c>
      <c r="AC149" s="9">
        <v>636.96783400000004</v>
      </c>
      <c r="AD149" s="9">
        <v>658.66699200000005</v>
      </c>
      <c r="AE149" s="9">
        <v>680.97070299999996</v>
      </c>
      <c r="AF149" s="9">
        <v>703.61224400000003</v>
      </c>
      <c r="AG149" s="9">
        <v>726.25390600000003</v>
      </c>
      <c r="AH149" s="9">
        <v>749.59570299999996</v>
      </c>
      <c r="AI149" s="9">
        <v>774.02710000000002</v>
      </c>
      <c r="AJ149" s="9">
        <v>798.98309300000005</v>
      </c>
      <c r="AK149" s="5">
        <v>3.8799E-2</v>
      </c>
    </row>
    <row r="150" spans="1:37" ht="15" customHeight="1">
      <c r="A150" s="61" t="s">
        <v>214</v>
      </c>
      <c r="B150" s="7" t="s">
        <v>171</v>
      </c>
      <c r="C150" s="9">
        <v>134.968887</v>
      </c>
      <c r="D150" s="9">
        <v>141.46417199999999</v>
      </c>
      <c r="E150" s="9">
        <v>148.12129200000001</v>
      </c>
      <c r="F150" s="9">
        <v>154.874481</v>
      </c>
      <c r="G150" s="9">
        <v>161.84019499999999</v>
      </c>
      <c r="H150" s="9">
        <v>169.21734599999999</v>
      </c>
      <c r="I150" s="9">
        <v>176.97366299999999</v>
      </c>
      <c r="J150" s="9">
        <v>185.02668800000001</v>
      </c>
      <c r="K150" s="9">
        <v>193.21966599999999</v>
      </c>
      <c r="L150" s="9">
        <v>201.48109400000001</v>
      </c>
      <c r="M150" s="9">
        <v>210.09065200000001</v>
      </c>
      <c r="N150" s="9">
        <v>219.06788599999999</v>
      </c>
      <c r="O150" s="9">
        <v>228.19044500000001</v>
      </c>
      <c r="P150" s="9">
        <v>237.47277800000001</v>
      </c>
      <c r="Q150" s="9">
        <v>246.910965</v>
      </c>
      <c r="R150" s="9">
        <v>256.49893200000002</v>
      </c>
      <c r="S150" s="9">
        <v>266.44735700000001</v>
      </c>
      <c r="T150" s="9">
        <v>276.75292999999999</v>
      </c>
      <c r="U150" s="9">
        <v>287.27276599999999</v>
      </c>
      <c r="V150" s="9">
        <v>298.020782</v>
      </c>
      <c r="W150" s="9">
        <v>309.02038599999997</v>
      </c>
      <c r="X150" s="9">
        <v>320.38388099999997</v>
      </c>
      <c r="Y150" s="9">
        <v>331.94641100000001</v>
      </c>
      <c r="Z150" s="9">
        <v>343.81664999999998</v>
      </c>
      <c r="AA150" s="9">
        <v>356.06863399999997</v>
      </c>
      <c r="AB150" s="9">
        <v>368.52673299999998</v>
      </c>
      <c r="AC150" s="9">
        <v>381.274475</v>
      </c>
      <c r="AD150" s="9">
        <v>394.26309199999997</v>
      </c>
      <c r="AE150" s="9">
        <v>407.61352499999998</v>
      </c>
      <c r="AF150" s="9">
        <v>421.16626000000002</v>
      </c>
      <c r="AG150" s="9">
        <v>434.719086</v>
      </c>
      <c r="AH150" s="9">
        <v>448.69091800000001</v>
      </c>
      <c r="AI150" s="9">
        <v>463.31497200000001</v>
      </c>
      <c r="AJ150" s="9">
        <v>478.25308200000001</v>
      </c>
      <c r="AK150" s="5">
        <v>3.8799E-2</v>
      </c>
    </row>
    <row r="151" spans="1:37" ht="15" customHeight="1">
      <c r="A151" s="61" t="s">
        <v>213</v>
      </c>
      <c r="B151" s="7" t="s">
        <v>169</v>
      </c>
      <c r="C151" s="9">
        <v>52.475174000000003</v>
      </c>
      <c r="D151" s="9">
        <v>55.000503999999999</v>
      </c>
      <c r="E151" s="9">
        <v>57.588757000000001</v>
      </c>
      <c r="F151" s="9">
        <v>60.214362999999999</v>
      </c>
      <c r="G151" s="9">
        <v>62.922592000000002</v>
      </c>
      <c r="H151" s="9">
        <v>65.790786999999995</v>
      </c>
      <c r="I151" s="9">
        <v>68.806404000000001</v>
      </c>
      <c r="J151" s="9">
        <v>71.937377999999995</v>
      </c>
      <c r="K151" s="9">
        <v>75.122765000000001</v>
      </c>
      <c r="L151" s="9">
        <v>78.334762999999995</v>
      </c>
      <c r="M151" s="9">
        <v>81.682097999999996</v>
      </c>
      <c r="N151" s="9">
        <v>85.172400999999994</v>
      </c>
      <c r="O151" s="9">
        <v>88.719207999999995</v>
      </c>
      <c r="P151" s="9">
        <v>92.328125</v>
      </c>
      <c r="Q151" s="9">
        <v>95.997642999999997</v>
      </c>
      <c r="R151" s="9">
        <v>99.725395000000006</v>
      </c>
      <c r="S151" s="9">
        <v>103.59328499999999</v>
      </c>
      <c r="T151" s="9">
        <v>107.600037</v>
      </c>
      <c r="U151" s="9">
        <v>111.690102</v>
      </c>
      <c r="V151" s="9">
        <v>115.868866</v>
      </c>
      <c r="W151" s="9">
        <v>120.145454</v>
      </c>
      <c r="X151" s="9">
        <v>124.563515</v>
      </c>
      <c r="Y151" s="9">
        <v>129.058975</v>
      </c>
      <c r="Z151" s="9">
        <v>133.674057</v>
      </c>
      <c r="AA151" s="9">
        <v>138.437546</v>
      </c>
      <c r="AB151" s="9">
        <v>143.28118900000001</v>
      </c>
      <c r="AC151" s="9">
        <v>148.23744199999999</v>
      </c>
      <c r="AD151" s="9">
        <v>153.28735399999999</v>
      </c>
      <c r="AE151" s="9">
        <v>158.47795099999999</v>
      </c>
      <c r="AF151" s="9">
        <v>163.747162</v>
      </c>
      <c r="AG151" s="9">
        <v>169.01641799999999</v>
      </c>
      <c r="AH151" s="9">
        <v>174.44859299999999</v>
      </c>
      <c r="AI151" s="9">
        <v>180.134354</v>
      </c>
      <c r="AJ151" s="9">
        <v>185.94220000000001</v>
      </c>
      <c r="AK151" s="5">
        <v>3.8799E-2</v>
      </c>
    </row>
    <row r="152" spans="1:37" ht="15" customHeight="1">
      <c r="A152" s="61" t="s">
        <v>212</v>
      </c>
      <c r="B152" s="7" t="s">
        <v>167</v>
      </c>
      <c r="C152" s="9">
        <v>38.038769000000002</v>
      </c>
      <c r="D152" s="9">
        <v>39.869357999999998</v>
      </c>
      <c r="E152" s="9">
        <v>41.745559999999998</v>
      </c>
      <c r="F152" s="9">
        <v>43.648837999999998</v>
      </c>
      <c r="G152" s="9">
        <v>45.612006999999998</v>
      </c>
      <c r="H152" s="9">
        <v>47.691135000000003</v>
      </c>
      <c r="I152" s="9">
        <v>49.877128999999996</v>
      </c>
      <c r="J152" s="9">
        <v>52.146740000000001</v>
      </c>
      <c r="K152" s="9">
        <v>54.455798999999999</v>
      </c>
      <c r="L152" s="9">
        <v>56.784142000000003</v>
      </c>
      <c r="M152" s="9">
        <v>59.210597999999997</v>
      </c>
      <c r="N152" s="9">
        <v>61.740692000000003</v>
      </c>
      <c r="O152" s="9">
        <v>64.311736999999994</v>
      </c>
      <c r="P152" s="9">
        <v>66.927811000000005</v>
      </c>
      <c r="Q152" s="9">
        <v>69.587806999999998</v>
      </c>
      <c r="R152" s="9">
        <v>72.290024000000003</v>
      </c>
      <c r="S152" s="9">
        <v>75.093818999999996</v>
      </c>
      <c r="T152" s="9">
        <v>77.998276000000004</v>
      </c>
      <c r="U152" s="9">
        <v>80.963127</v>
      </c>
      <c r="V152" s="9">
        <v>83.992271000000002</v>
      </c>
      <c r="W152" s="9">
        <v>87.092331000000001</v>
      </c>
      <c r="X152" s="9">
        <v>90.294944999999998</v>
      </c>
      <c r="Y152" s="9">
        <v>93.553657999999999</v>
      </c>
      <c r="Z152" s="9">
        <v>96.899085999999997</v>
      </c>
      <c r="AA152" s="9">
        <v>100.352104</v>
      </c>
      <c r="AB152" s="9">
        <v>103.86322</v>
      </c>
      <c r="AC152" s="9">
        <v>107.455956</v>
      </c>
      <c r="AD152" s="9">
        <v>111.116585</v>
      </c>
      <c r="AE152" s="9">
        <v>114.879204</v>
      </c>
      <c r="AF152" s="9">
        <v>118.698807</v>
      </c>
      <c r="AG152" s="9">
        <v>122.518433</v>
      </c>
      <c r="AH152" s="9">
        <v>126.456192</v>
      </c>
      <c r="AI152" s="9">
        <v>130.57772800000001</v>
      </c>
      <c r="AJ152" s="9">
        <v>134.78779599999999</v>
      </c>
      <c r="AK152" s="5">
        <v>3.8799E-2</v>
      </c>
    </row>
    <row r="153" spans="1:37" ht="15" customHeight="1">
      <c r="A153" s="61" t="s">
        <v>211</v>
      </c>
      <c r="B153" s="7" t="s">
        <v>210</v>
      </c>
      <c r="C153" s="9">
        <v>54.996986</v>
      </c>
      <c r="D153" s="9">
        <v>58.892989999999998</v>
      </c>
      <c r="E153" s="9">
        <v>62.789172999999998</v>
      </c>
      <c r="F153" s="9">
        <v>66.758041000000006</v>
      </c>
      <c r="G153" s="9">
        <v>70.778075999999999</v>
      </c>
      <c r="H153" s="9">
        <v>74.987656000000001</v>
      </c>
      <c r="I153" s="9">
        <v>79.527237</v>
      </c>
      <c r="J153" s="9">
        <v>84.399590000000003</v>
      </c>
      <c r="K153" s="9">
        <v>89.486664000000005</v>
      </c>
      <c r="L153" s="9">
        <v>94.798332000000002</v>
      </c>
      <c r="M153" s="9">
        <v>100.394485</v>
      </c>
      <c r="N153" s="9">
        <v>106.23336</v>
      </c>
      <c r="O153" s="9">
        <v>112.25758399999999</v>
      </c>
      <c r="P153" s="9">
        <v>118.47949199999999</v>
      </c>
      <c r="Q153" s="9">
        <v>124.92057</v>
      </c>
      <c r="R153" s="9">
        <v>131.633026</v>
      </c>
      <c r="S153" s="9">
        <v>138.669693</v>
      </c>
      <c r="T153" s="9">
        <v>145.99121099999999</v>
      </c>
      <c r="U153" s="9">
        <v>153.56544500000001</v>
      </c>
      <c r="V153" s="9">
        <v>161.44944799999999</v>
      </c>
      <c r="W153" s="9">
        <v>169.63758899999999</v>
      </c>
      <c r="X153" s="9">
        <v>178.12756300000001</v>
      </c>
      <c r="Y153" s="9">
        <v>186.85192900000001</v>
      </c>
      <c r="Z153" s="9">
        <v>195.90733299999999</v>
      </c>
      <c r="AA153" s="9">
        <v>205.31163000000001</v>
      </c>
      <c r="AB153" s="9">
        <v>214.96975699999999</v>
      </c>
      <c r="AC153" s="9">
        <v>224.913239</v>
      </c>
      <c r="AD153" s="9">
        <v>235.10389699999999</v>
      </c>
      <c r="AE153" s="9">
        <v>245.611008</v>
      </c>
      <c r="AF153" s="9">
        <v>256.37222300000002</v>
      </c>
      <c r="AG153" s="9">
        <v>267.331726</v>
      </c>
      <c r="AH153" s="9">
        <v>278.59997600000003</v>
      </c>
      <c r="AI153" s="9">
        <v>290.28976399999999</v>
      </c>
      <c r="AJ153" s="9">
        <v>302.27984600000002</v>
      </c>
      <c r="AK153" s="5">
        <v>5.2442000000000003E-2</v>
      </c>
    </row>
    <row r="154" spans="1:37" ht="15" customHeight="1">
      <c r="A154" s="61" t="s">
        <v>209</v>
      </c>
      <c r="B154" s="7" t="s">
        <v>171</v>
      </c>
      <c r="C154" s="9">
        <v>39.756858999999999</v>
      </c>
      <c r="D154" s="9">
        <v>42.573245999999997</v>
      </c>
      <c r="E154" s="9">
        <v>45.389763000000002</v>
      </c>
      <c r="F154" s="9">
        <v>48.258823</v>
      </c>
      <c r="G154" s="9">
        <v>51.164875000000002</v>
      </c>
      <c r="H154" s="9">
        <v>54.207946999999997</v>
      </c>
      <c r="I154" s="9">
        <v>57.489570999999998</v>
      </c>
      <c r="J154" s="9">
        <v>61.011752999999999</v>
      </c>
      <c r="K154" s="9">
        <v>64.689155999999997</v>
      </c>
      <c r="L154" s="9">
        <v>68.528914999999998</v>
      </c>
      <c r="M154" s="9">
        <v>72.574325999999999</v>
      </c>
      <c r="N154" s="9">
        <v>76.795197000000002</v>
      </c>
      <c r="O154" s="9">
        <v>81.150063000000003</v>
      </c>
      <c r="P154" s="9">
        <v>85.647827000000007</v>
      </c>
      <c r="Q154" s="9">
        <v>90.304023999999998</v>
      </c>
      <c r="R154" s="9">
        <v>95.156402999999997</v>
      </c>
      <c r="S154" s="9">
        <v>100.243149</v>
      </c>
      <c r="T154" s="9">
        <v>105.53581200000001</v>
      </c>
      <c r="U154" s="9">
        <v>111.011177</v>
      </c>
      <c r="V154" s="9">
        <v>116.710442</v>
      </c>
      <c r="W154" s="9">
        <v>122.629593</v>
      </c>
      <c r="X154" s="9">
        <v>128.766907</v>
      </c>
      <c r="Y154" s="9">
        <v>135.07368500000001</v>
      </c>
      <c r="Z154" s="9">
        <v>141.61975100000001</v>
      </c>
      <c r="AA154" s="9">
        <v>148.41804500000001</v>
      </c>
      <c r="AB154" s="9">
        <v>155.39982599999999</v>
      </c>
      <c r="AC154" s="9">
        <v>162.58789100000001</v>
      </c>
      <c r="AD154" s="9">
        <v>169.95463599999999</v>
      </c>
      <c r="AE154" s="9">
        <v>177.55012500000001</v>
      </c>
      <c r="AF154" s="9">
        <v>185.32933</v>
      </c>
      <c r="AG154" s="9">
        <v>193.251846</v>
      </c>
      <c r="AH154" s="9">
        <v>201.397583</v>
      </c>
      <c r="AI154" s="9">
        <v>209.848038</v>
      </c>
      <c r="AJ154" s="9">
        <v>218.51554899999999</v>
      </c>
      <c r="AK154" s="5">
        <v>5.2442000000000003E-2</v>
      </c>
    </row>
    <row r="155" spans="1:37" ht="15" customHeight="1">
      <c r="A155" s="61" t="s">
        <v>208</v>
      </c>
      <c r="B155" s="7" t="s">
        <v>169</v>
      </c>
      <c r="C155" s="9">
        <v>7.7857180000000001</v>
      </c>
      <c r="D155" s="9">
        <v>8.3372600000000006</v>
      </c>
      <c r="E155" s="9">
        <v>8.8888280000000002</v>
      </c>
      <c r="F155" s="9">
        <v>9.4506859999999993</v>
      </c>
      <c r="G155" s="9">
        <v>10.019787000000001</v>
      </c>
      <c r="H155" s="9">
        <v>10.615724</v>
      </c>
      <c r="I155" s="9">
        <v>11.258373000000001</v>
      </c>
      <c r="J155" s="9">
        <v>11.948134</v>
      </c>
      <c r="K155" s="9">
        <v>12.668291999999999</v>
      </c>
      <c r="L155" s="9">
        <v>13.420245</v>
      </c>
      <c r="M155" s="9">
        <v>14.212471000000001</v>
      </c>
      <c r="N155" s="9">
        <v>15.039059</v>
      </c>
      <c r="O155" s="9">
        <v>15.891887000000001</v>
      </c>
      <c r="P155" s="9">
        <v>16.772698999999999</v>
      </c>
      <c r="Q155" s="9">
        <v>17.684538</v>
      </c>
      <c r="R155" s="9">
        <v>18.634792000000001</v>
      </c>
      <c r="S155" s="9">
        <v>19.630949000000001</v>
      </c>
      <c r="T155" s="9">
        <v>20.667431000000001</v>
      </c>
      <c r="U155" s="9">
        <v>21.739685000000001</v>
      </c>
      <c r="V155" s="9">
        <v>22.855795000000001</v>
      </c>
      <c r="W155" s="9">
        <v>24.014959000000001</v>
      </c>
      <c r="X155" s="9">
        <v>25.216851999999999</v>
      </c>
      <c r="Y155" s="9">
        <v>26.451929</v>
      </c>
      <c r="Z155" s="9">
        <v>27.733865999999999</v>
      </c>
      <c r="AA155" s="9">
        <v>29.065197000000001</v>
      </c>
      <c r="AB155" s="9">
        <v>30.432465000000001</v>
      </c>
      <c r="AC155" s="9">
        <v>31.840126000000001</v>
      </c>
      <c r="AD155" s="9">
        <v>33.282780000000002</v>
      </c>
      <c r="AE155" s="9">
        <v>34.770229</v>
      </c>
      <c r="AF155" s="9">
        <v>36.293658999999998</v>
      </c>
      <c r="AG155" s="9">
        <v>37.845149999999997</v>
      </c>
      <c r="AH155" s="9">
        <v>39.440356999999999</v>
      </c>
      <c r="AI155" s="9">
        <v>41.095238000000002</v>
      </c>
      <c r="AJ155" s="9">
        <v>42.792622000000001</v>
      </c>
      <c r="AK155" s="5">
        <v>5.2442000000000003E-2</v>
      </c>
    </row>
    <row r="156" spans="1:37" ht="15" customHeight="1">
      <c r="A156" s="61" t="s">
        <v>207</v>
      </c>
      <c r="B156" s="7" t="s">
        <v>167</v>
      </c>
      <c r="C156" s="9">
        <v>7.4544119999999996</v>
      </c>
      <c r="D156" s="9">
        <v>7.9824840000000004</v>
      </c>
      <c r="E156" s="9">
        <v>8.5105810000000002</v>
      </c>
      <c r="F156" s="9">
        <v>9.0485299999999995</v>
      </c>
      <c r="G156" s="9">
        <v>9.593413</v>
      </c>
      <c r="H156" s="9">
        <v>10.163989000000001</v>
      </c>
      <c r="I156" s="9">
        <v>10.779294999999999</v>
      </c>
      <c r="J156" s="9">
        <v>11.439703</v>
      </c>
      <c r="K156" s="9">
        <v>12.129216</v>
      </c>
      <c r="L156" s="9">
        <v>12.849171999999999</v>
      </c>
      <c r="M156" s="9">
        <v>13.607685999999999</v>
      </c>
      <c r="N156" s="9">
        <v>14.399099</v>
      </c>
      <c r="O156" s="9">
        <v>15.215636</v>
      </c>
      <c r="P156" s="9">
        <v>16.058968</v>
      </c>
      <c r="Q156" s="9">
        <v>16.932005</v>
      </c>
      <c r="R156" s="9">
        <v>17.841825</v>
      </c>
      <c r="S156" s="9">
        <v>18.795591000000002</v>
      </c>
      <c r="T156" s="9">
        <v>19.787966000000001</v>
      </c>
      <c r="U156" s="9">
        <v>20.814594</v>
      </c>
      <c r="V156" s="9">
        <v>21.883209000000001</v>
      </c>
      <c r="W156" s="9">
        <v>22.993046</v>
      </c>
      <c r="X156" s="9">
        <v>24.143795000000001</v>
      </c>
      <c r="Y156" s="9">
        <v>25.326315000000001</v>
      </c>
      <c r="Z156" s="9">
        <v>26.553705000000001</v>
      </c>
      <c r="AA156" s="9">
        <v>27.828382000000001</v>
      </c>
      <c r="AB156" s="9">
        <v>29.137466</v>
      </c>
      <c r="AC156" s="9">
        <v>30.485227999999999</v>
      </c>
      <c r="AD156" s="9">
        <v>31.866491</v>
      </c>
      <c r="AE156" s="9">
        <v>33.290646000000002</v>
      </c>
      <c r="AF156" s="9">
        <v>34.749248999999999</v>
      </c>
      <c r="AG156" s="9">
        <v>36.234721999999998</v>
      </c>
      <c r="AH156" s="9">
        <v>37.762047000000003</v>
      </c>
      <c r="AI156" s="9">
        <v>39.346504000000003</v>
      </c>
      <c r="AJ156" s="9">
        <v>40.971668000000001</v>
      </c>
      <c r="AK156" s="5">
        <v>5.2442000000000003E-2</v>
      </c>
    </row>
    <row r="157" spans="1:37" ht="15" customHeight="1">
      <c r="A157" s="61" t="s">
        <v>206</v>
      </c>
      <c r="B157" s="7" t="s">
        <v>205</v>
      </c>
      <c r="C157" s="9">
        <v>32.623344000000003</v>
      </c>
      <c r="D157" s="9">
        <v>33.393250000000002</v>
      </c>
      <c r="E157" s="9">
        <v>34.255257</v>
      </c>
      <c r="F157" s="9">
        <v>35.199181000000003</v>
      </c>
      <c r="G157" s="9">
        <v>36.249946999999999</v>
      </c>
      <c r="H157" s="9">
        <v>37.342125000000003</v>
      </c>
      <c r="I157" s="9">
        <v>38.369132999999998</v>
      </c>
      <c r="J157" s="9">
        <v>39.364657999999999</v>
      </c>
      <c r="K157" s="9">
        <v>40.317588999999998</v>
      </c>
      <c r="L157" s="9">
        <v>41.248534999999997</v>
      </c>
      <c r="M157" s="9">
        <v>42.190047999999997</v>
      </c>
      <c r="N157" s="9">
        <v>43.165565000000001</v>
      </c>
      <c r="O157" s="9">
        <v>44.157950999999997</v>
      </c>
      <c r="P157" s="9">
        <v>45.160736</v>
      </c>
      <c r="Q157" s="9">
        <v>46.148220000000002</v>
      </c>
      <c r="R157" s="9">
        <v>47.133316000000001</v>
      </c>
      <c r="S157" s="9">
        <v>48.182361999999998</v>
      </c>
      <c r="T157" s="9">
        <v>49.265166999999998</v>
      </c>
      <c r="U157" s="9">
        <v>50.353119</v>
      </c>
      <c r="V157" s="9">
        <v>51.444755999999998</v>
      </c>
      <c r="W157" s="9">
        <v>52.559902000000001</v>
      </c>
      <c r="X157" s="9">
        <v>53.692047000000002</v>
      </c>
      <c r="Y157" s="9">
        <v>54.834460999999997</v>
      </c>
      <c r="Z157" s="9">
        <v>55.996811000000001</v>
      </c>
      <c r="AA157" s="9">
        <v>57.193092</v>
      </c>
      <c r="AB157" s="9">
        <v>58.420707999999998</v>
      </c>
      <c r="AC157" s="9">
        <v>59.669243000000002</v>
      </c>
      <c r="AD157" s="9">
        <v>60.932785000000003</v>
      </c>
      <c r="AE157" s="9">
        <v>62.213478000000002</v>
      </c>
      <c r="AF157" s="9">
        <v>63.518089000000003</v>
      </c>
      <c r="AG157" s="9">
        <v>64.812195000000003</v>
      </c>
      <c r="AH157" s="9">
        <v>66.112030000000004</v>
      </c>
      <c r="AI157" s="9">
        <v>67.406265000000005</v>
      </c>
      <c r="AJ157" s="9">
        <v>68.681128999999999</v>
      </c>
      <c r="AK157" s="5">
        <v>2.2790999999999999E-2</v>
      </c>
    </row>
    <row r="158" spans="1:37" ht="15" customHeight="1">
      <c r="A158" s="61" t="s">
        <v>204</v>
      </c>
      <c r="B158" s="7" t="s">
        <v>171</v>
      </c>
      <c r="C158" s="9">
        <v>15.667789000000001</v>
      </c>
      <c r="D158" s="9">
        <v>16.037548000000001</v>
      </c>
      <c r="E158" s="9">
        <v>16.451537999999999</v>
      </c>
      <c r="F158" s="9">
        <v>16.904869000000001</v>
      </c>
      <c r="G158" s="9">
        <v>17.409513</v>
      </c>
      <c r="H158" s="9">
        <v>17.934048000000001</v>
      </c>
      <c r="I158" s="9">
        <v>18.42728</v>
      </c>
      <c r="J158" s="9">
        <v>18.905396</v>
      </c>
      <c r="K158" s="9">
        <v>19.363054000000002</v>
      </c>
      <c r="L158" s="9">
        <v>19.81015</v>
      </c>
      <c r="M158" s="9">
        <v>20.262325000000001</v>
      </c>
      <c r="N158" s="9">
        <v>20.730830999999998</v>
      </c>
      <c r="O158" s="9">
        <v>21.207438</v>
      </c>
      <c r="P158" s="9">
        <v>21.689036999999999</v>
      </c>
      <c r="Q158" s="9">
        <v>22.16329</v>
      </c>
      <c r="R158" s="9">
        <v>22.636396000000001</v>
      </c>
      <c r="S158" s="9">
        <v>23.140215000000001</v>
      </c>
      <c r="T158" s="9">
        <v>23.660246000000001</v>
      </c>
      <c r="U158" s="9">
        <v>24.182749000000001</v>
      </c>
      <c r="V158" s="9">
        <v>24.707021999999998</v>
      </c>
      <c r="W158" s="9">
        <v>25.242584000000001</v>
      </c>
      <c r="X158" s="9">
        <v>25.786311999999999</v>
      </c>
      <c r="Y158" s="9">
        <v>26.334972</v>
      </c>
      <c r="Z158" s="9">
        <v>26.893205999999999</v>
      </c>
      <c r="AA158" s="9">
        <v>27.467732999999999</v>
      </c>
      <c r="AB158" s="9">
        <v>28.057314000000002</v>
      </c>
      <c r="AC158" s="9">
        <v>28.656939000000001</v>
      </c>
      <c r="AD158" s="9">
        <v>29.263773</v>
      </c>
      <c r="AE158" s="9">
        <v>29.878841000000001</v>
      </c>
      <c r="AF158" s="9">
        <v>30.505398</v>
      </c>
      <c r="AG158" s="9">
        <v>31.126906999999999</v>
      </c>
      <c r="AH158" s="9">
        <v>31.751169000000001</v>
      </c>
      <c r="AI158" s="9">
        <v>32.372745999999999</v>
      </c>
      <c r="AJ158" s="9">
        <v>32.985016000000002</v>
      </c>
      <c r="AK158" s="5">
        <v>2.2790999999999999E-2</v>
      </c>
    </row>
    <row r="159" spans="1:37" ht="15" customHeight="1">
      <c r="A159" s="61" t="s">
        <v>203</v>
      </c>
      <c r="B159" s="7" t="s">
        <v>169</v>
      </c>
      <c r="C159" s="9">
        <v>7.2973270000000001</v>
      </c>
      <c r="D159" s="9">
        <v>7.4695429999999998</v>
      </c>
      <c r="E159" s="9">
        <v>7.6623609999999998</v>
      </c>
      <c r="F159" s="9">
        <v>7.8735010000000001</v>
      </c>
      <c r="G159" s="9">
        <v>8.1085410000000007</v>
      </c>
      <c r="H159" s="9">
        <v>8.3528439999999993</v>
      </c>
      <c r="I159" s="9">
        <v>8.5825689999999994</v>
      </c>
      <c r="J159" s="9">
        <v>8.8052530000000004</v>
      </c>
      <c r="K159" s="9">
        <v>9.0184090000000001</v>
      </c>
      <c r="L159" s="9">
        <v>9.2266449999999995</v>
      </c>
      <c r="M159" s="9">
        <v>9.4372469999999993</v>
      </c>
      <c r="N159" s="9">
        <v>9.6554559999999992</v>
      </c>
      <c r="O159" s="9">
        <v>9.8774370000000005</v>
      </c>
      <c r="P159" s="9">
        <v>10.101744</v>
      </c>
      <c r="Q159" s="9">
        <v>10.322628</v>
      </c>
      <c r="R159" s="9">
        <v>10.542979000000001</v>
      </c>
      <c r="S159" s="9">
        <v>10.777634000000001</v>
      </c>
      <c r="T159" s="9">
        <v>11.01984</v>
      </c>
      <c r="U159" s="9">
        <v>11.263197999999999</v>
      </c>
      <c r="V159" s="9">
        <v>11.507379999999999</v>
      </c>
      <c r="W159" s="9">
        <v>11.756819999999999</v>
      </c>
      <c r="X159" s="9">
        <v>12.010063000000001</v>
      </c>
      <c r="Y159" s="9">
        <v>12.265603</v>
      </c>
      <c r="Z159" s="9">
        <v>12.525601999999999</v>
      </c>
      <c r="AA159" s="9">
        <v>12.793191</v>
      </c>
      <c r="AB159" s="9">
        <v>13.06779</v>
      </c>
      <c r="AC159" s="9">
        <v>13.347066999999999</v>
      </c>
      <c r="AD159" s="9">
        <v>13.629702999999999</v>
      </c>
      <c r="AE159" s="9">
        <v>13.916173000000001</v>
      </c>
      <c r="AF159" s="9">
        <v>14.207993999999999</v>
      </c>
      <c r="AG159" s="9">
        <v>14.497463</v>
      </c>
      <c r="AH159" s="9">
        <v>14.788217</v>
      </c>
      <c r="AI159" s="9">
        <v>15.077717</v>
      </c>
      <c r="AJ159" s="9">
        <v>15.362883999999999</v>
      </c>
      <c r="AK159" s="5">
        <v>2.2790999999999999E-2</v>
      </c>
    </row>
    <row r="160" spans="1:37" ht="15" customHeight="1">
      <c r="A160" s="61" t="s">
        <v>202</v>
      </c>
      <c r="B160" s="7" t="s">
        <v>167</v>
      </c>
      <c r="C160" s="9">
        <v>9.6582260000000009</v>
      </c>
      <c r="D160" s="9">
        <v>9.8861600000000003</v>
      </c>
      <c r="E160" s="9">
        <v>10.141359</v>
      </c>
      <c r="F160" s="9">
        <v>10.420812</v>
      </c>
      <c r="G160" s="9">
        <v>10.731890999999999</v>
      </c>
      <c r="H160" s="9">
        <v>11.055235</v>
      </c>
      <c r="I160" s="9">
        <v>11.359282</v>
      </c>
      <c r="J160" s="9">
        <v>11.654012</v>
      </c>
      <c r="K160" s="9">
        <v>11.936128999999999</v>
      </c>
      <c r="L160" s="9">
        <v>12.211738</v>
      </c>
      <c r="M160" s="9">
        <v>12.490475</v>
      </c>
      <c r="N160" s="9">
        <v>12.77928</v>
      </c>
      <c r="O160" s="9">
        <v>13.073078000000001</v>
      </c>
      <c r="P160" s="9">
        <v>13.369954999999999</v>
      </c>
      <c r="Q160" s="9">
        <v>13.662304000000001</v>
      </c>
      <c r="R160" s="9">
        <v>13.953943000000001</v>
      </c>
      <c r="S160" s="9">
        <v>14.264516</v>
      </c>
      <c r="T160" s="9">
        <v>14.585084</v>
      </c>
      <c r="U160" s="9">
        <v>14.907173</v>
      </c>
      <c r="V160" s="9">
        <v>15.230356</v>
      </c>
      <c r="W160" s="9">
        <v>15.560497</v>
      </c>
      <c r="X160" s="9">
        <v>15.895673</v>
      </c>
      <c r="Y160" s="9">
        <v>16.233886999999999</v>
      </c>
      <c r="Z160" s="9">
        <v>16.578002999999999</v>
      </c>
      <c r="AA160" s="9">
        <v>16.932165000000001</v>
      </c>
      <c r="AB160" s="9">
        <v>17.295604999999998</v>
      </c>
      <c r="AC160" s="9">
        <v>17.665236</v>
      </c>
      <c r="AD160" s="9">
        <v>18.039311999999999</v>
      </c>
      <c r="AE160" s="9">
        <v>18.418465000000001</v>
      </c>
      <c r="AF160" s="9">
        <v>18.804697000000001</v>
      </c>
      <c r="AG160" s="9">
        <v>19.187819999999999</v>
      </c>
      <c r="AH160" s="9">
        <v>19.572638999999999</v>
      </c>
      <c r="AI160" s="9">
        <v>19.955801000000001</v>
      </c>
      <c r="AJ160" s="9">
        <v>20.333228999999999</v>
      </c>
      <c r="AK160" s="5">
        <v>2.2790999999999999E-2</v>
      </c>
    </row>
    <row r="161" spans="1:37" ht="15" customHeight="1">
      <c r="A161" s="61" t="s">
        <v>201</v>
      </c>
      <c r="B161" s="4" t="s">
        <v>200</v>
      </c>
      <c r="C161" s="13">
        <v>1752.0273440000001</v>
      </c>
      <c r="D161" s="13">
        <v>1814.933716</v>
      </c>
      <c r="E161" s="13">
        <v>1881.1293949999999</v>
      </c>
      <c r="F161" s="13">
        <v>1948.3891599999999</v>
      </c>
      <c r="G161" s="13">
        <v>2012.5882570000001</v>
      </c>
      <c r="H161" s="13">
        <v>2076.765625</v>
      </c>
      <c r="I161" s="13">
        <v>2141.0654300000001</v>
      </c>
      <c r="J161" s="13">
        <v>2207.3347170000002</v>
      </c>
      <c r="K161" s="13">
        <v>2273.6547850000002</v>
      </c>
      <c r="L161" s="13">
        <v>2339.470703</v>
      </c>
      <c r="M161" s="13">
        <v>2407.908203</v>
      </c>
      <c r="N161" s="13">
        <v>2478.7485350000002</v>
      </c>
      <c r="O161" s="13">
        <v>2551.0173340000001</v>
      </c>
      <c r="P161" s="13">
        <v>2623.2531739999999</v>
      </c>
      <c r="Q161" s="13">
        <v>2696.75</v>
      </c>
      <c r="R161" s="13">
        <v>2770.6901859999998</v>
      </c>
      <c r="S161" s="13">
        <v>2847.0505370000001</v>
      </c>
      <c r="T161" s="13">
        <v>2925.4760740000002</v>
      </c>
      <c r="U161" s="13">
        <v>3004.4797359999998</v>
      </c>
      <c r="V161" s="13">
        <v>3084.1079100000002</v>
      </c>
      <c r="W161" s="13">
        <v>3164.4873050000001</v>
      </c>
      <c r="X161" s="13">
        <v>3246.2346189999998</v>
      </c>
      <c r="Y161" s="13">
        <v>3328.944336</v>
      </c>
      <c r="Z161" s="13">
        <v>3412.4970699999999</v>
      </c>
      <c r="AA161" s="13">
        <v>3499.321289</v>
      </c>
      <c r="AB161" s="13">
        <v>3587.4077149999998</v>
      </c>
      <c r="AC161" s="13">
        <v>3676.3625489999999</v>
      </c>
      <c r="AD161" s="13">
        <v>3765.80249</v>
      </c>
      <c r="AE161" s="13">
        <v>3855.7753910000001</v>
      </c>
      <c r="AF161" s="13">
        <v>3946.889404</v>
      </c>
      <c r="AG161" s="13">
        <v>4036.951172</v>
      </c>
      <c r="AH161" s="13">
        <v>4128.8427730000003</v>
      </c>
      <c r="AI161" s="13">
        <v>4222.3364259999998</v>
      </c>
      <c r="AJ161" s="13">
        <v>4315.8237300000001</v>
      </c>
      <c r="AK161" s="2">
        <v>2.7439999999999999E-2</v>
      </c>
    </row>
    <row r="163" spans="1:37" ht="15" customHeight="1">
      <c r="B163" s="4" t="s">
        <v>199</v>
      </c>
    </row>
    <row r="164" spans="1:37" ht="15" customHeight="1">
      <c r="A164" s="61" t="s">
        <v>198</v>
      </c>
      <c r="B164" s="7" t="s">
        <v>197</v>
      </c>
      <c r="C164" s="6">
        <v>0.86</v>
      </c>
      <c r="D164" s="6">
        <v>0.93</v>
      </c>
      <c r="E164" s="6">
        <v>1</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5" t="s">
        <v>188</v>
      </c>
    </row>
    <row r="165" spans="1:37" ht="15" customHeight="1">
      <c r="A165" s="61" t="s">
        <v>196</v>
      </c>
      <c r="B165" s="7" t="s">
        <v>195</v>
      </c>
      <c r="C165" s="6">
        <v>0</v>
      </c>
      <c r="D165" s="6">
        <v>0</v>
      </c>
      <c r="E165" s="6">
        <v>0</v>
      </c>
      <c r="F165" s="6">
        <v>0.41699999999999998</v>
      </c>
      <c r="G165" s="6">
        <v>0.56299999999999994</v>
      </c>
      <c r="H165" s="6">
        <v>0.70799999999999996</v>
      </c>
      <c r="I165" s="6">
        <v>0.85399999999999998</v>
      </c>
      <c r="J165" s="6">
        <v>1</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5" t="s">
        <v>188</v>
      </c>
    </row>
    <row r="166" spans="1:37" ht="15" customHeight="1">
      <c r="A166" s="61" t="s">
        <v>194</v>
      </c>
      <c r="B166" s="7" t="s">
        <v>193</v>
      </c>
      <c r="C166" s="6">
        <v>0</v>
      </c>
      <c r="D166" s="6">
        <v>0</v>
      </c>
      <c r="E166" s="6">
        <v>0</v>
      </c>
      <c r="F166" s="6">
        <v>0</v>
      </c>
      <c r="G166" s="6">
        <v>0</v>
      </c>
      <c r="H166" s="6">
        <v>0</v>
      </c>
      <c r="I166" s="6">
        <v>0</v>
      </c>
      <c r="J166" s="6">
        <v>0</v>
      </c>
      <c r="K166" s="6">
        <v>0.5</v>
      </c>
      <c r="L166" s="6">
        <v>0.625</v>
      </c>
      <c r="M166" s="6">
        <v>0.75</v>
      </c>
      <c r="N166" s="6">
        <v>0.875</v>
      </c>
      <c r="O166" s="6">
        <v>1</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188</v>
      </c>
    </row>
    <row r="167" spans="1:37" ht="15" customHeight="1">
      <c r="A167" s="61" t="s">
        <v>192</v>
      </c>
      <c r="B167" s="7" t="s">
        <v>191</v>
      </c>
      <c r="C167" s="6">
        <v>0</v>
      </c>
      <c r="D167" s="6">
        <v>0</v>
      </c>
      <c r="E167" s="6">
        <v>0</v>
      </c>
      <c r="F167" s="6">
        <v>0</v>
      </c>
      <c r="G167" s="6">
        <v>0</v>
      </c>
      <c r="H167" s="6">
        <v>0</v>
      </c>
      <c r="I167" s="6">
        <v>0</v>
      </c>
      <c r="J167" s="6">
        <v>0</v>
      </c>
      <c r="K167" s="6">
        <v>0</v>
      </c>
      <c r="L167" s="6">
        <v>0</v>
      </c>
      <c r="M167" s="6">
        <v>0</v>
      </c>
      <c r="N167" s="6">
        <v>0</v>
      </c>
      <c r="O167" s="6">
        <v>0</v>
      </c>
      <c r="P167" s="6">
        <v>0.85699999999999998</v>
      </c>
      <c r="Q167" s="6">
        <v>0.89300000000000002</v>
      </c>
      <c r="R167" s="6">
        <v>0.92900000000000005</v>
      </c>
      <c r="S167" s="6">
        <v>0.96399999999999997</v>
      </c>
      <c r="T167" s="6">
        <v>1</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5" t="s">
        <v>188</v>
      </c>
    </row>
    <row r="168" spans="1:37" ht="15" customHeight="1">
      <c r="A168" s="61" t="s">
        <v>190</v>
      </c>
      <c r="B168" s="7" t="s">
        <v>189</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0.82399999999999995</v>
      </c>
      <c r="V168" s="6">
        <v>0.85899999999999999</v>
      </c>
      <c r="W168" s="6">
        <v>0.89400000000000002</v>
      </c>
      <c r="X168" s="6">
        <v>0.92900000000000005</v>
      </c>
      <c r="Y168" s="6">
        <v>0.96499999999999997</v>
      </c>
      <c r="Z168" s="6">
        <v>1</v>
      </c>
      <c r="AA168" s="6">
        <v>1</v>
      </c>
      <c r="AB168" s="6">
        <v>1</v>
      </c>
      <c r="AC168" s="6">
        <v>1</v>
      </c>
      <c r="AD168" s="6">
        <v>1</v>
      </c>
      <c r="AE168" s="6">
        <v>1</v>
      </c>
      <c r="AF168" s="6">
        <v>1</v>
      </c>
      <c r="AG168" s="6">
        <v>1</v>
      </c>
      <c r="AH168" s="6">
        <v>1</v>
      </c>
      <c r="AI168" s="6">
        <v>1</v>
      </c>
      <c r="AJ168" s="6">
        <v>1</v>
      </c>
      <c r="AK168" s="5" t="s">
        <v>188</v>
      </c>
    </row>
    <row r="169" spans="1:37" ht="15" customHeight="1">
      <c r="A169" s="61" t="s">
        <v>187</v>
      </c>
      <c r="B169" s="7" t="s">
        <v>186</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7.4999999999999993E-5</v>
      </c>
      <c r="L169" s="6">
        <v>7.4999999999999993E-5</v>
      </c>
      <c r="M169" s="6">
        <v>7.4999999999999993E-5</v>
      </c>
      <c r="N169" s="6">
        <v>7.4999999999999993E-5</v>
      </c>
      <c r="O169" s="6">
        <v>1.4100000000000001E-4</v>
      </c>
      <c r="P169" s="6">
        <v>2.0699999999999999E-4</v>
      </c>
      <c r="Q169" s="6">
        <v>3.2400000000000001E-4</v>
      </c>
      <c r="R169" s="6">
        <v>5.4100000000000003E-4</v>
      </c>
      <c r="S169" s="6">
        <v>8.2799999999999996E-4</v>
      </c>
      <c r="T169" s="6">
        <v>1.235E-3</v>
      </c>
      <c r="U169" s="6">
        <v>1.9139999999999999E-3</v>
      </c>
      <c r="V169" s="6">
        <v>3.0400000000000002E-3</v>
      </c>
      <c r="W169" s="6">
        <v>4.2770000000000004E-3</v>
      </c>
      <c r="X169" s="6">
        <v>6.4250000000000002E-3</v>
      </c>
      <c r="Y169" s="6">
        <v>9.5670000000000009E-3</v>
      </c>
      <c r="Z169" s="6">
        <v>1.3788999999999999E-2</v>
      </c>
      <c r="AA169" s="6">
        <v>1.9886000000000001E-2</v>
      </c>
      <c r="AB169" s="6">
        <v>2.9821E-2</v>
      </c>
      <c r="AC169" s="6">
        <v>4.2469E-2</v>
      </c>
      <c r="AD169" s="6">
        <v>5.7057999999999998E-2</v>
      </c>
      <c r="AE169" s="6">
        <v>8.1799999999999998E-2</v>
      </c>
      <c r="AF169" s="6">
        <v>0.109373</v>
      </c>
      <c r="AG169" s="6">
        <v>0.14768500000000001</v>
      </c>
      <c r="AH169" s="6">
        <v>0.20270199999999999</v>
      </c>
      <c r="AI169" s="6">
        <v>0.25794299999999998</v>
      </c>
      <c r="AJ169" s="6">
        <v>0.32362400000000002</v>
      </c>
      <c r="AK169" s="5">
        <v>0.299035</v>
      </c>
    </row>
    <row r="170" spans="1:37" ht="15" customHeight="1">
      <c r="A170" s="61" t="s">
        <v>185</v>
      </c>
      <c r="B170" s="7" t="s">
        <v>184</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7.3200000000000001E-4</v>
      </c>
      <c r="L170" s="6">
        <v>1.206E-3</v>
      </c>
      <c r="M170" s="6">
        <v>2.0669999999999998E-3</v>
      </c>
      <c r="N170" s="6">
        <v>3.3430000000000001E-3</v>
      </c>
      <c r="O170" s="6">
        <v>6.0179999999999999E-3</v>
      </c>
      <c r="P170" s="6">
        <v>8.6910000000000008E-3</v>
      </c>
      <c r="Q170" s="6">
        <v>1.3098E-2</v>
      </c>
      <c r="R170" s="6">
        <v>2.0709999999999999E-2</v>
      </c>
      <c r="S170" s="6">
        <v>3.0592999999999999E-2</v>
      </c>
      <c r="T170" s="6">
        <v>4.4149000000000001E-2</v>
      </c>
      <c r="U170" s="6">
        <v>6.5078999999999998E-2</v>
      </c>
      <c r="V170" s="6">
        <v>9.6518999999999994E-2</v>
      </c>
      <c r="W170" s="6">
        <v>0.130299</v>
      </c>
      <c r="X170" s="6">
        <v>0.180864</v>
      </c>
      <c r="Y170" s="6">
        <v>0.24442</v>
      </c>
      <c r="Z170" s="6">
        <v>0.31644699999999998</v>
      </c>
      <c r="AA170" s="6">
        <v>0.39895399999999998</v>
      </c>
      <c r="AB170" s="6">
        <v>0.49565799999999999</v>
      </c>
      <c r="AC170" s="6">
        <v>0.58388300000000004</v>
      </c>
      <c r="AD170" s="6">
        <v>0.65769500000000003</v>
      </c>
      <c r="AE170" s="6">
        <v>0.73577999999999999</v>
      </c>
      <c r="AF170" s="6">
        <v>0.79349800000000004</v>
      </c>
      <c r="AG170" s="6">
        <v>0.84363699999999997</v>
      </c>
      <c r="AH170" s="6">
        <v>0.88636199999999998</v>
      </c>
      <c r="AI170" s="6">
        <v>0.91451199999999999</v>
      </c>
      <c r="AJ170" s="6">
        <v>0.93648900000000002</v>
      </c>
      <c r="AK170" s="5">
        <v>0.34289399999999998</v>
      </c>
    </row>
    <row r="171" spans="1:37" ht="15" customHeight="1">
      <c r="A171" s="61" t="s">
        <v>183</v>
      </c>
      <c r="B171" s="7" t="s">
        <v>182</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5">
        <v>0</v>
      </c>
    </row>
    <row r="172" spans="1:37" ht="15" customHeight="1">
      <c r="A172" s="61" t="s">
        <v>181</v>
      </c>
      <c r="B172" s="7" t="s">
        <v>180</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5">
        <v>0</v>
      </c>
    </row>
    <row r="174" spans="1:37" ht="15" customHeight="1">
      <c r="B174" s="4" t="s">
        <v>179</v>
      </c>
    </row>
    <row r="175" spans="1:37" ht="15" customHeight="1">
      <c r="B175" s="4" t="s">
        <v>178</v>
      </c>
    </row>
    <row r="176" spans="1:37" ht="15" customHeight="1">
      <c r="A176" s="61" t="s">
        <v>177</v>
      </c>
      <c r="B176" s="7" t="s">
        <v>171</v>
      </c>
      <c r="C176" s="8">
        <v>76.983894000000006</v>
      </c>
      <c r="D176" s="8">
        <v>77.917090999999999</v>
      </c>
      <c r="E176" s="8">
        <v>78.050338999999994</v>
      </c>
      <c r="F176" s="8">
        <v>78.051865000000006</v>
      </c>
      <c r="G176" s="8">
        <v>78.718902999999997</v>
      </c>
      <c r="H176" s="8">
        <v>79.381377999999998</v>
      </c>
      <c r="I176" s="8">
        <v>80.048409000000007</v>
      </c>
      <c r="J176" s="8">
        <v>80.715462000000002</v>
      </c>
      <c r="K176" s="8">
        <v>80.716453999999999</v>
      </c>
      <c r="L176" s="8">
        <v>81.859375</v>
      </c>
      <c r="M176" s="8">
        <v>83.002883999999995</v>
      </c>
      <c r="N176" s="8">
        <v>84.147018000000003</v>
      </c>
      <c r="O176" s="8">
        <v>85.293532999999996</v>
      </c>
      <c r="P176" s="8">
        <v>85.296333000000004</v>
      </c>
      <c r="Q176" s="8">
        <v>85.687270999999996</v>
      </c>
      <c r="R176" s="8">
        <v>86.083472999999998</v>
      </c>
      <c r="S176" s="8">
        <v>86.472733000000005</v>
      </c>
      <c r="T176" s="8">
        <v>86.878699999999995</v>
      </c>
      <c r="U176" s="8">
        <v>86.919257999999999</v>
      </c>
      <c r="V176" s="8">
        <v>87.424484000000007</v>
      </c>
      <c r="W176" s="8">
        <v>87.933723000000001</v>
      </c>
      <c r="X176" s="8">
        <v>88.471969999999999</v>
      </c>
      <c r="Y176" s="8">
        <v>89.046745000000001</v>
      </c>
      <c r="Z176" s="8">
        <v>89.625579999999999</v>
      </c>
      <c r="AA176" s="8">
        <v>89.774437000000006</v>
      </c>
      <c r="AB176" s="8">
        <v>89.959534000000005</v>
      </c>
      <c r="AC176" s="8">
        <v>90.142052000000007</v>
      </c>
      <c r="AD176" s="8">
        <v>90.310012999999998</v>
      </c>
      <c r="AE176" s="8">
        <v>90.523116999999999</v>
      </c>
      <c r="AF176" s="8">
        <v>90.716003000000001</v>
      </c>
      <c r="AG176" s="8">
        <v>90.938239999999993</v>
      </c>
      <c r="AH176" s="8">
        <v>91.212761</v>
      </c>
      <c r="AI176" s="8">
        <v>91.465958000000001</v>
      </c>
      <c r="AJ176" s="8">
        <v>91.749495999999994</v>
      </c>
      <c r="AK176" s="5">
        <v>5.1200000000000004E-3</v>
      </c>
    </row>
    <row r="177" spans="1:37" ht="15" customHeight="1">
      <c r="A177" s="61" t="s">
        <v>176</v>
      </c>
      <c r="B177" s="7" t="s">
        <v>169</v>
      </c>
      <c r="C177" s="8">
        <v>75.134986999999995</v>
      </c>
      <c r="D177" s="8">
        <v>76.045760999999999</v>
      </c>
      <c r="E177" s="8">
        <v>76.175811999999993</v>
      </c>
      <c r="F177" s="8">
        <v>76.177299000000005</v>
      </c>
      <c r="G177" s="8">
        <v>76.828322999999997</v>
      </c>
      <c r="H177" s="8">
        <v>77.474875999999995</v>
      </c>
      <c r="I177" s="8">
        <v>78.125907999999995</v>
      </c>
      <c r="J177" s="8">
        <v>78.776923999999994</v>
      </c>
      <c r="K177" s="8">
        <v>78.777901</v>
      </c>
      <c r="L177" s="8">
        <v>79.893371999999999</v>
      </c>
      <c r="M177" s="8">
        <v>81.009415000000004</v>
      </c>
      <c r="N177" s="8">
        <v>82.126075999999998</v>
      </c>
      <c r="O177" s="8">
        <v>83.245063999999999</v>
      </c>
      <c r="P177" s="8">
        <v>83.247787000000002</v>
      </c>
      <c r="Q177" s="8">
        <v>83.629333000000003</v>
      </c>
      <c r="R177" s="8">
        <v>84.016013999999998</v>
      </c>
      <c r="S177" s="8">
        <v>84.395920000000004</v>
      </c>
      <c r="T177" s="8">
        <v>84.792145000000005</v>
      </c>
      <c r="U177" s="8">
        <v>84.831733999999997</v>
      </c>
      <c r="V177" s="8">
        <v>85.324821</v>
      </c>
      <c r="W177" s="8">
        <v>85.821831000000003</v>
      </c>
      <c r="X177" s="8">
        <v>86.347160000000002</v>
      </c>
      <c r="Y177" s="8">
        <v>86.908126999999993</v>
      </c>
      <c r="Z177" s="8">
        <v>87.473061000000001</v>
      </c>
      <c r="AA177" s="8">
        <v>87.618331999999995</v>
      </c>
      <c r="AB177" s="8">
        <v>87.798996000000002</v>
      </c>
      <c r="AC177" s="8">
        <v>87.977126999999996</v>
      </c>
      <c r="AD177" s="8">
        <v>88.141045000000005</v>
      </c>
      <c r="AE177" s="8">
        <v>88.349045000000004</v>
      </c>
      <c r="AF177" s="8">
        <v>88.537284999999997</v>
      </c>
      <c r="AG177" s="8">
        <v>88.754188999999997</v>
      </c>
      <c r="AH177" s="8">
        <v>89.022118000000006</v>
      </c>
      <c r="AI177" s="8">
        <v>89.269233999999997</v>
      </c>
      <c r="AJ177" s="8">
        <v>89.545958999999996</v>
      </c>
      <c r="AK177" s="5">
        <v>5.1200000000000004E-3</v>
      </c>
    </row>
    <row r="178" spans="1:37" ht="15" customHeight="1">
      <c r="A178" s="61" t="s">
        <v>175</v>
      </c>
      <c r="B178" s="7" t="s">
        <v>167</v>
      </c>
      <c r="C178" s="8">
        <v>49.160015000000001</v>
      </c>
      <c r="D178" s="8">
        <v>49.755920000000003</v>
      </c>
      <c r="E178" s="8">
        <v>49.841014999999999</v>
      </c>
      <c r="F178" s="8">
        <v>49.841991</v>
      </c>
      <c r="G178" s="8">
        <v>50.267947999999997</v>
      </c>
      <c r="H178" s="8">
        <v>50.690989999999999</v>
      </c>
      <c r="I178" s="8">
        <v>51.116947000000003</v>
      </c>
      <c r="J178" s="8">
        <v>51.542895999999999</v>
      </c>
      <c r="K178" s="8">
        <v>51.543532999999996</v>
      </c>
      <c r="L178" s="8">
        <v>52.273375999999999</v>
      </c>
      <c r="M178" s="8">
        <v>53.003593000000002</v>
      </c>
      <c r="N178" s="8">
        <v>53.734211000000002</v>
      </c>
      <c r="O178" s="8">
        <v>54.466351000000003</v>
      </c>
      <c r="P178" s="8">
        <v>54.468136000000001</v>
      </c>
      <c r="Q178" s="8">
        <v>54.717773000000001</v>
      </c>
      <c r="R178" s="8">
        <v>54.970776000000001</v>
      </c>
      <c r="S178" s="8">
        <v>55.219349000000001</v>
      </c>
      <c r="T178" s="8">
        <v>55.478591999999999</v>
      </c>
      <c r="U178" s="8">
        <v>55.504489999999997</v>
      </c>
      <c r="V178" s="8">
        <v>55.827117999999999</v>
      </c>
      <c r="W178" s="8">
        <v>56.152306000000003</v>
      </c>
      <c r="X178" s="8">
        <v>56.496017000000002</v>
      </c>
      <c r="Y178" s="8">
        <v>56.863052000000003</v>
      </c>
      <c r="Z178" s="8">
        <v>57.232680999999999</v>
      </c>
      <c r="AA178" s="8">
        <v>57.327736000000002</v>
      </c>
      <c r="AB178" s="8">
        <v>57.445945999999999</v>
      </c>
      <c r="AC178" s="8">
        <v>57.562488999999999</v>
      </c>
      <c r="AD178" s="8">
        <v>57.669739</v>
      </c>
      <c r="AE178" s="8">
        <v>57.805832000000002</v>
      </c>
      <c r="AF178" s="8">
        <v>57.929001</v>
      </c>
      <c r="AG178" s="8">
        <v>58.070911000000002</v>
      </c>
      <c r="AH178" s="8">
        <v>58.246215999999997</v>
      </c>
      <c r="AI178" s="8">
        <v>58.407905999999997</v>
      </c>
      <c r="AJ178" s="8">
        <v>58.588959000000003</v>
      </c>
      <c r="AK178" s="5">
        <v>5.1200000000000004E-3</v>
      </c>
    </row>
    <row r="179" spans="1:37" ht="15" customHeight="1">
      <c r="A179" s="61" t="s">
        <v>174</v>
      </c>
      <c r="B179" s="7" t="s">
        <v>165</v>
      </c>
      <c r="C179" s="8">
        <v>72.672828999999993</v>
      </c>
      <c r="D179" s="8">
        <v>73.635513000000003</v>
      </c>
      <c r="E179" s="8">
        <v>73.842620999999994</v>
      </c>
      <c r="F179" s="8">
        <v>73.923462000000001</v>
      </c>
      <c r="G179" s="8">
        <v>74.633422999999993</v>
      </c>
      <c r="H179" s="8">
        <v>75.338631000000007</v>
      </c>
      <c r="I179" s="8">
        <v>76.047836000000004</v>
      </c>
      <c r="J179" s="8">
        <v>76.75676</v>
      </c>
      <c r="K179" s="8">
        <v>76.831406000000001</v>
      </c>
      <c r="L179" s="8">
        <v>77.992560999999995</v>
      </c>
      <c r="M179" s="8">
        <v>79.154769999999999</v>
      </c>
      <c r="N179" s="8">
        <v>80.318213999999998</v>
      </c>
      <c r="O179" s="8">
        <v>81.484336999999996</v>
      </c>
      <c r="P179" s="8">
        <v>81.557327000000001</v>
      </c>
      <c r="Q179" s="8">
        <v>82.000366</v>
      </c>
      <c r="R179" s="8">
        <v>82.447693000000001</v>
      </c>
      <c r="S179" s="8">
        <v>82.887634000000006</v>
      </c>
      <c r="T179" s="8">
        <v>83.342872999999997</v>
      </c>
      <c r="U179" s="8">
        <v>83.446601999999999</v>
      </c>
      <c r="V179" s="8">
        <v>83.995543999999995</v>
      </c>
      <c r="W179" s="8">
        <v>84.547813000000005</v>
      </c>
      <c r="X179" s="8">
        <v>85.127502000000007</v>
      </c>
      <c r="Y179" s="8">
        <v>85.741889999999998</v>
      </c>
      <c r="Z179" s="8">
        <v>86.359802000000002</v>
      </c>
      <c r="AA179" s="8">
        <v>86.557486999999995</v>
      </c>
      <c r="AB179" s="8">
        <v>86.789116000000007</v>
      </c>
      <c r="AC179" s="8">
        <v>87.017257999999998</v>
      </c>
      <c r="AD179" s="8">
        <v>87.230354000000005</v>
      </c>
      <c r="AE179" s="8">
        <v>87.486107000000004</v>
      </c>
      <c r="AF179" s="8">
        <v>87.721412999999998</v>
      </c>
      <c r="AG179" s="8">
        <v>87.984145999999996</v>
      </c>
      <c r="AH179" s="8">
        <v>88.296638000000002</v>
      </c>
      <c r="AI179" s="8">
        <v>88.587615999999997</v>
      </c>
      <c r="AJ179" s="8">
        <v>88.907043000000002</v>
      </c>
      <c r="AK179" s="5">
        <v>5.9069999999999999E-3</v>
      </c>
    </row>
    <row r="180" spans="1:37" ht="15" customHeight="1">
      <c r="B180" s="4" t="s">
        <v>173</v>
      </c>
    </row>
    <row r="181" spans="1:37" ht="15" customHeight="1">
      <c r="A181" s="61" t="s">
        <v>172</v>
      </c>
      <c r="B181" s="7" t="s">
        <v>171</v>
      </c>
      <c r="C181" s="8">
        <v>74.103470000000002</v>
      </c>
      <c r="D181" s="8">
        <v>74.376639999999995</v>
      </c>
      <c r="E181" s="8">
        <v>74.641022000000007</v>
      </c>
      <c r="F181" s="8">
        <v>74.90258</v>
      </c>
      <c r="G181" s="8">
        <v>75.153717</v>
      </c>
      <c r="H181" s="8">
        <v>75.405899000000005</v>
      </c>
      <c r="I181" s="8">
        <v>75.674721000000005</v>
      </c>
      <c r="J181" s="8">
        <v>75.952560000000005</v>
      </c>
      <c r="K181" s="8">
        <v>76.227692000000005</v>
      </c>
      <c r="L181" s="8">
        <v>76.538535999999993</v>
      </c>
      <c r="M181" s="8">
        <v>76.889747999999997</v>
      </c>
      <c r="N181" s="8">
        <v>77.273643000000007</v>
      </c>
      <c r="O181" s="8">
        <v>77.686035000000004</v>
      </c>
      <c r="P181" s="8">
        <v>78.092140000000001</v>
      </c>
      <c r="Q181" s="8">
        <v>78.501571999999996</v>
      </c>
      <c r="R181" s="8">
        <v>78.920952</v>
      </c>
      <c r="S181" s="8">
        <v>79.347054</v>
      </c>
      <c r="T181" s="8">
        <v>79.779510000000002</v>
      </c>
      <c r="U181" s="8">
        <v>80.217224000000002</v>
      </c>
      <c r="V181" s="8">
        <v>80.654410999999996</v>
      </c>
      <c r="W181" s="8">
        <v>81.104309000000001</v>
      </c>
      <c r="X181" s="8">
        <v>81.567802</v>
      </c>
      <c r="Y181" s="8">
        <v>82.045074</v>
      </c>
      <c r="Z181" s="8">
        <v>82.530777</v>
      </c>
      <c r="AA181" s="8">
        <v>83.003624000000002</v>
      </c>
      <c r="AB181" s="8">
        <v>83.462188999999995</v>
      </c>
      <c r="AC181" s="8">
        <v>83.906631000000004</v>
      </c>
      <c r="AD181" s="8">
        <v>84.330635000000001</v>
      </c>
      <c r="AE181" s="8">
        <v>84.743042000000003</v>
      </c>
      <c r="AF181" s="8">
        <v>85.138962000000006</v>
      </c>
      <c r="AG181" s="8">
        <v>85.529555999999999</v>
      </c>
      <c r="AH181" s="8">
        <v>85.913452000000007</v>
      </c>
      <c r="AI181" s="8">
        <v>86.293036999999998</v>
      </c>
      <c r="AJ181" s="8">
        <v>86.672272000000007</v>
      </c>
      <c r="AK181" s="5">
        <v>4.7920000000000003E-3</v>
      </c>
    </row>
    <row r="182" spans="1:37" ht="15" customHeight="1">
      <c r="A182" s="61" t="s">
        <v>170</v>
      </c>
      <c r="B182" s="7" t="s">
        <v>169</v>
      </c>
      <c r="C182" s="8">
        <v>71.940146999999996</v>
      </c>
      <c r="D182" s="8">
        <v>72.224174000000005</v>
      </c>
      <c r="E182" s="8">
        <v>72.539116000000007</v>
      </c>
      <c r="F182" s="8">
        <v>72.827995000000001</v>
      </c>
      <c r="G182" s="8">
        <v>73.142753999999996</v>
      </c>
      <c r="H182" s="8">
        <v>73.475173999999996</v>
      </c>
      <c r="I182" s="8">
        <v>73.767273000000003</v>
      </c>
      <c r="J182" s="8">
        <v>74.108436999999995</v>
      </c>
      <c r="K182" s="8">
        <v>74.435492999999994</v>
      </c>
      <c r="L182" s="8">
        <v>74.839118999999997</v>
      </c>
      <c r="M182" s="8">
        <v>75.222892999999999</v>
      </c>
      <c r="N182" s="8">
        <v>75.674484000000007</v>
      </c>
      <c r="O182" s="8">
        <v>76.157471000000001</v>
      </c>
      <c r="P182" s="8">
        <v>76.599693000000002</v>
      </c>
      <c r="Q182" s="8">
        <v>76.995033000000006</v>
      </c>
      <c r="R182" s="8">
        <v>77.403960999999995</v>
      </c>
      <c r="S182" s="8">
        <v>77.835257999999996</v>
      </c>
      <c r="T182" s="8">
        <v>78.218208000000004</v>
      </c>
      <c r="U182" s="8">
        <v>78.637069999999994</v>
      </c>
      <c r="V182" s="8">
        <v>79.078461000000004</v>
      </c>
      <c r="W182" s="8">
        <v>79.500641000000002</v>
      </c>
      <c r="X182" s="8">
        <v>79.910576000000006</v>
      </c>
      <c r="Y182" s="8">
        <v>80.342751000000007</v>
      </c>
      <c r="Z182" s="8">
        <v>80.775420999999994</v>
      </c>
      <c r="AA182" s="8">
        <v>81.201369999999997</v>
      </c>
      <c r="AB182" s="8">
        <v>81.656165999999999</v>
      </c>
      <c r="AC182" s="8">
        <v>82.075828999999999</v>
      </c>
      <c r="AD182" s="8">
        <v>82.487685999999997</v>
      </c>
      <c r="AE182" s="8">
        <v>82.913651000000002</v>
      </c>
      <c r="AF182" s="8">
        <v>83.371521000000001</v>
      </c>
      <c r="AG182" s="8">
        <v>83.837753000000006</v>
      </c>
      <c r="AH182" s="8">
        <v>84.327393000000001</v>
      </c>
      <c r="AI182" s="8">
        <v>84.769347999999994</v>
      </c>
      <c r="AJ182" s="8">
        <v>85.192115999999999</v>
      </c>
      <c r="AK182" s="5">
        <v>5.1739999999999998E-3</v>
      </c>
    </row>
    <row r="183" spans="1:37" ht="15" customHeight="1">
      <c r="A183" s="61" t="s">
        <v>168</v>
      </c>
      <c r="B183" s="7" t="s">
        <v>167</v>
      </c>
      <c r="C183" s="8">
        <v>48.898674</v>
      </c>
      <c r="D183" s="8">
        <v>49.028851000000003</v>
      </c>
      <c r="E183" s="8">
        <v>49.146872999999999</v>
      </c>
      <c r="F183" s="8">
        <v>49.271214000000001</v>
      </c>
      <c r="G183" s="8">
        <v>49.411406999999997</v>
      </c>
      <c r="H183" s="8">
        <v>49.570914999999999</v>
      </c>
      <c r="I183" s="8">
        <v>49.758113999999999</v>
      </c>
      <c r="J183" s="8">
        <v>49.942928000000002</v>
      </c>
      <c r="K183" s="8">
        <v>50.108376</v>
      </c>
      <c r="L183" s="8">
        <v>50.296173000000003</v>
      </c>
      <c r="M183" s="8">
        <v>50.509749999999997</v>
      </c>
      <c r="N183" s="8">
        <v>50.727631000000002</v>
      </c>
      <c r="O183" s="8">
        <v>50.961207999999999</v>
      </c>
      <c r="P183" s="8">
        <v>51.200530999999998</v>
      </c>
      <c r="Q183" s="8">
        <v>51.461486999999998</v>
      </c>
      <c r="R183" s="8">
        <v>51.740067000000003</v>
      </c>
      <c r="S183" s="8">
        <v>52.032046999999999</v>
      </c>
      <c r="T183" s="8">
        <v>52.319698000000002</v>
      </c>
      <c r="U183" s="8">
        <v>52.596255999999997</v>
      </c>
      <c r="V183" s="8">
        <v>52.881782999999999</v>
      </c>
      <c r="W183" s="8">
        <v>53.177264999999998</v>
      </c>
      <c r="X183" s="8">
        <v>53.473582999999998</v>
      </c>
      <c r="Y183" s="8">
        <v>53.780375999999997</v>
      </c>
      <c r="Z183" s="8">
        <v>54.100876</v>
      </c>
      <c r="AA183" s="8">
        <v>54.421515999999997</v>
      </c>
      <c r="AB183" s="8">
        <v>54.747345000000003</v>
      </c>
      <c r="AC183" s="8">
        <v>55.077052999999999</v>
      </c>
      <c r="AD183" s="8">
        <v>55.398071000000002</v>
      </c>
      <c r="AE183" s="8">
        <v>55.728043</v>
      </c>
      <c r="AF183" s="8">
        <v>56.056595000000002</v>
      </c>
      <c r="AG183" s="8">
        <v>56.373783000000003</v>
      </c>
      <c r="AH183" s="8">
        <v>56.730606000000002</v>
      </c>
      <c r="AI183" s="8">
        <v>57.099696999999999</v>
      </c>
      <c r="AJ183" s="8">
        <v>57.460537000000002</v>
      </c>
      <c r="AK183" s="5">
        <v>4.9709999999999997E-3</v>
      </c>
    </row>
    <row r="184" spans="1:37" ht="15" customHeight="1">
      <c r="A184" s="61" t="s">
        <v>166</v>
      </c>
      <c r="B184" s="7" t="s">
        <v>165</v>
      </c>
      <c r="C184" s="8">
        <v>68.402602999999999</v>
      </c>
      <c r="D184" s="8">
        <v>68.732192999999995</v>
      </c>
      <c r="E184" s="8">
        <v>69.062111000000002</v>
      </c>
      <c r="F184" s="8">
        <v>69.384827000000001</v>
      </c>
      <c r="G184" s="8">
        <v>69.710151999999994</v>
      </c>
      <c r="H184" s="8">
        <v>70.043471999999994</v>
      </c>
      <c r="I184" s="8">
        <v>70.380814000000001</v>
      </c>
      <c r="J184" s="8">
        <v>70.734665000000007</v>
      </c>
      <c r="K184" s="8">
        <v>71.079346000000001</v>
      </c>
      <c r="L184" s="8">
        <v>71.468315000000004</v>
      </c>
      <c r="M184" s="8">
        <v>71.879920999999996</v>
      </c>
      <c r="N184" s="8">
        <v>72.329200999999998</v>
      </c>
      <c r="O184" s="8">
        <v>72.806061</v>
      </c>
      <c r="P184" s="8">
        <v>73.269019999999998</v>
      </c>
      <c r="Q184" s="8">
        <v>73.724204999999998</v>
      </c>
      <c r="R184" s="8">
        <v>74.190994000000003</v>
      </c>
      <c r="S184" s="8">
        <v>74.669257999999999</v>
      </c>
      <c r="T184" s="8">
        <v>75.136512999999994</v>
      </c>
      <c r="U184" s="8">
        <v>75.614670000000004</v>
      </c>
      <c r="V184" s="8">
        <v>76.099602000000004</v>
      </c>
      <c r="W184" s="8">
        <v>76.587378999999999</v>
      </c>
      <c r="X184" s="8">
        <v>77.079155</v>
      </c>
      <c r="Y184" s="8">
        <v>77.586296000000004</v>
      </c>
      <c r="Z184" s="8">
        <v>78.099670000000003</v>
      </c>
      <c r="AA184" s="8">
        <v>78.597785999999999</v>
      </c>
      <c r="AB184" s="8">
        <v>79.095817999999994</v>
      </c>
      <c r="AC184" s="8">
        <v>79.574516000000003</v>
      </c>
      <c r="AD184" s="8">
        <v>80.036766</v>
      </c>
      <c r="AE184" s="8">
        <v>80.496498000000003</v>
      </c>
      <c r="AF184" s="8">
        <v>80.955223000000004</v>
      </c>
      <c r="AG184" s="8">
        <v>81.4114</v>
      </c>
      <c r="AH184" s="8">
        <v>81.874283000000005</v>
      </c>
      <c r="AI184" s="8">
        <v>82.320076</v>
      </c>
      <c r="AJ184" s="8">
        <v>82.757705999999999</v>
      </c>
      <c r="AK184" s="5">
        <v>5.8199999999999997E-3</v>
      </c>
    </row>
    <row r="186" spans="1:37" ht="15" customHeight="1">
      <c r="B186" s="4" t="s">
        <v>164</v>
      </c>
    </row>
    <row r="187" spans="1:37" ht="15" customHeight="1">
      <c r="B187" s="4" t="s">
        <v>163</v>
      </c>
    </row>
    <row r="188" spans="1:37" ht="15" customHeight="1">
      <c r="A188" s="61" t="s">
        <v>162</v>
      </c>
      <c r="B188" s="7" t="s">
        <v>161</v>
      </c>
      <c r="C188" s="9">
        <v>2501.3615719999998</v>
      </c>
      <c r="D188" s="9">
        <v>2520.9882809999999</v>
      </c>
      <c r="E188" s="9">
        <v>2558.9643550000001</v>
      </c>
      <c r="F188" s="9">
        <v>2592.0590820000002</v>
      </c>
      <c r="G188" s="9">
        <v>2617.203125</v>
      </c>
      <c r="H188" s="9">
        <v>2640.4506839999999</v>
      </c>
      <c r="I188" s="9">
        <v>2666.4155270000001</v>
      </c>
      <c r="J188" s="9">
        <v>2693.985596</v>
      </c>
      <c r="K188" s="9">
        <v>2725.3623050000001</v>
      </c>
      <c r="L188" s="9">
        <v>2756.533203</v>
      </c>
      <c r="M188" s="9">
        <v>2784.9555660000001</v>
      </c>
      <c r="N188" s="9">
        <v>2822.7116700000001</v>
      </c>
      <c r="O188" s="9">
        <v>2852.7202149999998</v>
      </c>
      <c r="P188" s="9">
        <v>2883.3496089999999</v>
      </c>
      <c r="Q188" s="9">
        <v>2915.3339839999999</v>
      </c>
      <c r="R188" s="9">
        <v>2946.6027829999998</v>
      </c>
      <c r="S188" s="9">
        <v>2977.9797359999998</v>
      </c>
      <c r="T188" s="9">
        <v>3010.7990719999998</v>
      </c>
      <c r="U188" s="9">
        <v>3042.7053219999998</v>
      </c>
      <c r="V188" s="9">
        <v>3073.7851559999999</v>
      </c>
      <c r="W188" s="9">
        <v>3105.3007809999999</v>
      </c>
      <c r="X188" s="9">
        <v>3137.5463869999999</v>
      </c>
      <c r="Y188" s="9">
        <v>3168.9265140000002</v>
      </c>
      <c r="Z188" s="9">
        <v>3200.6801759999998</v>
      </c>
      <c r="AA188" s="9">
        <v>3232.3542480000001</v>
      </c>
      <c r="AB188" s="9">
        <v>3264.3422850000002</v>
      </c>
      <c r="AC188" s="9">
        <v>3299.1091310000002</v>
      </c>
      <c r="AD188" s="9">
        <v>3334.2829590000001</v>
      </c>
      <c r="AE188" s="9">
        <v>3371.8327640000002</v>
      </c>
      <c r="AF188" s="9">
        <v>3409.2958979999999</v>
      </c>
      <c r="AG188" s="9">
        <v>3448.4309079999998</v>
      </c>
      <c r="AH188" s="9">
        <v>3487.3718260000001</v>
      </c>
      <c r="AI188" s="9">
        <v>3526.0620119999999</v>
      </c>
      <c r="AJ188" s="9">
        <v>3563.938232</v>
      </c>
      <c r="AK188" s="5">
        <v>1.0878000000000001E-2</v>
      </c>
    </row>
    <row r="189" spans="1:37" ht="15" customHeight="1">
      <c r="A189" s="61" t="s">
        <v>160</v>
      </c>
      <c r="B189" s="7" t="s">
        <v>159</v>
      </c>
      <c r="C189" s="9">
        <v>306.99826000000002</v>
      </c>
      <c r="D189" s="9">
        <v>312.398346</v>
      </c>
      <c r="E189" s="9">
        <v>316.73498499999999</v>
      </c>
      <c r="F189" s="9">
        <v>321.76828</v>
      </c>
      <c r="G189" s="9">
        <v>326.661224</v>
      </c>
      <c r="H189" s="9">
        <v>331.54806500000001</v>
      </c>
      <c r="I189" s="9">
        <v>336.61721799999998</v>
      </c>
      <c r="J189" s="9">
        <v>341.944031</v>
      </c>
      <c r="K189" s="9">
        <v>347.177795</v>
      </c>
      <c r="L189" s="9">
        <v>352.06173699999999</v>
      </c>
      <c r="M189" s="9">
        <v>357.30523699999998</v>
      </c>
      <c r="N189" s="9">
        <v>362.57074</v>
      </c>
      <c r="O189" s="9">
        <v>367.81332400000002</v>
      </c>
      <c r="P189" s="9">
        <v>373.35595699999999</v>
      </c>
      <c r="Q189" s="9">
        <v>378.95715300000001</v>
      </c>
      <c r="R189" s="9">
        <v>384.82043499999997</v>
      </c>
      <c r="S189" s="9">
        <v>391.13772599999999</v>
      </c>
      <c r="T189" s="9">
        <v>397.88363600000002</v>
      </c>
      <c r="U189" s="9">
        <v>404.70324699999998</v>
      </c>
      <c r="V189" s="9">
        <v>411.51254299999999</v>
      </c>
      <c r="W189" s="9">
        <v>418.59320100000002</v>
      </c>
      <c r="X189" s="9">
        <v>426.01409899999999</v>
      </c>
      <c r="Y189" s="9">
        <v>433.26327500000002</v>
      </c>
      <c r="Z189" s="9">
        <v>440.55630500000001</v>
      </c>
      <c r="AA189" s="9">
        <v>448.22119099999998</v>
      </c>
      <c r="AB189" s="9">
        <v>456.07611100000003</v>
      </c>
      <c r="AC189" s="9">
        <v>464.21176100000002</v>
      </c>
      <c r="AD189" s="9">
        <v>472.52578699999998</v>
      </c>
      <c r="AE189" s="9">
        <v>481.11166400000002</v>
      </c>
      <c r="AF189" s="9">
        <v>489.91342200000003</v>
      </c>
      <c r="AG189" s="9">
        <v>498.80929600000002</v>
      </c>
      <c r="AH189" s="9">
        <v>507.84970099999998</v>
      </c>
      <c r="AI189" s="9">
        <v>517.30895999999996</v>
      </c>
      <c r="AJ189" s="9">
        <v>526.93298300000004</v>
      </c>
      <c r="AK189" s="5">
        <v>1.6472000000000001E-2</v>
      </c>
    </row>
    <row r="190" spans="1:37" ht="15" customHeight="1">
      <c r="A190" s="61" t="s">
        <v>158</v>
      </c>
      <c r="B190" s="7" t="s">
        <v>157</v>
      </c>
      <c r="C190" s="9">
        <v>215.07969700000001</v>
      </c>
      <c r="D190" s="9">
        <v>221.43498199999999</v>
      </c>
      <c r="E190" s="9">
        <v>228.774216</v>
      </c>
      <c r="F190" s="9">
        <v>236.838211</v>
      </c>
      <c r="G190" s="9">
        <v>245.12910500000001</v>
      </c>
      <c r="H190" s="9">
        <v>253.78971899999999</v>
      </c>
      <c r="I190" s="9">
        <v>262.447205</v>
      </c>
      <c r="J190" s="9">
        <v>271.20471199999997</v>
      </c>
      <c r="K190" s="9">
        <v>279.51855499999999</v>
      </c>
      <c r="L190" s="9">
        <v>287.33209199999999</v>
      </c>
      <c r="M190" s="9">
        <v>295.27801499999998</v>
      </c>
      <c r="N190" s="9">
        <v>303.36364700000001</v>
      </c>
      <c r="O190" s="9">
        <v>311.631348</v>
      </c>
      <c r="P190" s="9">
        <v>320.16503899999998</v>
      </c>
      <c r="Q190" s="9">
        <v>328.99328600000001</v>
      </c>
      <c r="R190" s="9">
        <v>337.82965100000001</v>
      </c>
      <c r="S190" s="9">
        <v>347.22100799999998</v>
      </c>
      <c r="T190" s="9">
        <v>357.15185500000001</v>
      </c>
      <c r="U190" s="9">
        <v>366.98620599999998</v>
      </c>
      <c r="V190" s="9">
        <v>376.77923600000003</v>
      </c>
      <c r="W190" s="9">
        <v>386.663208</v>
      </c>
      <c r="X190" s="9">
        <v>396.85571299999998</v>
      </c>
      <c r="Y190" s="9">
        <v>406.576843</v>
      </c>
      <c r="Z190" s="9">
        <v>422.54315200000002</v>
      </c>
      <c r="AA190" s="9">
        <v>434.56622299999998</v>
      </c>
      <c r="AB190" s="9">
        <v>446.63610799999998</v>
      </c>
      <c r="AC190" s="9">
        <v>458.99438500000002</v>
      </c>
      <c r="AD190" s="9">
        <v>471.37200899999999</v>
      </c>
      <c r="AE190" s="9">
        <v>483.94982900000002</v>
      </c>
      <c r="AF190" s="9">
        <v>496.628784</v>
      </c>
      <c r="AG190" s="9">
        <v>509.046875</v>
      </c>
      <c r="AH190" s="9">
        <v>521.631348</v>
      </c>
      <c r="AI190" s="9">
        <v>534.86956799999996</v>
      </c>
      <c r="AJ190" s="9">
        <v>548.33605999999997</v>
      </c>
      <c r="AK190" s="5">
        <v>2.8740999999999999E-2</v>
      </c>
    </row>
    <row r="191" spans="1:37" ht="15" customHeight="1">
      <c r="A191" s="61" t="s">
        <v>156</v>
      </c>
      <c r="B191" s="7" t="s">
        <v>155</v>
      </c>
      <c r="C191" s="9">
        <v>548.28741500000001</v>
      </c>
      <c r="D191" s="9">
        <v>561.05444299999999</v>
      </c>
      <c r="E191" s="9">
        <v>577.34960899999999</v>
      </c>
      <c r="F191" s="9">
        <v>594.88952600000005</v>
      </c>
      <c r="G191" s="9">
        <v>611.90051300000005</v>
      </c>
      <c r="H191" s="9">
        <v>629.011841</v>
      </c>
      <c r="I191" s="9">
        <v>646.52929700000004</v>
      </c>
      <c r="J191" s="9">
        <v>664.286743</v>
      </c>
      <c r="K191" s="9">
        <v>681.90747099999999</v>
      </c>
      <c r="L191" s="9">
        <v>698.88586399999997</v>
      </c>
      <c r="M191" s="9">
        <v>715.33691399999998</v>
      </c>
      <c r="N191" s="9">
        <v>731.85290499999996</v>
      </c>
      <c r="O191" s="9">
        <v>748.68640100000005</v>
      </c>
      <c r="P191" s="9">
        <v>766.04040499999996</v>
      </c>
      <c r="Q191" s="9">
        <v>783.75439500000005</v>
      </c>
      <c r="R191" s="9">
        <v>801.45495600000004</v>
      </c>
      <c r="S191" s="9">
        <v>819.92285200000003</v>
      </c>
      <c r="T191" s="9">
        <v>839.26342799999998</v>
      </c>
      <c r="U191" s="9">
        <v>858.87658699999997</v>
      </c>
      <c r="V191" s="9">
        <v>878.97399900000005</v>
      </c>
      <c r="W191" s="9">
        <v>899.43737799999997</v>
      </c>
      <c r="X191" s="9">
        <v>920.62109399999997</v>
      </c>
      <c r="Y191" s="9">
        <v>942.10168499999997</v>
      </c>
      <c r="Z191" s="9">
        <v>963.06237799999997</v>
      </c>
      <c r="AA191" s="9">
        <v>987.32141100000001</v>
      </c>
      <c r="AB191" s="9">
        <v>1011.782104</v>
      </c>
      <c r="AC191" s="9">
        <v>1037.0048830000001</v>
      </c>
      <c r="AD191" s="9">
        <v>1063.0371090000001</v>
      </c>
      <c r="AE191" s="9">
        <v>1089.852173</v>
      </c>
      <c r="AF191" s="9">
        <v>1117.469971</v>
      </c>
      <c r="AG191" s="9">
        <v>1145.174072</v>
      </c>
      <c r="AH191" s="9">
        <v>1173.7210689999999</v>
      </c>
      <c r="AI191" s="9">
        <v>1203.7104489999999</v>
      </c>
      <c r="AJ191" s="9">
        <v>1234.487061</v>
      </c>
      <c r="AK191" s="5">
        <v>2.495E-2</v>
      </c>
    </row>
    <row r="192" spans="1:37" ht="15" customHeight="1">
      <c r="A192" s="61" t="s">
        <v>154</v>
      </c>
      <c r="B192" s="7" t="s">
        <v>153</v>
      </c>
      <c r="C192" s="9">
        <v>2803.47876</v>
      </c>
      <c r="D192" s="9">
        <v>2866.694336</v>
      </c>
      <c r="E192" s="9">
        <v>2922.6206050000001</v>
      </c>
      <c r="F192" s="9">
        <v>2976.0673830000001</v>
      </c>
      <c r="G192" s="9">
        <v>3026.9721679999998</v>
      </c>
      <c r="H192" s="9">
        <v>3078.1628420000002</v>
      </c>
      <c r="I192" s="9">
        <v>3130.133057</v>
      </c>
      <c r="J192" s="9">
        <v>3183.9946289999998</v>
      </c>
      <c r="K192" s="9">
        <v>3238.5991210000002</v>
      </c>
      <c r="L192" s="9">
        <v>3290.2148440000001</v>
      </c>
      <c r="M192" s="9">
        <v>3342.922607</v>
      </c>
      <c r="N192" s="9">
        <v>3395.1208499999998</v>
      </c>
      <c r="O192" s="9">
        <v>3446.1132809999999</v>
      </c>
      <c r="P192" s="9">
        <v>3497.8991700000001</v>
      </c>
      <c r="Q192" s="9">
        <v>3551.1125489999999</v>
      </c>
      <c r="R192" s="9">
        <v>3604.3937989999999</v>
      </c>
      <c r="S192" s="9">
        <v>3658.8928219999998</v>
      </c>
      <c r="T192" s="9">
        <v>3715.2036130000001</v>
      </c>
      <c r="U192" s="9">
        <v>3771.4096679999998</v>
      </c>
      <c r="V192" s="9">
        <v>3828.4726559999999</v>
      </c>
      <c r="W192" s="9">
        <v>3886.2299800000001</v>
      </c>
      <c r="X192" s="9">
        <v>3945.1708979999999</v>
      </c>
      <c r="Y192" s="9">
        <v>4003.0825199999999</v>
      </c>
      <c r="Z192" s="9">
        <v>4058.850586</v>
      </c>
      <c r="AA192" s="9">
        <v>4119.625</v>
      </c>
      <c r="AB192" s="9">
        <v>4181.0571289999998</v>
      </c>
      <c r="AC192" s="9">
        <v>4243.5712890000004</v>
      </c>
      <c r="AD192" s="9">
        <v>4306.9497069999998</v>
      </c>
      <c r="AE192" s="9">
        <v>4371.7246089999999</v>
      </c>
      <c r="AF192" s="9">
        <v>4438.46875</v>
      </c>
      <c r="AG192" s="9">
        <v>4507.2084960000002</v>
      </c>
      <c r="AH192" s="9">
        <v>4579.8383789999998</v>
      </c>
      <c r="AI192" s="9">
        <v>4659.4819340000004</v>
      </c>
      <c r="AJ192" s="9">
        <v>4744.0268550000001</v>
      </c>
      <c r="AK192" s="5">
        <v>1.5866000000000002E-2</v>
      </c>
    </row>
    <row r="193" spans="1:37" ht="15" customHeight="1">
      <c r="A193" s="61" t="s">
        <v>152</v>
      </c>
      <c r="B193" s="7" t="s">
        <v>151</v>
      </c>
      <c r="C193" s="9">
        <v>430.94415300000003</v>
      </c>
      <c r="D193" s="9">
        <v>442.06646699999999</v>
      </c>
      <c r="E193" s="9">
        <v>454.84670999999997</v>
      </c>
      <c r="F193" s="9">
        <v>469.46279900000002</v>
      </c>
      <c r="G193" s="9">
        <v>484.800049</v>
      </c>
      <c r="H193" s="9">
        <v>500.92379799999998</v>
      </c>
      <c r="I193" s="9">
        <v>517.88250700000003</v>
      </c>
      <c r="J193" s="9">
        <v>535.38958700000001</v>
      </c>
      <c r="K193" s="9">
        <v>553.396118</v>
      </c>
      <c r="L193" s="9">
        <v>571.469604</v>
      </c>
      <c r="M193" s="9">
        <v>589.83227499999998</v>
      </c>
      <c r="N193" s="9">
        <v>608.47436500000003</v>
      </c>
      <c r="O193" s="9">
        <v>627.62194799999997</v>
      </c>
      <c r="P193" s="9">
        <v>647.38147000000004</v>
      </c>
      <c r="Q193" s="9">
        <v>668.07714799999997</v>
      </c>
      <c r="R193" s="9">
        <v>689.08837900000003</v>
      </c>
      <c r="S193" s="9">
        <v>710.983521</v>
      </c>
      <c r="T193" s="9">
        <v>734.07080099999996</v>
      </c>
      <c r="U193" s="9">
        <v>758.02221699999996</v>
      </c>
      <c r="V193" s="9">
        <v>782.85998500000005</v>
      </c>
      <c r="W193" s="9">
        <v>808.53479000000004</v>
      </c>
      <c r="X193" s="9">
        <v>835.05602999999996</v>
      </c>
      <c r="Y193" s="9">
        <v>862.44982900000002</v>
      </c>
      <c r="Z193" s="9">
        <v>893.62463400000001</v>
      </c>
      <c r="AA193" s="9">
        <v>924.79650900000001</v>
      </c>
      <c r="AB193" s="9">
        <v>956.92382799999996</v>
      </c>
      <c r="AC193" s="9">
        <v>990.49182099999996</v>
      </c>
      <c r="AD193" s="9">
        <v>1025.5889890000001</v>
      </c>
      <c r="AE193" s="9">
        <v>1062.1479489999999</v>
      </c>
      <c r="AF193" s="9">
        <v>1100.1204829999999</v>
      </c>
      <c r="AG193" s="9">
        <v>1139.0478519999999</v>
      </c>
      <c r="AH193" s="9">
        <v>1179.564331</v>
      </c>
      <c r="AI193" s="9">
        <v>1222.1647949999999</v>
      </c>
      <c r="AJ193" s="9">
        <v>1266.6839600000001</v>
      </c>
      <c r="AK193" s="5">
        <v>3.3444000000000002E-2</v>
      </c>
    </row>
    <row r="194" spans="1:37" ht="15" customHeight="1">
      <c r="A194" s="61" t="s">
        <v>150</v>
      </c>
      <c r="B194" s="7" t="s">
        <v>149</v>
      </c>
      <c r="C194" s="9">
        <v>846.66473399999995</v>
      </c>
      <c r="D194" s="9">
        <v>867.62976100000003</v>
      </c>
      <c r="E194" s="9">
        <v>895.18261700000005</v>
      </c>
      <c r="F194" s="9">
        <v>926.42285200000003</v>
      </c>
      <c r="G194" s="9">
        <v>955.55487100000005</v>
      </c>
      <c r="H194" s="9">
        <v>983.76629600000001</v>
      </c>
      <c r="I194" s="9">
        <v>1012.714233</v>
      </c>
      <c r="J194" s="9">
        <v>1042.1669919999999</v>
      </c>
      <c r="K194" s="9">
        <v>1071.4404300000001</v>
      </c>
      <c r="L194" s="9">
        <v>1099.901611</v>
      </c>
      <c r="M194" s="9">
        <v>1130.3637699999999</v>
      </c>
      <c r="N194" s="9">
        <v>1157.8054199999999</v>
      </c>
      <c r="O194" s="9">
        <v>1186.096436</v>
      </c>
      <c r="P194" s="9">
        <v>1215.578125</v>
      </c>
      <c r="Q194" s="9">
        <v>1246.8442379999999</v>
      </c>
      <c r="R194" s="9">
        <v>1278.2749020000001</v>
      </c>
      <c r="S194" s="9">
        <v>1309.892578</v>
      </c>
      <c r="T194" s="9">
        <v>1343.2932129999999</v>
      </c>
      <c r="U194" s="9">
        <v>1377.5493160000001</v>
      </c>
      <c r="V194" s="9">
        <v>1412.49585</v>
      </c>
      <c r="W194" s="9">
        <v>1447.790039</v>
      </c>
      <c r="X194" s="9">
        <v>1482.1735839999999</v>
      </c>
      <c r="Y194" s="9">
        <v>1517.2102050000001</v>
      </c>
      <c r="Z194" s="9">
        <v>1549.4169919999999</v>
      </c>
      <c r="AA194" s="9">
        <v>1588.4243160000001</v>
      </c>
      <c r="AB194" s="9">
        <v>1628.661621</v>
      </c>
      <c r="AC194" s="9">
        <v>1668.2033690000001</v>
      </c>
      <c r="AD194" s="9">
        <v>1709.315918</v>
      </c>
      <c r="AE194" s="9">
        <v>1752.2788089999999</v>
      </c>
      <c r="AF194" s="9">
        <v>1797.088379</v>
      </c>
      <c r="AG194" s="9">
        <v>1843.0329589999999</v>
      </c>
      <c r="AH194" s="9">
        <v>1887.2143550000001</v>
      </c>
      <c r="AI194" s="9">
        <v>1933.7036129999999</v>
      </c>
      <c r="AJ194" s="9">
        <v>1982.4169919999999</v>
      </c>
      <c r="AK194" s="5">
        <v>2.6158000000000001E-2</v>
      </c>
    </row>
    <row r="195" spans="1:37" ht="15" customHeight="1">
      <c r="A195" s="61" t="s">
        <v>148</v>
      </c>
      <c r="B195" s="7" t="s">
        <v>147</v>
      </c>
      <c r="C195" s="9">
        <v>594.518372</v>
      </c>
      <c r="D195" s="9">
        <v>602.92016599999999</v>
      </c>
      <c r="E195" s="9">
        <v>611.57794200000001</v>
      </c>
      <c r="F195" s="9">
        <v>620.98602300000005</v>
      </c>
      <c r="G195" s="9">
        <v>629.04119900000001</v>
      </c>
      <c r="H195" s="9">
        <v>636.34966999999995</v>
      </c>
      <c r="I195" s="9">
        <v>643.50427200000001</v>
      </c>
      <c r="J195" s="9">
        <v>650.425476</v>
      </c>
      <c r="K195" s="9">
        <v>657.34338400000001</v>
      </c>
      <c r="L195" s="9">
        <v>664.10382100000004</v>
      </c>
      <c r="M195" s="9">
        <v>671.41711399999997</v>
      </c>
      <c r="N195" s="9">
        <v>679.07220500000005</v>
      </c>
      <c r="O195" s="9">
        <v>687.00878899999998</v>
      </c>
      <c r="P195" s="9">
        <v>696.000854</v>
      </c>
      <c r="Q195" s="9">
        <v>706.20788600000003</v>
      </c>
      <c r="R195" s="9">
        <v>717.41540499999996</v>
      </c>
      <c r="S195" s="9">
        <v>729.03125</v>
      </c>
      <c r="T195" s="9">
        <v>740.87738000000002</v>
      </c>
      <c r="U195" s="9">
        <v>752.26245100000006</v>
      </c>
      <c r="V195" s="9">
        <v>763.26330600000006</v>
      </c>
      <c r="W195" s="9">
        <v>774.41564900000003</v>
      </c>
      <c r="X195" s="9">
        <v>785.37127699999996</v>
      </c>
      <c r="Y195" s="9">
        <v>796.344604</v>
      </c>
      <c r="Z195" s="9">
        <v>800.55377199999998</v>
      </c>
      <c r="AA195" s="9">
        <v>813.31451400000003</v>
      </c>
      <c r="AB195" s="9">
        <v>826.242615</v>
      </c>
      <c r="AC195" s="9">
        <v>839.47210700000005</v>
      </c>
      <c r="AD195" s="9">
        <v>853.16632100000004</v>
      </c>
      <c r="AE195" s="9">
        <v>867.10070800000005</v>
      </c>
      <c r="AF195" s="9">
        <v>881.24511700000005</v>
      </c>
      <c r="AG195" s="9">
        <v>895.43237299999998</v>
      </c>
      <c r="AH195" s="9">
        <v>909.95165999999995</v>
      </c>
      <c r="AI195" s="9">
        <v>925.32495100000006</v>
      </c>
      <c r="AJ195" s="9">
        <v>941.78686500000003</v>
      </c>
      <c r="AK195" s="5">
        <v>1.4035000000000001E-2</v>
      </c>
    </row>
    <row r="196" spans="1:37" ht="15" customHeight="1">
      <c r="A196" s="61" t="s">
        <v>146</v>
      </c>
      <c r="B196" s="7" t="s">
        <v>145</v>
      </c>
      <c r="C196" s="9">
        <v>1641.2532960000001</v>
      </c>
      <c r="D196" s="9">
        <v>1735.1098629999999</v>
      </c>
      <c r="E196" s="9">
        <v>1830.6876219999999</v>
      </c>
      <c r="F196" s="9">
        <v>1927.724121</v>
      </c>
      <c r="G196" s="9">
        <v>2026.0986330000001</v>
      </c>
      <c r="H196" s="9">
        <v>2130.6208499999998</v>
      </c>
      <c r="I196" s="9">
        <v>2233.2697750000002</v>
      </c>
      <c r="J196" s="9">
        <v>2340.4448240000002</v>
      </c>
      <c r="K196" s="9">
        <v>2448.5439449999999</v>
      </c>
      <c r="L196" s="9">
        <v>2553.7973630000001</v>
      </c>
      <c r="M196" s="9">
        <v>2664.005615</v>
      </c>
      <c r="N196" s="9">
        <v>2780.4399410000001</v>
      </c>
      <c r="O196" s="9">
        <v>2899.2739259999998</v>
      </c>
      <c r="P196" s="9">
        <v>3019.4560550000001</v>
      </c>
      <c r="Q196" s="9">
        <v>3142.601318</v>
      </c>
      <c r="R196" s="9">
        <v>3267.0307619999999</v>
      </c>
      <c r="S196" s="9">
        <v>3398.1228030000002</v>
      </c>
      <c r="T196" s="9">
        <v>3532.9846189999998</v>
      </c>
      <c r="U196" s="9">
        <v>3669.1604000000002</v>
      </c>
      <c r="V196" s="9">
        <v>3808.007568</v>
      </c>
      <c r="W196" s="9">
        <v>3949.2407229999999</v>
      </c>
      <c r="X196" s="9">
        <v>4094.1010740000002</v>
      </c>
      <c r="Y196" s="9">
        <v>4241.9643550000001</v>
      </c>
      <c r="Z196" s="9">
        <v>4353.6484380000002</v>
      </c>
      <c r="AA196" s="9">
        <v>4499.451172</v>
      </c>
      <c r="AB196" s="9">
        <v>4649.4282229999999</v>
      </c>
      <c r="AC196" s="9">
        <v>4802.7270509999998</v>
      </c>
      <c r="AD196" s="9">
        <v>4957.6303710000002</v>
      </c>
      <c r="AE196" s="9">
        <v>5111.7314450000003</v>
      </c>
      <c r="AF196" s="9">
        <v>5267.8315430000002</v>
      </c>
      <c r="AG196" s="9">
        <v>5421.7597660000001</v>
      </c>
      <c r="AH196" s="9">
        <v>5579.2065430000002</v>
      </c>
      <c r="AI196" s="9">
        <v>5737.1601559999999</v>
      </c>
      <c r="AJ196" s="9">
        <v>5891.642578</v>
      </c>
      <c r="AK196" s="5">
        <v>3.8941000000000003E-2</v>
      </c>
    </row>
    <row r="197" spans="1:37" ht="15" customHeight="1">
      <c r="A197" s="61" t="s">
        <v>144</v>
      </c>
      <c r="B197" s="7" t="s">
        <v>143</v>
      </c>
      <c r="C197" s="9">
        <v>759.21167000000003</v>
      </c>
      <c r="D197" s="9">
        <v>772.33184800000004</v>
      </c>
      <c r="E197" s="9">
        <v>781.57067900000004</v>
      </c>
      <c r="F197" s="9">
        <v>786.94586200000003</v>
      </c>
      <c r="G197" s="9">
        <v>795.79724099999999</v>
      </c>
      <c r="H197" s="9">
        <v>803.82781999999997</v>
      </c>
      <c r="I197" s="9">
        <v>811.85626200000002</v>
      </c>
      <c r="J197" s="9">
        <v>820.24499500000002</v>
      </c>
      <c r="K197" s="9">
        <v>828.41430700000001</v>
      </c>
      <c r="L197" s="9">
        <v>835.67132600000002</v>
      </c>
      <c r="M197" s="9">
        <v>842.94769299999996</v>
      </c>
      <c r="N197" s="9">
        <v>850.32977300000005</v>
      </c>
      <c r="O197" s="9">
        <v>857.08734100000004</v>
      </c>
      <c r="P197" s="9">
        <v>862.969604</v>
      </c>
      <c r="Q197" s="9">
        <v>868.05255099999999</v>
      </c>
      <c r="R197" s="9">
        <v>872.71527100000003</v>
      </c>
      <c r="S197" s="9">
        <v>877.80835000000002</v>
      </c>
      <c r="T197" s="9">
        <v>883.76794400000006</v>
      </c>
      <c r="U197" s="9">
        <v>889.84094200000004</v>
      </c>
      <c r="V197" s="9">
        <v>895.33221400000002</v>
      </c>
      <c r="W197" s="9">
        <v>900.11144999999999</v>
      </c>
      <c r="X197" s="9">
        <v>904.60974099999999</v>
      </c>
      <c r="Y197" s="9">
        <v>908.702271</v>
      </c>
      <c r="Z197" s="9">
        <v>910.38562000000002</v>
      </c>
      <c r="AA197" s="9">
        <v>915.69512899999995</v>
      </c>
      <c r="AB197" s="9">
        <v>921.76684599999999</v>
      </c>
      <c r="AC197" s="9">
        <v>928.51953100000003</v>
      </c>
      <c r="AD197" s="9">
        <v>935.48767099999998</v>
      </c>
      <c r="AE197" s="9">
        <v>942.42047100000002</v>
      </c>
      <c r="AF197" s="9">
        <v>949.50726299999997</v>
      </c>
      <c r="AG197" s="9">
        <v>956.71099900000002</v>
      </c>
      <c r="AH197" s="9">
        <v>964.198669</v>
      </c>
      <c r="AI197" s="9">
        <v>972.56158400000004</v>
      </c>
      <c r="AJ197" s="9">
        <v>981.73742700000003</v>
      </c>
      <c r="AK197" s="5">
        <v>7.5249999999999996E-3</v>
      </c>
    </row>
    <row r="198" spans="1:37" ht="15" customHeight="1">
      <c r="A198" s="61" t="s">
        <v>142</v>
      </c>
      <c r="B198" s="7" t="s">
        <v>141</v>
      </c>
      <c r="C198" s="9">
        <v>1227.17749</v>
      </c>
      <c r="D198" s="9">
        <v>1281.091553</v>
      </c>
      <c r="E198" s="9">
        <v>1336.993774</v>
      </c>
      <c r="F198" s="9">
        <v>1394.5722659999999</v>
      </c>
      <c r="G198" s="9">
        <v>1454.5654300000001</v>
      </c>
      <c r="H198" s="9">
        <v>1518.3892820000001</v>
      </c>
      <c r="I198" s="9">
        <v>1585.948975</v>
      </c>
      <c r="J198" s="9">
        <v>1656.4652100000001</v>
      </c>
      <c r="K198" s="9">
        <v>1729.3085940000001</v>
      </c>
      <c r="L198" s="9">
        <v>1802.880981</v>
      </c>
      <c r="M198" s="9">
        <v>1879.7045900000001</v>
      </c>
      <c r="N198" s="9">
        <v>1959.598389</v>
      </c>
      <c r="O198" s="9">
        <v>2041.0585940000001</v>
      </c>
      <c r="P198" s="9">
        <v>2125.2065429999998</v>
      </c>
      <c r="Q198" s="9">
        <v>2211.9477539999998</v>
      </c>
      <c r="R198" s="9">
        <v>2300.78125</v>
      </c>
      <c r="S198" s="9">
        <v>2393.4003910000001</v>
      </c>
      <c r="T198" s="9">
        <v>2490.4875489999999</v>
      </c>
      <c r="U198" s="9">
        <v>2590.35376</v>
      </c>
      <c r="V198" s="9">
        <v>2693.2734380000002</v>
      </c>
      <c r="W198" s="9">
        <v>2799.6127929999998</v>
      </c>
      <c r="X198" s="9">
        <v>2910.3215329999998</v>
      </c>
      <c r="Y198" s="9">
        <v>3023.7204590000001</v>
      </c>
      <c r="Z198" s="9">
        <v>3168.8173830000001</v>
      </c>
      <c r="AA198" s="9">
        <v>3296.741943</v>
      </c>
      <c r="AB198" s="9">
        <v>3428.5756839999999</v>
      </c>
      <c r="AC198" s="9">
        <v>3565.923828</v>
      </c>
      <c r="AD198" s="9">
        <v>3708.4467770000001</v>
      </c>
      <c r="AE198" s="9">
        <v>3856.7751459999999</v>
      </c>
      <c r="AF198" s="9">
        <v>4009.5854490000002</v>
      </c>
      <c r="AG198" s="9">
        <v>4165.2617190000001</v>
      </c>
      <c r="AH198" s="9">
        <v>4327.1972660000001</v>
      </c>
      <c r="AI198" s="9">
        <v>4498.8623049999997</v>
      </c>
      <c r="AJ198" s="9">
        <v>4677.0117190000001</v>
      </c>
      <c r="AK198" s="5">
        <v>4.1297E-2</v>
      </c>
    </row>
    <row r="199" spans="1:37" ht="15" customHeight="1">
      <c r="A199" s="61" t="s">
        <v>140</v>
      </c>
      <c r="B199" s="7" t="s">
        <v>139</v>
      </c>
      <c r="C199" s="9">
        <v>415.37814300000002</v>
      </c>
      <c r="D199" s="9">
        <v>445.51187099999999</v>
      </c>
      <c r="E199" s="9">
        <v>475.93545499999999</v>
      </c>
      <c r="F199" s="9">
        <v>507.26873799999998</v>
      </c>
      <c r="G199" s="9">
        <v>539.29705799999999</v>
      </c>
      <c r="H199" s="9">
        <v>573.04956100000004</v>
      </c>
      <c r="I199" s="9">
        <v>609.66455099999996</v>
      </c>
      <c r="J199" s="9">
        <v>649.08807400000001</v>
      </c>
      <c r="K199" s="9">
        <v>690.69183299999997</v>
      </c>
      <c r="L199" s="9">
        <v>734.03552200000001</v>
      </c>
      <c r="M199" s="9">
        <v>779.80255099999999</v>
      </c>
      <c r="N199" s="9">
        <v>827.49530000000004</v>
      </c>
      <c r="O199" s="9">
        <v>876.76232900000002</v>
      </c>
      <c r="P199" s="9">
        <v>928.23126200000002</v>
      </c>
      <c r="Q199" s="9">
        <v>982.05456500000003</v>
      </c>
      <c r="R199" s="9">
        <v>1038.4316409999999</v>
      </c>
      <c r="S199" s="9">
        <v>1097.8149410000001</v>
      </c>
      <c r="T199" s="9">
        <v>1160.2788089999999</v>
      </c>
      <c r="U199" s="9">
        <v>1225.2810059999999</v>
      </c>
      <c r="V199" s="9">
        <v>1293.3863530000001</v>
      </c>
      <c r="W199" s="9">
        <v>1364.669312</v>
      </c>
      <c r="X199" s="9">
        <v>1439.147461</v>
      </c>
      <c r="Y199" s="9">
        <v>1516.099121</v>
      </c>
      <c r="Z199" s="9">
        <v>1608.2016599999999</v>
      </c>
      <c r="AA199" s="9">
        <v>1694.8088379999999</v>
      </c>
      <c r="AB199" s="9">
        <v>1784.740845</v>
      </c>
      <c r="AC199" s="9">
        <v>1878.809082</v>
      </c>
      <c r="AD199" s="9">
        <v>1976.769775</v>
      </c>
      <c r="AE199" s="9">
        <v>2078.9970699999999</v>
      </c>
      <c r="AF199" s="9">
        <v>2185.0280760000001</v>
      </c>
      <c r="AG199" s="9">
        <v>2294.5263669999999</v>
      </c>
      <c r="AH199" s="9">
        <v>2408.2846679999998</v>
      </c>
      <c r="AI199" s="9">
        <v>2528.1279300000001</v>
      </c>
      <c r="AJ199" s="9">
        <v>2652.9025879999999</v>
      </c>
      <c r="AK199" s="5">
        <v>5.7339000000000001E-2</v>
      </c>
    </row>
    <row r="200" spans="1:37" ht="15" customHeight="1">
      <c r="A200" s="61" t="s">
        <v>138</v>
      </c>
      <c r="B200" s="7" t="s">
        <v>137</v>
      </c>
      <c r="C200" s="9">
        <v>360.56115699999998</v>
      </c>
      <c r="D200" s="9">
        <v>370.26953099999997</v>
      </c>
      <c r="E200" s="9">
        <v>381.03747600000003</v>
      </c>
      <c r="F200" s="9">
        <v>392.83609000000001</v>
      </c>
      <c r="G200" s="9">
        <v>405.90982100000002</v>
      </c>
      <c r="H200" s="9">
        <v>419.55480999999997</v>
      </c>
      <c r="I200" s="9">
        <v>432.654877</v>
      </c>
      <c r="J200" s="9">
        <v>445.48019399999998</v>
      </c>
      <c r="K200" s="9">
        <v>458.064392</v>
      </c>
      <c r="L200" s="9">
        <v>470.27676400000001</v>
      </c>
      <c r="M200" s="9">
        <v>482.60205100000002</v>
      </c>
      <c r="N200" s="9">
        <v>495.19515999999999</v>
      </c>
      <c r="O200" s="9">
        <v>507.92611699999998</v>
      </c>
      <c r="P200" s="9">
        <v>521.01275599999997</v>
      </c>
      <c r="Q200" s="9">
        <v>534.13207999999997</v>
      </c>
      <c r="R200" s="9">
        <v>547.29180899999994</v>
      </c>
      <c r="S200" s="9">
        <v>561.24530000000004</v>
      </c>
      <c r="T200" s="9">
        <v>575.82739300000003</v>
      </c>
      <c r="U200" s="9">
        <v>590.55371100000002</v>
      </c>
      <c r="V200" s="9">
        <v>605.43951400000003</v>
      </c>
      <c r="W200" s="9">
        <v>620.74737500000003</v>
      </c>
      <c r="X200" s="9">
        <v>636.39898700000003</v>
      </c>
      <c r="Y200" s="9">
        <v>652.22479199999998</v>
      </c>
      <c r="Z200" s="9">
        <v>671.854919</v>
      </c>
      <c r="AA200" s="9">
        <v>688.99127199999998</v>
      </c>
      <c r="AB200" s="9">
        <v>706.71173099999999</v>
      </c>
      <c r="AC200" s="9">
        <v>725.07720900000004</v>
      </c>
      <c r="AD200" s="9">
        <v>744.00695800000005</v>
      </c>
      <c r="AE200" s="9">
        <v>763.41021699999999</v>
      </c>
      <c r="AF200" s="9">
        <v>783.36554000000001</v>
      </c>
      <c r="AG200" s="9">
        <v>803.47344999999996</v>
      </c>
      <c r="AH200" s="9">
        <v>823.84551999999996</v>
      </c>
      <c r="AI200" s="9">
        <v>844.58612100000005</v>
      </c>
      <c r="AJ200" s="9">
        <v>865.44146699999999</v>
      </c>
      <c r="AK200" s="5">
        <v>2.6887000000000001E-2</v>
      </c>
    </row>
    <row r="201" spans="1:37" ht="15" customHeight="1">
      <c r="A201" s="61" t="s">
        <v>136</v>
      </c>
      <c r="B201" s="7" t="s">
        <v>135</v>
      </c>
      <c r="C201" s="9">
        <v>12650.915039</v>
      </c>
      <c r="D201" s="9">
        <v>12999.501953000001</v>
      </c>
      <c r="E201" s="9">
        <v>13372.275390999999</v>
      </c>
      <c r="F201" s="9">
        <v>13747.841796999999</v>
      </c>
      <c r="G201" s="9">
        <v>14118.929688</v>
      </c>
      <c r="H201" s="9">
        <v>14499.446289</v>
      </c>
      <c r="I201" s="9">
        <v>14889.637694999999</v>
      </c>
      <c r="J201" s="9">
        <v>15295.122069999999</v>
      </c>
      <c r="K201" s="9">
        <v>15709.768555000001</v>
      </c>
      <c r="L201" s="9">
        <v>16117.164062</v>
      </c>
      <c r="M201" s="9">
        <v>16536.472656000002</v>
      </c>
      <c r="N201" s="9">
        <v>16974.03125</v>
      </c>
      <c r="O201" s="9">
        <v>17409.798827999999</v>
      </c>
      <c r="P201" s="9">
        <v>17856.648438</v>
      </c>
      <c r="Q201" s="9">
        <v>18318.070312</v>
      </c>
      <c r="R201" s="9">
        <v>18786.128906000002</v>
      </c>
      <c r="S201" s="9">
        <v>19273.455077999999</v>
      </c>
      <c r="T201" s="9">
        <v>19781.888672000001</v>
      </c>
      <c r="U201" s="9">
        <v>20297.707031000002</v>
      </c>
      <c r="V201" s="9">
        <v>20823.583984000001</v>
      </c>
      <c r="W201" s="9">
        <v>21361.349609000001</v>
      </c>
      <c r="X201" s="9">
        <v>21913.386718999998</v>
      </c>
      <c r="Y201" s="9">
        <v>22472.667968999998</v>
      </c>
      <c r="Z201" s="9">
        <v>23042.197265999999</v>
      </c>
      <c r="AA201" s="9">
        <v>23644.3125</v>
      </c>
      <c r="AB201" s="9">
        <v>24262.945312</v>
      </c>
      <c r="AC201" s="9">
        <v>24902.115234000001</v>
      </c>
      <c r="AD201" s="9">
        <v>25558.582031000002</v>
      </c>
      <c r="AE201" s="9">
        <v>26233.332031000002</v>
      </c>
      <c r="AF201" s="9">
        <v>26925.546875</v>
      </c>
      <c r="AG201" s="9">
        <v>27627.914062</v>
      </c>
      <c r="AH201" s="9">
        <v>28349.876952999999</v>
      </c>
      <c r="AI201" s="9">
        <v>29103.929688</v>
      </c>
      <c r="AJ201" s="9">
        <v>29877.34375</v>
      </c>
      <c r="AK201" s="5">
        <v>2.6346999999999999E-2</v>
      </c>
    </row>
    <row r="202" spans="1:37" ht="15" customHeight="1">
      <c r="A202" s="61" t="s">
        <v>134</v>
      </c>
      <c r="B202" s="7" t="s">
        <v>133</v>
      </c>
      <c r="C202" s="9">
        <v>22.522085000000001</v>
      </c>
      <c r="D202" s="9">
        <v>22.493759000000001</v>
      </c>
      <c r="E202" s="9">
        <v>22.470324000000002</v>
      </c>
      <c r="F202" s="9">
        <v>22.450932999999999</v>
      </c>
      <c r="G202" s="9">
        <v>22.434891</v>
      </c>
      <c r="H202" s="9">
        <v>22.421617999999999</v>
      </c>
      <c r="I202" s="9">
        <v>22.410634999999999</v>
      </c>
      <c r="J202" s="9">
        <v>22.401547999999998</v>
      </c>
      <c r="K202" s="9">
        <v>22.394031999999999</v>
      </c>
      <c r="L202" s="9">
        <v>22.387812</v>
      </c>
      <c r="M202" s="9">
        <v>22.382666</v>
      </c>
      <c r="N202" s="9">
        <v>22.378406999999999</v>
      </c>
      <c r="O202" s="9">
        <v>22.374884000000002</v>
      </c>
      <c r="P202" s="9">
        <v>22.371969</v>
      </c>
      <c r="Q202" s="9">
        <v>22.369558000000001</v>
      </c>
      <c r="R202" s="9">
        <v>22.367563000000001</v>
      </c>
      <c r="S202" s="9">
        <v>22.365911000000001</v>
      </c>
      <c r="T202" s="9">
        <v>22.364546000000001</v>
      </c>
      <c r="U202" s="9">
        <v>22.363416999999998</v>
      </c>
      <c r="V202" s="9">
        <v>22.362480000000001</v>
      </c>
      <c r="W202" s="9">
        <v>22.361708</v>
      </c>
      <c r="X202" s="9">
        <v>22.361066999999998</v>
      </c>
      <c r="Y202" s="9">
        <v>22.360537999999998</v>
      </c>
      <c r="Z202" s="9">
        <v>22.360099999999999</v>
      </c>
      <c r="AA202" s="9">
        <v>22.359736999999999</v>
      </c>
      <c r="AB202" s="9">
        <v>22.359438000000001</v>
      </c>
      <c r="AC202" s="9">
        <v>22.359190000000002</v>
      </c>
      <c r="AD202" s="9">
        <v>22.358984</v>
      </c>
      <c r="AE202" s="9">
        <v>22.358813999999999</v>
      </c>
      <c r="AF202" s="9">
        <v>22.358673</v>
      </c>
      <c r="AG202" s="9">
        <v>22.358557000000001</v>
      </c>
      <c r="AH202" s="9">
        <v>22.358460999999998</v>
      </c>
      <c r="AI202" s="9">
        <v>22.358381000000001</v>
      </c>
      <c r="AJ202" s="9">
        <v>22.358315000000001</v>
      </c>
      <c r="AK202" s="5">
        <v>-1.8900000000000001E-4</v>
      </c>
    </row>
    <row r="203" spans="1:37" ht="15" customHeight="1">
      <c r="A203" s="61" t="s">
        <v>132</v>
      </c>
      <c r="B203" s="7" t="s">
        <v>131</v>
      </c>
      <c r="C203" s="9">
        <v>411.78094499999997</v>
      </c>
      <c r="D203" s="9">
        <v>429.67706299999998</v>
      </c>
      <c r="E203" s="9">
        <v>447.25524899999999</v>
      </c>
      <c r="F203" s="9">
        <v>451.317047</v>
      </c>
      <c r="G203" s="9">
        <v>447.31091300000003</v>
      </c>
      <c r="H203" s="9">
        <v>442.75149499999998</v>
      </c>
      <c r="I203" s="9">
        <v>429.70361300000002</v>
      </c>
      <c r="J203" s="9">
        <v>421.29785199999998</v>
      </c>
      <c r="K203" s="9">
        <v>420.37631199999998</v>
      </c>
      <c r="L203" s="9">
        <v>419.68908699999997</v>
      </c>
      <c r="M203" s="9">
        <v>420.04205300000001</v>
      </c>
      <c r="N203" s="9">
        <v>422.947632</v>
      </c>
      <c r="O203" s="9">
        <v>423.71697999999998</v>
      </c>
      <c r="P203" s="9">
        <v>424.18457000000001</v>
      </c>
      <c r="Q203" s="9">
        <v>424.62884500000001</v>
      </c>
      <c r="R203" s="9">
        <v>425.051422</v>
      </c>
      <c r="S203" s="9">
        <v>425.45495599999998</v>
      </c>
      <c r="T203" s="9">
        <v>425.84115600000001</v>
      </c>
      <c r="U203" s="9">
        <v>426.212402</v>
      </c>
      <c r="V203" s="9">
        <v>426.57330300000001</v>
      </c>
      <c r="W203" s="9">
        <v>426.92501800000002</v>
      </c>
      <c r="X203" s="9">
        <v>427.267517</v>
      </c>
      <c r="Y203" s="9">
        <v>427.60040300000003</v>
      </c>
      <c r="Z203" s="9">
        <v>427.92352299999999</v>
      </c>
      <c r="AA203" s="9">
        <v>428.23648100000003</v>
      </c>
      <c r="AB203" s="9">
        <v>428.539062</v>
      </c>
      <c r="AC203" s="9">
        <v>428.83099399999998</v>
      </c>
      <c r="AD203" s="9">
        <v>429.11193800000001</v>
      </c>
      <c r="AE203" s="9">
        <v>429.38171399999999</v>
      </c>
      <c r="AF203" s="9">
        <v>429.64001500000001</v>
      </c>
      <c r="AG203" s="9">
        <v>429.88656600000002</v>
      </c>
      <c r="AH203" s="9">
        <v>430.12118500000003</v>
      </c>
      <c r="AI203" s="9">
        <v>429.90521200000001</v>
      </c>
      <c r="AJ203" s="9">
        <v>429.724152</v>
      </c>
      <c r="AK203" s="5">
        <v>3.0000000000000001E-6</v>
      </c>
    </row>
    <row r="204" spans="1:37" ht="15" customHeight="1" thickBot="1"/>
    <row r="205" spans="1:37" ht="15" customHeight="1">
      <c r="B205" s="73" t="s">
        <v>1166</v>
      </c>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c r="AF205" s="73"/>
      <c r="AG205" s="73"/>
      <c r="AH205" s="73"/>
      <c r="AI205" s="73"/>
      <c r="AJ205" s="73"/>
      <c r="AK205" s="73"/>
    </row>
    <row r="206" spans="1:37" ht="15" customHeight="1">
      <c r="B206" s="63" t="s">
        <v>130</v>
      </c>
    </row>
    <row r="207" spans="1:37" ht="15" customHeight="1">
      <c r="B207" s="63" t="s">
        <v>5</v>
      </c>
    </row>
    <row r="208" spans="1:37" ht="15" customHeight="1">
      <c r="B208" s="63" t="s">
        <v>129</v>
      </c>
    </row>
    <row r="209" spans="2:2" ht="15" customHeight="1">
      <c r="B209" s="63" t="s">
        <v>128</v>
      </c>
    </row>
    <row r="210" spans="2:2" ht="15" customHeight="1">
      <c r="B210" s="63" t="s">
        <v>1193</v>
      </c>
    </row>
    <row r="211" spans="2:2" ht="15" customHeight="1">
      <c r="B211" s="63" t="s">
        <v>1167</v>
      </c>
    </row>
    <row r="212" spans="2:2" ht="15" customHeight="1">
      <c r="B212" s="63" t="s">
        <v>1194</v>
      </c>
    </row>
    <row r="213" spans="2:2" ht="15" customHeight="1">
      <c r="B213" s="63" t="s">
        <v>1195</v>
      </c>
    </row>
    <row r="214" spans="2:2" ht="15" customHeight="1">
      <c r="B214" s="63" t="s">
        <v>1196</v>
      </c>
    </row>
  </sheetData>
  <mergeCells count="1">
    <mergeCell ref="B205:AK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pane xSplit="2" ySplit="1" topLeftCell="Y2" activePane="bottomRight" state="frozen"/>
      <selection pane="topRight" activeCell="C1" sqref="C1"/>
      <selection pane="bottomLeft" activeCell="A2" sqref="A2"/>
      <selection pane="bottomRight" activeCell="B1" sqref="B1:AN200"/>
    </sheetView>
  </sheetViews>
  <sheetFormatPr defaultRowHeight="15" customHeight="1"/>
  <cols>
    <col min="1" max="1" width="20.85546875" hidden="1" customWidth="1"/>
    <col min="2" max="2" width="45.7109375" customWidth="1"/>
  </cols>
  <sheetData>
    <row r="1" spans="1:37" ht="15" customHeight="1" thickBot="1">
      <c r="B1" s="11" t="s">
        <v>1170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1171</v>
      </c>
      <c r="E3" s="60"/>
      <c r="F3" s="60"/>
      <c r="G3" s="60"/>
    </row>
    <row r="4" spans="1:37" ht="15" customHeight="1">
      <c r="C4" s="60" t="s">
        <v>120</v>
      </c>
      <c r="D4" s="60" t="s">
        <v>1172</v>
      </c>
      <c r="E4" s="60"/>
      <c r="F4" s="60"/>
      <c r="G4" s="60" t="s">
        <v>119</v>
      </c>
    </row>
    <row r="5" spans="1:37" ht="15" customHeight="1">
      <c r="C5" s="60" t="s">
        <v>118</v>
      </c>
      <c r="D5" s="60" t="s">
        <v>1173</v>
      </c>
      <c r="E5" s="60"/>
      <c r="F5" s="60"/>
      <c r="G5" s="60"/>
    </row>
    <row r="6" spans="1:37" ht="15" customHeight="1">
      <c r="C6" s="60" t="s">
        <v>117</v>
      </c>
      <c r="D6" s="60"/>
      <c r="E6" s="60" t="s">
        <v>1174</v>
      </c>
      <c r="F6" s="60"/>
      <c r="G6" s="60"/>
    </row>
    <row r="10" spans="1:37" ht="15" customHeight="1">
      <c r="A10" s="61" t="s">
        <v>556</v>
      </c>
      <c r="B10" s="12" t="s">
        <v>555</v>
      </c>
    </row>
    <row r="11" spans="1:37" ht="15" customHeight="1">
      <c r="B11" s="11" t="s">
        <v>114</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1175</v>
      </c>
    </row>
    <row r="13" spans="1:37" ht="15" customHeight="1" thickBot="1">
      <c r="B13" s="10" t="s">
        <v>554</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553</v>
      </c>
    </row>
    <row r="16" spans="1:37" ht="15" customHeight="1">
      <c r="A16" s="61" t="s">
        <v>552</v>
      </c>
      <c r="B16" s="7" t="s">
        <v>265</v>
      </c>
      <c r="C16" s="9">
        <v>8556.9023440000001</v>
      </c>
      <c r="D16" s="9">
        <v>8782.7519530000009</v>
      </c>
      <c r="E16" s="9">
        <v>9019.6269530000009</v>
      </c>
      <c r="F16" s="9">
        <v>9262.3251949999994</v>
      </c>
      <c r="G16" s="9">
        <v>9501.4599610000005</v>
      </c>
      <c r="H16" s="9">
        <v>9729.5791019999997</v>
      </c>
      <c r="I16" s="9">
        <v>9969.7880860000005</v>
      </c>
      <c r="J16" s="9">
        <v>10204.913086</v>
      </c>
      <c r="K16" s="9">
        <v>10430.269531</v>
      </c>
      <c r="L16" s="9">
        <v>10648.473633</v>
      </c>
      <c r="M16" s="9">
        <v>10852.223633</v>
      </c>
      <c r="N16" s="9">
        <v>11042.506836</v>
      </c>
      <c r="O16" s="9">
        <v>11223.458008</v>
      </c>
      <c r="P16" s="9">
        <v>11390.759765999999</v>
      </c>
      <c r="Q16" s="9">
        <v>11531.973633</v>
      </c>
      <c r="R16" s="9">
        <v>11661.179688</v>
      </c>
      <c r="S16" s="9">
        <v>11786.005859000001</v>
      </c>
      <c r="T16" s="9">
        <v>11908.086914</v>
      </c>
      <c r="U16" s="9">
        <v>12029.011719</v>
      </c>
      <c r="V16" s="9">
        <v>12151.535156</v>
      </c>
      <c r="W16" s="9">
        <v>12270.730469</v>
      </c>
      <c r="X16" s="9">
        <v>12380.964844</v>
      </c>
      <c r="Y16" s="9">
        <v>12484.449219</v>
      </c>
      <c r="Z16" s="9">
        <v>12586.021484000001</v>
      </c>
      <c r="AA16" s="9">
        <v>12693.678711</v>
      </c>
      <c r="AB16" s="9">
        <v>12808.977539</v>
      </c>
      <c r="AC16" s="9">
        <v>12934.625</v>
      </c>
      <c r="AD16" s="9">
        <v>13066.676758</v>
      </c>
      <c r="AE16" s="9">
        <v>13197.980469</v>
      </c>
      <c r="AF16" s="9">
        <v>13335.503906</v>
      </c>
      <c r="AG16" s="9">
        <v>13474.514648</v>
      </c>
      <c r="AH16" s="9">
        <v>13582.809569999999</v>
      </c>
      <c r="AI16" s="9">
        <v>13686.998046999999</v>
      </c>
      <c r="AJ16" s="9">
        <v>13793.740234000001</v>
      </c>
      <c r="AK16" s="5">
        <v>1.4206999999999999E-2</v>
      </c>
    </row>
    <row r="17" spans="1:37" ht="15" customHeight="1">
      <c r="A17" s="61" t="s">
        <v>551</v>
      </c>
      <c r="B17" s="7" t="s">
        <v>171</v>
      </c>
      <c r="C17" s="9">
        <v>4405.7470700000003</v>
      </c>
      <c r="D17" s="9">
        <v>4580.6210940000001</v>
      </c>
      <c r="E17" s="9">
        <v>4767.1191410000001</v>
      </c>
      <c r="F17" s="9">
        <v>4954.3759769999997</v>
      </c>
      <c r="G17" s="9">
        <v>5137.8740230000003</v>
      </c>
      <c r="H17" s="9">
        <v>5314.2446289999998</v>
      </c>
      <c r="I17" s="9">
        <v>5481.6171880000002</v>
      </c>
      <c r="J17" s="9">
        <v>5641.0351559999999</v>
      </c>
      <c r="K17" s="9">
        <v>5793.4423829999996</v>
      </c>
      <c r="L17" s="9">
        <v>5942.5722660000001</v>
      </c>
      <c r="M17" s="9">
        <v>6081.3491210000002</v>
      </c>
      <c r="N17" s="9">
        <v>6208.0654299999997</v>
      </c>
      <c r="O17" s="9">
        <v>6332.1660160000001</v>
      </c>
      <c r="P17" s="9">
        <v>6447.1357420000004</v>
      </c>
      <c r="Q17" s="9">
        <v>6548.4848629999997</v>
      </c>
      <c r="R17" s="9">
        <v>6642.4721680000002</v>
      </c>
      <c r="S17" s="9">
        <v>6735.1372069999998</v>
      </c>
      <c r="T17" s="9">
        <v>6826.0551759999998</v>
      </c>
      <c r="U17" s="9">
        <v>6919.5888670000004</v>
      </c>
      <c r="V17" s="9">
        <v>7013.2285160000001</v>
      </c>
      <c r="W17" s="9">
        <v>7104.6142579999996</v>
      </c>
      <c r="X17" s="9">
        <v>7191.4741210000002</v>
      </c>
      <c r="Y17" s="9">
        <v>7275.2055659999996</v>
      </c>
      <c r="Z17" s="9">
        <v>7358.6494140000004</v>
      </c>
      <c r="AA17" s="9">
        <v>7447.1684569999998</v>
      </c>
      <c r="AB17" s="9">
        <v>7542.9023440000001</v>
      </c>
      <c r="AC17" s="9">
        <v>7648.9716799999997</v>
      </c>
      <c r="AD17" s="9">
        <v>7762.8100590000004</v>
      </c>
      <c r="AE17" s="9">
        <v>7883.0073240000002</v>
      </c>
      <c r="AF17" s="9">
        <v>8006.3334960000002</v>
      </c>
      <c r="AG17" s="9">
        <v>8131.9057620000003</v>
      </c>
      <c r="AH17" s="9">
        <v>8258.0644530000009</v>
      </c>
      <c r="AI17" s="9">
        <v>8382.7822269999997</v>
      </c>
      <c r="AJ17" s="9">
        <v>8503.1767579999996</v>
      </c>
      <c r="AK17" s="5">
        <v>1.9519000000000002E-2</v>
      </c>
    </row>
    <row r="18" spans="1:37" ht="15" customHeight="1">
      <c r="A18" s="61" t="s">
        <v>550</v>
      </c>
      <c r="B18" s="7" t="s">
        <v>169</v>
      </c>
      <c r="C18" s="9">
        <v>1249.9582519999999</v>
      </c>
      <c r="D18" s="9">
        <v>1226.3085940000001</v>
      </c>
      <c r="E18" s="9">
        <v>1211.7889399999999</v>
      </c>
      <c r="F18" s="9">
        <v>1204.849121</v>
      </c>
      <c r="G18" s="9">
        <v>1200.5604249999999</v>
      </c>
      <c r="H18" s="9">
        <v>1196.7436520000001</v>
      </c>
      <c r="I18" s="9">
        <v>1210.2567140000001</v>
      </c>
      <c r="J18" s="9">
        <v>1227.424927</v>
      </c>
      <c r="K18" s="9">
        <v>1246.3420410000001</v>
      </c>
      <c r="L18" s="9">
        <v>1266.6892089999999</v>
      </c>
      <c r="M18" s="9">
        <v>1287.3786620000001</v>
      </c>
      <c r="N18" s="9">
        <v>1311.4263920000001</v>
      </c>
      <c r="O18" s="9">
        <v>1333.6723629999999</v>
      </c>
      <c r="P18" s="9">
        <v>1355.8520510000001</v>
      </c>
      <c r="Q18" s="9">
        <v>1380.2044679999999</v>
      </c>
      <c r="R18" s="9">
        <v>1404.798706</v>
      </c>
      <c r="S18" s="9">
        <v>1429.8125</v>
      </c>
      <c r="T18" s="9">
        <v>1455.495361</v>
      </c>
      <c r="U18" s="9">
        <v>1481.3813479999999</v>
      </c>
      <c r="V18" s="9">
        <v>1507.3610839999999</v>
      </c>
      <c r="W18" s="9">
        <v>1533.820557</v>
      </c>
      <c r="X18" s="9">
        <v>1560.936768</v>
      </c>
      <c r="Y18" s="9">
        <v>1588.354004</v>
      </c>
      <c r="Z18" s="9">
        <v>1616.299561</v>
      </c>
      <c r="AA18" s="9">
        <v>1643.5124510000001</v>
      </c>
      <c r="AB18" s="9">
        <v>1671.450928</v>
      </c>
      <c r="AC18" s="9">
        <v>1700.086182</v>
      </c>
      <c r="AD18" s="9">
        <v>1729.3637699999999</v>
      </c>
      <c r="AE18" s="9">
        <v>1759.553711</v>
      </c>
      <c r="AF18" s="9">
        <v>1790.502686</v>
      </c>
      <c r="AG18" s="9">
        <v>1822.3066409999999</v>
      </c>
      <c r="AH18" s="9">
        <v>1854.5722659999999</v>
      </c>
      <c r="AI18" s="9">
        <v>1886.94397</v>
      </c>
      <c r="AJ18" s="9">
        <v>1919.10376</v>
      </c>
      <c r="AK18" s="5">
        <v>1.4094000000000001E-2</v>
      </c>
    </row>
    <row r="19" spans="1:37" ht="15" customHeight="1">
      <c r="A19" s="61" t="s">
        <v>549</v>
      </c>
      <c r="B19" s="7" t="s">
        <v>167</v>
      </c>
      <c r="C19" s="9">
        <v>2901.1972660000001</v>
      </c>
      <c r="D19" s="9">
        <v>2975.82251</v>
      </c>
      <c r="E19" s="9">
        <v>3040.7182619999999</v>
      </c>
      <c r="F19" s="9">
        <v>3103.1000979999999</v>
      </c>
      <c r="G19" s="9">
        <v>3163.0253910000001</v>
      </c>
      <c r="H19" s="9">
        <v>3218.5908199999999</v>
      </c>
      <c r="I19" s="9">
        <v>3277.913818</v>
      </c>
      <c r="J19" s="9">
        <v>3336.4533689999998</v>
      </c>
      <c r="K19" s="9">
        <v>3390.4858399999998</v>
      </c>
      <c r="L19" s="9">
        <v>3439.2116700000001</v>
      </c>
      <c r="M19" s="9">
        <v>3483.4963379999999</v>
      </c>
      <c r="N19" s="9">
        <v>3523.014893</v>
      </c>
      <c r="O19" s="9">
        <v>3557.6196289999998</v>
      </c>
      <c r="P19" s="9">
        <v>3587.7714839999999</v>
      </c>
      <c r="Q19" s="9">
        <v>3603.2839359999998</v>
      </c>
      <c r="R19" s="9">
        <v>3613.9089359999998</v>
      </c>
      <c r="S19" s="9">
        <v>3621.0561520000001</v>
      </c>
      <c r="T19" s="9">
        <v>3626.5358890000002</v>
      </c>
      <c r="U19" s="9">
        <v>3628.0410160000001</v>
      </c>
      <c r="V19" s="9">
        <v>3630.9458009999998</v>
      </c>
      <c r="W19" s="9">
        <v>3632.296143</v>
      </c>
      <c r="X19" s="9">
        <v>3628.5541990000002</v>
      </c>
      <c r="Y19" s="9">
        <v>3620.8891600000002</v>
      </c>
      <c r="Z19" s="9">
        <v>3611.0717770000001</v>
      </c>
      <c r="AA19" s="9">
        <v>3602.9982909999999</v>
      </c>
      <c r="AB19" s="9">
        <v>3594.624268</v>
      </c>
      <c r="AC19" s="9">
        <v>3585.5673830000001</v>
      </c>
      <c r="AD19" s="9">
        <v>3574.5031739999999</v>
      </c>
      <c r="AE19" s="9">
        <v>3555.4194339999999</v>
      </c>
      <c r="AF19" s="9">
        <v>3538.6679690000001</v>
      </c>
      <c r="AG19" s="9">
        <v>3520.3015140000002</v>
      </c>
      <c r="AH19" s="9">
        <v>3470.1728520000001</v>
      </c>
      <c r="AI19" s="9">
        <v>3417.2719729999999</v>
      </c>
      <c r="AJ19" s="9">
        <v>3371.459961</v>
      </c>
      <c r="AK19" s="5">
        <v>3.908E-3</v>
      </c>
    </row>
    <row r="20" spans="1:37" ht="15" customHeight="1">
      <c r="A20" s="61" t="s">
        <v>548</v>
      </c>
      <c r="B20" s="7" t="s">
        <v>260</v>
      </c>
      <c r="C20" s="9">
        <v>943.51129200000003</v>
      </c>
      <c r="D20" s="9">
        <v>955.47820999999999</v>
      </c>
      <c r="E20" s="9">
        <v>965.68420400000002</v>
      </c>
      <c r="F20" s="9">
        <v>975.39331100000004</v>
      </c>
      <c r="G20" s="9">
        <v>983.72399900000005</v>
      </c>
      <c r="H20" s="9">
        <v>991.57067900000004</v>
      </c>
      <c r="I20" s="9">
        <v>998.42816200000004</v>
      </c>
      <c r="J20" s="9">
        <v>1005.692871</v>
      </c>
      <c r="K20" s="9">
        <v>1013.0766599999999</v>
      </c>
      <c r="L20" s="9">
        <v>1020.372253</v>
      </c>
      <c r="M20" s="9">
        <v>1028.220337</v>
      </c>
      <c r="N20" s="9">
        <v>1036.2879640000001</v>
      </c>
      <c r="O20" s="9">
        <v>1044.5876459999999</v>
      </c>
      <c r="P20" s="9">
        <v>1053.4700929999999</v>
      </c>
      <c r="Q20" s="9">
        <v>1066.4025879999999</v>
      </c>
      <c r="R20" s="9">
        <v>1080.8320309999999</v>
      </c>
      <c r="S20" s="9">
        <v>1096.2680660000001</v>
      </c>
      <c r="T20" s="9">
        <v>1113.413818</v>
      </c>
      <c r="U20" s="9">
        <v>1132.0180660000001</v>
      </c>
      <c r="V20" s="9">
        <v>1151.430298</v>
      </c>
      <c r="W20" s="9">
        <v>1171.689331</v>
      </c>
      <c r="X20" s="9">
        <v>1192.083496</v>
      </c>
      <c r="Y20" s="9">
        <v>1213.365112</v>
      </c>
      <c r="Z20" s="9">
        <v>1234.8870850000001</v>
      </c>
      <c r="AA20" s="9">
        <v>1256.5039059999999</v>
      </c>
      <c r="AB20" s="9">
        <v>1278.2723390000001</v>
      </c>
      <c r="AC20" s="9">
        <v>1302.144775</v>
      </c>
      <c r="AD20" s="9">
        <v>1326.232788</v>
      </c>
      <c r="AE20" s="9">
        <v>1350.650879</v>
      </c>
      <c r="AF20" s="9">
        <v>1376.5986330000001</v>
      </c>
      <c r="AG20" s="9">
        <v>1403.0471190000001</v>
      </c>
      <c r="AH20" s="9">
        <v>1430.3583980000001</v>
      </c>
      <c r="AI20" s="9">
        <v>1458.2211910000001</v>
      </c>
      <c r="AJ20" s="9">
        <v>1486.9780270000001</v>
      </c>
      <c r="AK20" s="5">
        <v>1.3917000000000001E-2</v>
      </c>
    </row>
    <row r="21" spans="1:37" ht="15" customHeight="1">
      <c r="A21" s="61" t="s">
        <v>547</v>
      </c>
      <c r="B21" s="7" t="s">
        <v>171</v>
      </c>
      <c r="C21" s="9">
        <v>347.49163800000002</v>
      </c>
      <c r="D21" s="9">
        <v>351.68676799999997</v>
      </c>
      <c r="E21" s="9">
        <v>355.52121</v>
      </c>
      <c r="F21" s="9">
        <v>359.29711900000001</v>
      </c>
      <c r="G21" s="9">
        <v>363.10363799999999</v>
      </c>
      <c r="H21" s="9">
        <v>366.97637900000001</v>
      </c>
      <c r="I21" s="9">
        <v>371.09191900000002</v>
      </c>
      <c r="J21" s="9">
        <v>375.798248</v>
      </c>
      <c r="K21" s="9">
        <v>380.30651899999998</v>
      </c>
      <c r="L21" s="9">
        <v>384.65927099999999</v>
      </c>
      <c r="M21" s="9">
        <v>389.5</v>
      </c>
      <c r="N21" s="9">
        <v>394.540344</v>
      </c>
      <c r="O21" s="9">
        <v>399.66220099999998</v>
      </c>
      <c r="P21" s="9">
        <v>404.95083599999998</v>
      </c>
      <c r="Q21" s="9">
        <v>413.44174199999998</v>
      </c>
      <c r="R21" s="9">
        <v>422.31045499999999</v>
      </c>
      <c r="S21" s="9">
        <v>430.98635899999999</v>
      </c>
      <c r="T21" s="9">
        <v>440.59252900000001</v>
      </c>
      <c r="U21" s="9">
        <v>450.60235599999999</v>
      </c>
      <c r="V21" s="9">
        <v>460.68810999999999</v>
      </c>
      <c r="W21" s="9">
        <v>471.09948700000001</v>
      </c>
      <c r="X21" s="9">
        <v>481.92071499999997</v>
      </c>
      <c r="Y21" s="9">
        <v>492.669464</v>
      </c>
      <c r="Z21" s="9">
        <v>503.30917399999998</v>
      </c>
      <c r="AA21" s="9">
        <v>514.15026899999998</v>
      </c>
      <c r="AB21" s="9">
        <v>525.20074499999998</v>
      </c>
      <c r="AC21" s="9">
        <v>536.42437700000005</v>
      </c>
      <c r="AD21" s="9">
        <v>547.72558600000002</v>
      </c>
      <c r="AE21" s="9">
        <v>559.30627400000003</v>
      </c>
      <c r="AF21" s="9">
        <v>571.11621100000002</v>
      </c>
      <c r="AG21" s="9">
        <v>583.00988800000005</v>
      </c>
      <c r="AH21" s="9">
        <v>595.11346400000002</v>
      </c>
      <c r="AI21" s="9">
        <v>607.55224599999997</v>
      </c>
      <c r="AJ21" s="9">
        <v>620.11358600000005</v>
      </c>
      <c r="AK21" s="5">
        <v>1.7881999999999999E-2</v>
      </c>
    </row>
    <row r="22" spans="1:37" ht="15" customHeight="1">
      <c r="A22" s="61" t="s">
        <v>546</v>
      </c>
      <c r="B22" s="7" t="s">
        <v>169</v>
      </c>
      <c r="C22" s="9">
        <v>133.458969</v>
      </c>
      <c r="D22" s="9">
        <v>137.450165</v>
      </c>
      <c r="E22" s="9">
        <v>140.91111799999999</v>
      </c>
      <c r="F22" s="9">
        <v>144.76733400000001</v>
      </c>
      <c r="G22" s="9">
        <v>148.60453799999999</v>
      </c>
      <c r="H22" s="9">
        <v>152.51004</v>
      </c>
      <c r="I22" s="9">
        <v>155.28857400000001</v>
      </c>
      <c r="J22" s="9">
        <v>158.88928200000001</v>
      </c>
      <c r="K22" s="9">
        <v>163.175354</v>
      </c>
      <c r="L22" s="9">
        <v>167.457077</v>
      </c>
      <c r="M22" s="9">
        <v>172.07141100000001</v>
      </c>
      <c r="N22" s="9">
        <v>176.88241600000001</v>
      </c>
      <c r="O22" s="9">
        <v>181.836411</v>
      </c>
      <c r="P22" s="9">
        <v>186.98680100000001</v>
      </c>
      <c r="Q22" s="9">
        <v>192.68434099999999</v>
      </c>
      <c r="R22" s="9">
        <v>198.66828899999999</v>
      </c>
      <c r="S22" s="9">
        <v>205.063828</v>
      </c>
      <c r="T22" s="9">
        <v>211.78491199999999</v>
      </c>
      <c r="U22" s="9">
        <v>218.69899000000001</v>
      </c>
      <c r="V22" s="9">
        <v>225.74146999999999</v>
      </c>
      <c r="W22" s="9">
        <v>233.07916299999999</v>
      </c>
      <c r="X22" s="9">
        <v>240.76821899999999</v>
      </c>
      <c r="Y22" s="9">
        <v>248.52847299999999</v>
      </c>
      <c r="Z22" s="9">
        <v>256.55908199999999</v>
      </c>
      <c r="AA22" s="9">
        <v>264.60687300000001</v>
      </c>
      <c r="AB22" s="9">
        <v>272.90585299999998</v>
      </c>
      <c r="AC22" s="9">
        <v>281.43685900000003</v>
      </c>
      <c r="AD22" s="9">
        <v>290.14291400000002</v>
      </c>
      <c r="AE22" s="9">
        <v>299.15225199999998</v>
      </c>
      <c r="AF22" s="9">
        <v>308.43719499999997</v>
      </c>
      <c r="AG22" s="9">
        <v>317.90780599999999</v>
      </c>
      <c r="AH22" s="9">
        <v>327.64639299999999</v>
      </c>
      <c r="AI22" s="9">
        <v>337.73715199999998</v>
      </c>
      <c r="AJ22" s="9">
        <v>348.04156499999999</v>
      </c>
      <c r="AK22" s="5">
        <v>2.9458999999999999E-2</v>
      </c>
    </row>
    <row r="23" spans="1:37" ht="15" customHeight="1">
      <c r="A23" s="61" t="s">
        <v>545</v>
      </c>
      <c r="B23" s="7" t="s">
        <v>167</v>
      </c>
      <c r="C23" s="9">
        <v>462.56066900000002</v>
      </c>
      <c r="D23" s="9">
        <v>466.34127799999999</v>
      </c>
      <c r="E23" s="9">
        <v>469.25186200000002</v>
      </c>
      <c r="F23" s="9">
        <v>471.32885700000003</v>
      </c>
      <c r="G23" s="9">
        <v>472.01580799999999</v>
      </c>
      <c r="H23" s="9">
        <v>472.08425899999997</v>
      </c>
      <c r="I23" s="9">
        <v>472.04766799999999</v>
      </c>
      <c r="J23" s="9">
        <v>471.005402</v>
      </c>
      <c r="K23" s="9">
        <v>469.59481799999998</v>
      </c>
      <c r="L23" s="9">
        <v>468.25592</v>
      </c>
      <c r="M23" s="9">
        <v>466.64889499999998</v>
      </c>
      <c r="N23" s="9">
        <v>464.86523399999999</v>
      </c>
      <c r="O23" s="9">
        <v>463.08902</v>
      </c>
      <c r="P23" s="9">
        <v>461.53250100000002</v>
      </c>
      <c r="Q23" s="9">
        <v>460.27652</v>
      </c>
      <c r="R23" s="9">
        <v>459.85320999999999</v>
      </c>
      <c r="S23" s="9">
        <v>460.217896</v>
      </c>
      <c r="T23" s="9">
        <v>461.036316</v>
      </c>
      <c r="U23" s="9">
        <v>462.71673600000003</v>
      </c>
      <c r="V23" s="9">
        <v>465.00073200000003</v>
      </c>
      <c r="W23" s="9">
        <v>467.51068099999998</v>
      </c>
      <c r="X23" s="9">
        <v>469.39453099999997</v>
      </c>
      <c r="Y23" s="9">
        <v>472.167145</v>
      </c>
      <c r="Z23" s="9">
        <v>475.01876800000002</v>
      </c>
      <c r="AA23" s="9">
        <v>477.74670400000002</v>
      </c>
      <c r="AB23" s="9">
        <v>480.16574100000003</v>
      </c>
      <c r="AC23" s="9">
        <v>484.28359999999998</v>
      </c>
      <c r="AD23" s="9">
        <v>488.36428799999999</v>
      </c>
      <c r="AE23" s="9">
        <v>492.19238300000001</v>
      </c>
      <c r="AF23" s="9">
        <v>497.04519699999997</v>
      </c>
      <c r="AG23" s="9">
        <v>502.12933299999997</v>
      </c>
      <c r="AH23" s="9">
        <v>507.59851099999997</v>
      </c>
      <c r="AI23" s="9">
        <v>512.93176300000005</v>
      </c>
      <c r="AJ23" s="9">
        <v>518.82287599999995</v>
      </c>
      <c r="AK23" s="5">
        <v>3.3379999999999998E-3</v>
      </c>
    </row>
    <row r="24" spans="1:37" ht="15" customHeight="1">
      <c r="A24" s="61" t="s">
        <v>544</v>
      </c>
      <c r="B24" s="7" t="s">
        <v>255</v>
      </c>
      <c r="C24" s="9">
        <v>796.98584000000005</v>
      </c>
      <c r="D24" s="9">
        <v>839.57763699999998</v>
      </c>
      <c r="E24" s="9">
        <v>884.27136199999995</v>
      </c>
      <c r="F24" s="9">
        <v>930.293091</v>
      </c>
      <c r="G24" s="9">
        <v>977.94812000000002</v>
      </c>
      <c r="H24" s="9">
        <v>1026.4445800000001</v>
      </c>
      <c r="I24" s="9">
        <v>1075.5313719999999</v>
      </c>
      <c r="J24" s="9">
        <v>1125.2771</v>
      </c>
      <c r="K24" s="9">
        <v>1175.0249020000001</v>
      </c>
      <c r="L24" s="9">
        <v>1224.775513</v>
      </c>
      <c r="M24" s="9">
        <v>1274.926514</v>
      </c>
      <c r="N24" s="9">
        <v>1325.411255</v>
      </c>
      <c r="O24" s="9">
        <v>1376.3717039999999</v>
      </c>
      <c r="P24" s="9">
        <v>1427.966553</v>
      </c>
      <c r="Q24" s="9">
        <v>1481.3637699999999</v>
      </c>
      <c r="R24" s="9">
        <v>1536.000732</v>
      </c>
      <c r="S24" s="9">
        <v>1593.1342770000001</v>
      </c>
      <c r="T24" s="9">
        <v>1651.739014</v>
      </c>
      <c r="U24" s="9">
        <v>1711.9141850000001</v>
      </c>
      <c r="V24" s="9">
        <v>1773.0913089999999</v>
      </c>
      <c r="W24" s="9">
        <v>1835.2092290000001</v>
      </c>
      <c r="X24" s="9">
        <v>1897.5297849999999</v>
      </c>
      <c r="Y24" s="9">
        <v>1959.7639160000001</v>
      </c>
      <c r="Z24" s="9">
        <v>2026.4384769999999</v>
      </c>
      <c r="AA24" s="9">
        <v>2091.6047359999998</v>
      </c>
      <c r="AB24" s="9">
        <v>2156.7302249999998</v>
      </c>
      <c r="AC24" s="9">
        <v>2222.123047</v>
      </c>
      <c r="AD24" s="9">
        <v>2287.3015140000002</v>
      </c>
      <c r="AE24" s="9">
        <v>2351.8916020000001</v>
      </c>
      <c r="AF24" s="9">
        <v>2416.4614259999998</v>
      </c>
      <c r="AG24" s="9">
        <v>2480.9340820000002</v>
      </c>
      <c r="AH24" s="9">
        <v>2545.7692870000001</v>
      </c>
      <c r="AI24" s="9">
        <v>2611.0966800000001</v>
      </c>
      <c r="AJ24" s="9">
        <v>2676.4121089999999</v>
      </c>
      <c r="AK24" s="5">
        <v>3.6893000000000002E-2</v>
      </c>
    </row>
    <row r="25" spans="1:37" ht="15" customHeight="1">
      <c r="A25" s="61" t="s">
        <v>543</v>
      </c>
      <c r="B25" s="7" t="s">
        <v>171</v>
      </c>
      <c r="C25" s="9">
        <v>464.09075899999999</v>
      </c>
      <c r="D25" s="9">
        <v>491.81036399999999</v>
      </c>
      <c r="E25" s="9">
        <v>520.07006799999999</v>
      </c>
      <c r="F25" s="9">
        <v>549.21630900000002</v>
      </c>
      <c r="G25" s="9">
        <v>579.80004899999994</v>
      </c>
      <c r="H25" s="9">
        <v>610.90905799999996</v>
      </c>
      <c r="I25" s="9">
        <v>642.51501499999995</v>
      </c>
      <c r="J25" s="9">
        <v>674.60150099999998</v>
      </c>
      <c r="K25" s="9">
        <v>706.95031700000004</v>
      </c>
      <c r="L25" s="9">
        <v>739.44824200000005</v>
      </c>
      <c r="M25" s="9">
        <v>772.189392</v>
      </c>
      <c r="N25" s="9">
        <v>805.01385500000004</v>
      </c>
      <c r="O25" s="9">
        <v>838.02710000000002</v>
      </c>
      <c r="P25" s="9">
        <v>871.440247</v>
      </c>
      <c r="Q25" s="9">
        <v>905.85418700000002</v>
      </c>
      <c r="R25" s="9">
        <v>941.25347899999997</v>
      </c>
      <c r="S25" s="9">
        <v>978.48937999999998</v>
      </c>
      <c r="T25" s="9">
        <v>1016.623352</v>
      </c>
      <c r="U25" s="9">
        <v>1055.971558</v>
      </c>
      <c r="V25" s="9">
        <v>1096.1636960000001</v>
      </c>
      <c r="W25" s="9">
        <v>1136.701172</v>
      </c>
      <c r="X25" s="9">
        <v>1177.181763</v>
      </c>
      <c r="Y25" s="9">
        <v>1217.765625</v>
      </c>
      <c r="Z25" s="9">
        <v>1257.4083250000001</v>
      </c>
      <c r="AA25" s="9">
        <v>1297.9844969999999</v>
      </c>
      <c r="AB25" s="9">
        <v>1338.2177730000001</v>
      </c>
      <c r="AC25" s="9">
        <v>1378.380249</v>
      </c>
      <c r="AD25" s="9">
        <v>1418.2329099999999</v>
      </c>
      <c r="AE25" s="9">
        <v>1457.335327</v>
      </c>
      <c r="AF25" s="9">
        <v>1495.8237300000001</v>
      </c>
      <c r="AG25" s="9">
        <v>1534.267212</v>
      </c>
      <c r="AH25" s="9">
        <v>1572.772827</v>
      </c>
      <c r="AI25" s="9">
        <v>1611.2152100000001</v>
      </c>
      <c r="AJ25" s="9">
        <v>1649.3123780000001</v>
      </c>
      <c r="AK25" s="5">
        <v>3.8537000000000002E-2</v>
      </c>
    </row>
    <row r="26" spans="1:37" ht="15" customHeight="1">
      <c r="A26" s="61" t="s">
        <v>542</v>
      </c>
      <c r="B26" s="7" t="s">
        <v>169</v>
      </c>
      <c r="C26" s="9">
        <v>43.643805999999998</v>
      </c>
      <c r="D26" s="9">
        <v>47.312587999999998</v>
      </c>
      <c r="E26" s="9">
        <v>52.574126999999997</v>
      </c>
      <c r="F26" s="9">
        <v>58.302418000000003</v>
      </c>
      <c r="G26" s="9">
        <v>64.243317000000005</v>
      </c>
      <c r="H26" s="9">
        <v>70.490555000000001</v>
      </c>
      <c r="I26" s="9">
        <v>76.814864999999998</v>
      </c>
      <c r="J26" s="9">
        <v>83.313896</v>
      </c>
      <c r="K26" s="9">
        <v>89.580978000000002</v>
      </c>
      <c r="L26" s="9">
        <v>95.766639999999995</v>
      </c>
      <c r="M26" s="9">
        <v>102.16319300000001</v>
      </c>
      <c r="N26" s="9">
        <v>108.835701</v>
      </c>
      <c r="O26" s="9">
        <v>115.78057099999999</v>
      </c>
      <c r="P26" s="9">
        <v>122.89415</v>
      </c>
      <c r="Q26" s="9">
        <v>130.721542</v>
      </c>
      <c r="R26" s="9">
        <v>138.69105500000001</v>
      </c>
      <c r="S26" s="9">
        <v>147.13983200000001</v>
      </c>
      <c r="T26" s="9">
        <v>155.975311</v>
      </c>
      <c r="U26" s="9">
        <v>164.90103099999999</v>
      </c>
      <c r="V26" s="9">
        <v>173.935059</v>
      </c>
      <c r="W26" s="9">
        <v>183.14485199999999</v>
      </c>
      <c r="X26" s="9">
        <v>192.67659</v>
      </c>
      <c r="Y26" s="9">
        <v>202.08793600000001</v>
      </c>
      <c r="Z26" s="9">
        <v>216.991882</v>
      </c>
      <c r="AA26" s="9">
        <v>228.007553</v>
      </c>
      <c r="AB26" s="9">
        <v>239.185272</v>
      </c>
      <c r="AC26" s="9">
        <v>250.58801299999999</v>
      </c>
      <c r="AD26" s="9">
        <v>262.04852299999999</v>
      </c>
      <c r="AE26" s="9">
        <v>273.75885</v>
      </c>
      <c r="AF26" s="9">
        <v>285.66186499999998</v>
      </c>
      <c r="AG26" s="9">
        <v>297.50311299999998</v>
      </c>
      <c r="AH26" s="9">
        <v>309.624908</v>
      </c>
      <c r="AI26" s="9">
        <v>322.23168900000002</v>
      </c>
      <c r="AJ26" s="9">
        <v>335.08297700000003</v>
      </c>
      <c r="AK26" s="5">
        <v>6.3085000000000002E-2</v>
      </c>
    </row>
    <row r="27" spans="1:37" ht="15" customHeight="1">
      <c r="A27" s="61" t="s">
        <v>541</v>
      </c>
      <c r="B27" s="7" t="s">
        <v>167</v>
      </c>
      <c r="C27" s="9">
        <v>289.251282</v>
      </c>
      <c r="D27" s="9">
        <v>300.45474200000001</v>
      </c>
      <c r="E27" s="9">
        <v>311.62719700000002</v>
      </c>
      <c r="F27" s="9">
        <v>322.77432299999998</v>
      </c>
      <c r="G27" s="9">
        <v>333.904785</v>
      </c>
      <c r="H27" s="9">
        <v>345.04495200000002</v>
      </c>
      <c r="I27" s="9">
        <v>356.20147700000001</v>
      </c>
      <c r="J27" s="9">
        <v>367.36163299999998</v>
      </c>
      <c r="K27" s="9">
        <v>378.49359099999998</v>
      </c>
      <c r="L27" s="9">
        <v>389.56057700000002</v>
      </c>
      <c r="M27" s="9">
        <v>400.573914</v>
      </c>
      <c r="N27" s="9">
        <v>411.56170700000001</v>
      </c>
      <c r="O27" s="9">
        <v>422.56405599999999</v>
      </c>
      <c r="P27" s="9">
        <v>433.63217200000003</v>
      </c>
      <c r="Q27" s="9">
        <v>444.78805499999999</v>
      </c>
      <c r="R27" s="9">
        <v>456.056152</v>
      </c>
      <c r="S27" s="9">
        <v>467.50509599999998</v>
      </c>
      <c r="T27" s="9">
        <v>479.14031999999997</v>
      </c>
      <c r="U27" s="9">
        <v>491.04165599999999</v>
      </c>
      <c r="V27" s="9">
        <v>502.99252300000001</v>
      </c>
      <c r="W27" s="9">
        <v>515.363159</v>
      </c>
      <c r="X27" s="9">
        <v>527.67132600000002</v>
      </c>
      <c r="Y27" s="9">
        <v>539.91033900000002</v>
      </c>
      <c r="Z27" s="9">
        <v>552.03826900000001</v>
      </c>
      <c r="AA27" s="9">
        <v>565.61261000000002</v>
      </c>
      <c r="AB27" s="9">
        <v>579.32720900000004</v>
      </c>
      <c r="AC27" s="9">
        <v>593.15472399999999</v>
      </c>
      <c r="AD27" s="9">
        <v>607.01995799999997</v>
      </c>
      <c r="AE27" s="9">
        <v>620.79736300000002</v>
      </c>
      <c r="AF27" s="9">
        <v>634.97595200000001</v>
      </c>
      <c r="AG27" s="9">
        <v>649.16375700000003</v>
      </c>
      <c r="AH27" s="9">
        <v>663.37152100000003</v>
      </c>
      <c r="AI27" s="9">
        <v>677.64984100000004</v>
      </c>
      <c r="AJ27" s="9">
        <v>692.01672399999995</v>
      </c>
      <c r="AK27" s="5">
        <v>2.6415000000000001E-2</v>
      </c>
    </row>
    <row r="28" spans="1:37" ht="15" customHeight="1">
      <c r="A28" s="61" t="s">
        <v>540</v>
      </c>
      <c r="B28" s="7" t="s">
        <v>250</v>
      </c>
      <c r="C28" s="9">
        <v>1477.640625</v>
      </c>
      <c r="D28" s="9">
        <v>1537.9442140000001</v>
      </c>
      <c r="E28" s="9">
        <v>1600.9001459999999</v>
      </c>
      <c r="F28" s="9">
        <v>1664.796875</v>
      </c>
      <c r="G28" s="9">
        <v>1731.3389890000001</v>
      </c>
      <c r="H28" s="9">
        <v>1799.0371090000001</v>
      </c>
      <c r="I28" s="9">
        <v>1870.2844239999999</v>
      </c>
      <c r="J28" s="9">
        <v>1943.7966309999999</v>
      </c>
      <c r="K28" s="9">
        <v>2020.861328</v>
      </c>
      <c r="L28" s="9">
        <v>2100.123047</v>
      </c>
      <c r="M28" s="9">
        <v>2181.130615</v>
      </c>
      <c r="N28" s="9">
        <v>2262.4345699999999</v>
      </c>
      <c r="O28" s="9">
        <v>2344.9106449999999</v>
      </c>
      <c r="P28" s="9">
        <v>2429.6127929999998</v>
      </c>
      <c r="Q28" s="9">
        <v>2515.7250979999999</v>
      </c>
      <c r="R28" s="9">
        <v>2602.9426269999999</v>
      </c>
      <c r="S28" s="9">
        <v>2691.263672</v>
      </c>
      <c r="T28" s="9">
        <v>2781.4213869999999</v>
      </c>
      <c r="U28" s="9">
        <v>2869.4990229999999</v>
      </c>
      <c r="V28" s="9">
        <v>2959.3786620000001</v>
      </c>
      <c r="W28" s="9">
        <v>3051.1520999999998</v>
      </c>
      <c r="X28" s="9">
        <v>3138.8989259999998</v>
      </c>
      <c r="Y28" s="9">
        <v>3229.9348140000002</v>
      </c>
      <c r="Z28" s="9">
        <v>3315.4174800000001</v>
      </c>
      <c r="AA28" s="9">
        <v>3399.6748050000001</v>
      </c>
      <c r="AB28" s="9">
        <v>3484.8608399999998</v>
      </c>
      <c r="AC28" s="9">
        <v>3570.4174800000001</v>
      </c>
      <c r="AD28" s="9">
        <v>3650.2607419999999</v>
      </c>
      <c r="AE28" s="9">
        <v>3732.0913089999999</v>
      </c>
      <c r="AF28" s="9">
        <v>3814.3090820000002</v>
      </c>
      <c r="AG28" s="9">
        <v>3890.9575199999999</v>
      </c>
      <c r="AH28" s="9">
        <v>3968.3007809999999</v>
      </c>
      <c r="AI28" s="9">
        <v>4045.6965329999998</v>
      </c>
      <c r="AJ28" s="9">
        <v>4123.2807620000003</v>
      </c>
      <c r="AK28" s="5">
        <v>3.1299E-2</v>
      </c>
    </row>
    <row r="29" spans="1:37" ht="15" customHeight="1">
      <c r="A29" s="61" t="s">
        <v>539</v>
      </c>
      <c r="B29" s="7" t="s">
        <v>171</v>
      </c>
      <c r="C29" s="9">
        <v>868.67413299999998</v>
      </c>
      <c r="D29" s="9">
        <v>896.67144800000005</v>
      </c>
      <c r="E29" s="9">
        <v>926.48419200000001</v>
      </c>
      <c r="F29" s="9">
        <v>956.35528599999998</v>
      </c>
      <c r="G29" s="9">
        <v>988.12280299999998</v>
      </c>
      <c r="H29" s="9">
        <v>1020.4381100000001</v>
      </c>
      <c r="I29" s="9">
        <v>1055.986328</v>
      </c>
      <c r="J29" s="9">
        <v>1092.7008060000001</v>
      </c>
      <c r="K29" s="9">
        <v>1132.5812989999999</v>
      </c>
      <c r="L29" s="9">
        <v>1174.3077390000001</v>
      </c>
      <c r="M29" s="9">
        <v>1217.4964600000001</v>
      </c>
      <c r="N29" s="9">
        <v>1260.6766359999999</v>
      </c>
      <c r="O29" s="9">
        <v>1304.711914</v>
      </c>
      <c r="P29" s="9">
        <v>1350.6567379999999</v>
      </c>
      <c r="Q29" s="9">
        <v>1397.7298579999999</v>
      </c>
      <c r="R29" s="9">
        <v>1445.754639</v>
      </c>
      <c r="S29" s="9">
        <v>1494.846558</v>
      </c>
      <c r="T29" s="9">
        <v>1545.0363769999999</v>
      </c>
      <c r="U29" s="9">
        <v>1594.8629149999999</v>
      </c>
      <c r="V29" s="9">
        <v>1645.9967039999999</v>
      </c>
      <c r="W29" s="9">
        <v>1697.166138</v>
      </c>
      <c r="X29" s="9">
        <v>1747.1420900000001</v>
      </c>
      <c r="Y29" s="9">
        <v>1797.276001</v>
      </c>
      <c r="Z29" s="9">
        <v>1846.071289</v>
      </c>
      <c r="AA29" s="9">
        <v>1893.9700929999999</v>
      </c>
      <c r="AB29" s="9">
        <v>1941.3614500000001</v>
      </c>
      <c r="AC29" s="9">
        <v>1988.2071530000001</v>
      </c>
      <c r="AD29" s="9">
        <v>2034.4643550000001</v>
      </c>
      <c r="AE29" s="9">
        <v>2079.6594239999999</v>
      </c>
      <c r="AF29" s="9">
        <v>2124.0607909999999</v>
      </c>
      <c r="AG29" s="9">
        <v>2167.7014159999999</v>
      </c>
      <c r="AH29" s="9">
        <v>2210.7739259999998</v>
      </c>
      <c r="AI29" s="9">
        <v>2253.5390619999998</v>
      </c>
      <c r="AJ29" s="9">
        <v>2296.0263669999999</v>
      </c>
      <c r="AK29" s="5">
        <v>2.9818999999999998E-2</v>
      </c>
    </row>
    <row r="30" spans="1:37" ht="15" customHeight="1">
      <c r="A30" s="61" t="s">
        <v>538</v>
      </c>
      <c r="B30" s="7" t="s">
        <v>169</v>
      </c>
      <c r="C30" s="9">
        <v>177.341904</v>
      </c>
      <c r="D30" s="9">
        <v>189.897797</v>
      </c>
      <c r="E30" s="9">
        <v>202.98152200000001</v>
      </c>
      <c r="F30" s="9">
        <v>216.59660299999999</v>
      </c>
      <c r="G30" s="9">
        <v>230.69987499999999</v>
      </c>
      <c r="H30" s="9">
        <v>245.14355499999999</v>
      </c>
      <c r="I30" s="9">
        <v>260.05935699999998</v>
      </c>
      <c r="J30" s="9">
        <v>275.38146999999998</v>
      </c>
      <c r="K30" s="9">
        <v>290.88775600000002</v>
      </c>
      <c r="L30" s="9">
        <v>306.54586799999998</v>
      </c>
      <c r="M30" s="9">
        <v>322.31506300000001</v>
      </c>
      <c r="N30" s="9">
        <v>338.20446800000002</v>
      </c>
      <c r="O30" s="9">
        <v>354.19509900000003</v>
      </c>
      <c r="P30" s="9">
        <v>370.28729199999998</v>
      </c>
      <c r="Q30" s="9">
        <v>386.47100799999998</v>
      </c>
      <c r="R30" s="9">
        <v>402.73406999999997</v>
      </c>
      <c r="S30" s="9">
        <v>419.06997699999999</v>
      </c>
      <c r="T30" s="9">
        <v>435.45803799999999</v>
      </c>
      <c r="U30" s="9">
        <v>451.85861199999999</v>
      </c>
      <c r="V30" s="9">
        <v>468.26617399999998</v>
      </c>
      <c r="W30" s="9">
        <v>484.71914700000002</v>
      </c>
      <c r="X30" s="9">
        <v>501.25210600000003</v>
      </c>
      <c r="Y30" s="9">
        <v>517.77410899999995</v>
      </c>
      <c r="Z30" s="9">
        <v>534.25744599999996</v>
      </c>
      <c r="AA30" s="9">
        <v>550.66381799999999</v>
      </c>
      <c r="AB30" s="9">
        <v>566.90008499999999</v>
      </c>
      <c r="AC30" s="9">
        <v>582.86279300000001</v>
      </c>
      <c r="AD30" s="9">
        <v>598.52435300000002</v>
      </c>
      <c r="AE30" s="9">
        <v>613.91351299999997</v>
      </c>
      <c r="AF30" s="9">
        <v>629.03729199999998</v>
      </c>
      <c r="AG30" s="9">
        <v>643.85858199999996</v>
      </c>
      <c r="AH30" s="9">
        <v>658.35260000000005</v>
      </c>
      <c r="AI30" s="9">
        <v>672.50537099999997</v>
      </c>
      <c r="AJ30" s="9">
        <v>686.34808299999997</v>
      </c>
      <c r="AK30" s="5">
        <v>4.0969999999999999E-2</v>
      </c>
    </row>
    <row r="31" spans="1:37" ht="15" customHeight="1">
      <c r="A31" s="61" t="s">
        <v>537</v>
      </c>
      <c r="B31" s="7" t="s">
        <v>167</v>
      </c>
      <c r="C31" s="9">
        <v>431.62469499999997</v>
      </c>
      <c r="D31" s="9">
        <v>451.37496900000002</v>
      </c>
      <c r="E31" s="9">
        <v>471.43438700000002</v>
      </c>
      <c r="F31" s="9">
        <v>491.84494000000001</v>
      </c>
      <c r="G31" s="9">
        <v>512.51635699999997</v>
      </c>
      <c r="H31" s="9">
        <v>533.45538299999998</v>
      </c>
      <c r="I31" s="9">
        <v>554.238831</v>
      </c>
      <c r="J31" s="9">
        <v>575.714294</v>
      </c>
      <c r="K31" s="9">
        <v>597.39227300000005</v>
      </c>
      <c r="L31" s="9">
        <v>619.26934800000004</v>
      </c>
      <c r="M31" s="9">
        <v>641.319031</v>
      </c>
      <c r="N31" s="9">
        <v>663.55352800000003</v>
      </c>
      <c r="O31" s="9">
        <v>686.00372300000004</v>
      </c>
      <c r="P31" s="9">
        <v>708.66863999999998</v>
      </c>
      <c r="Q31" s="9">
        <v>731.52404799999999</v>
      </c>
      <c r="R31" s="9">
        <v>754.45385699999997</v>
      </c>
      <c r="S31" s="9">
        <v>777.34704599999998</v>
      </c>
      <c r="T31" s="9">
        <v>800.92687999999998</v>
      </c>
      <c r="U31" s="9">
        <v>822.77734399999997</v>
      </c>
      <c r="V31" s="9">
        <v>845.11566200000004</v>
      </c>
      <c r="W31" s="9">
        <v>869.26684599999999</v>
      </c>
      <c r="X31" s="9">
        <v>890.50476100000003</v>
      </c>
      <c r="Y31" s="9">
        <v>914.88482699999997</v>
      </c>
      <c r="Z31" s="9">
        <v>935.08892800000001</v>
      </c>
      <c r="AA31" s="9">
        <v>955.04095500000005</v>
      </c>
      <c r="AB31" s="9">
        <v>976.599243</v>
      </c>
      <c r="AC31" s="9">
        <v>999.34759499999996</v>
      </c>
      <c r="AD31" s="9">
        <v>1017.272034</v>
      </c>
      <c r="AE31" s="9">
        <v>1038.518311</v>
      </c>
      <c r="AF31" s="9">
        <v>1061.2109379999999</v>
      </c>
      <c r="AG31" s="9">
        <v>1079.397461</v>
      </c>
      <c r="AH31" s="9">
        <v>1099.1741939999999</v>
      </c>
      <c r="AI31" s="9">
        <v>1119.6521</v>
      </c>
      <c r="AJ31" s="9">
        <v>1140.9063719999999</v>
      </c>
      <c r="AK31" s="5">
        <v>2.9401E-2</v>
      </c>
    </row>
    <row r="32" spans="1:37" ht="15" customHeight="1">
      <c r="A32" s="61" t="s">
        <v>536</v>
      </c>
      <c r="B32" s="7" t="s">
        <v>245</v>
      </c>
      <c r="C32" s="9">
        <v>6469.9868159999996</v>
      </c>
      <c r="D32" s="9">
        <v>6709.330078</v>
      </c>
      <c r="E32" s="9">
        <v>6947.4467770000001</v>
      </c>
      <c r="F32" s="9">
        <v>7183.3847660000001</v>
      </c>
      <c r="G32" s="9">
        <v>7416.1372069999998</v>
      </c>
      <c r="H32" s="9">
        <v>7645.1948240000002</v>
      </c>
      <c r="I32" s="9">
        <v>7870.6787109999996</v>
      </c>
      <c r="J32" s="9">
        <v>8091.9873049999997</v>
      </c>
      <c r="K32" s="9">
        <v>8308.2060550000006</v>
      </c>
      <c r="L32" s="9">
        <v>8520.4150389999995</v>
      </c>
      <c r="M32" s="9">
        <v>8727.4648440000001</v>
      </c>
      <c r="N32" s="9">
        <v>8927.78125</v>
      </c>
      <c r="O32" s="9">
        <v>9121.4033199999994</v>
      </c>
      <c r="P32" s="9">
        <v>9307.3125</v>
      </c>
      <c r="Q32" s="9">
        <v>9490.1621090000008</v>
      </c>
      <c r="R32" s="9">
        <v>9669.2734380000002</v>
      </c>
      <c r="S32" s="9">
        <v>9845.1386719999991</v>
      </c>
      <c r="T32" s="9">
        <v>10017.084961</v>
      </c>
      <c r="U32" s="9">
        <v>10185.121094</v>
      </c>
      <c r="V32" s="9">
        <v>10345.557617</v>
      </c>
      <c r="W32" s="9">
        <v>10498.040039</v>
      </c>
      <c r="X32" s="9">
        <v>10645.753906</v>
      </c>
      <c r="Y32" s="9">
        <v>10780.290039</v>
      </c>
      <c r="Z32" s="9">
        <v>10918.349609000001</v>
      </c>
      <c r="AA32" s="9">
        <v>11053.876953000001</v>
      </c>
      <c r="AB32" s="9">
        <v>11189.546875</v>
      </c>
      <c r="AC32" s="9">
        <v>11325.998046999999</v>
      </c>
      <c r="AD32" s="9">
        <v>11462.277344</v>
      </c>
      <c r="AE32" s="9">
        <v>11598.004883</v>
      </c>
      <c r="AF32" s="9">
        <v>11733.375</v>
      </c>
      <c r="AG32" s="9">
        <v>11890.436523</v>
      </c>
      <c r="AH32" s="9">
        <v>12050.144531</v>
      </c>
      <c r="AI32" s="9">
        <v>12215.412109000001</v>
      </c>
      <c r="AJ32" s="9">
        <v>12388.110352</v>
      </c>
      <c r="AK32" s="5">
        <v>1.9349000000000002E-2</v>
      </c>
    </row>
    <row r="33" spans="1:37" ht="15" customHeight="1">
      <c r="A33" s="61" t="s">
        <v>535</v>
      </c>
      <c r="B33" s="7" t="s">
        <v>171</v>
      </c>
      <c r="C33" s="9">
        <v>3703.3229980000001</v>
      </c>
      <c r="D33" s="9">
        <v>3874.5222170000002</v>
      </c>
      <c r="E33" s="9">
        <v>4046.6586910000001</v>
      </c>
      <c r="F33" s="9">
        <v>4219.1118159999996</v>
      </c>
      <c r="G33" s="9">
        <v>4391.2436520000001</v>
      </c>
      <c r="H33" s="9">
        <v>4562.7128910000001</v>
      </c>
      <c r="I33" s="9">
        <v>4733.5976559999999</v>
      </c>
      <c r="J33" s="9">
        <v>4903.6450199999999</v>
      </c>
      <c r="K33" s="9">
        <v>5072.6923829999996</v>
      </c>
      <c r="L33" s="9">
        <v>5240.2426759999998</v>
      </c>
      <c r="M33" s="9">
        <v>5405.8671880000002</v>
      </c>
      <c r="N33" s="9">
        <v>5568.7504879999997</v>
      </c>
      <c r="O33" s="9">
        <v>5726.5263670000004</v>
      </c>
      <c r="P33" s="9">
        <v>5880.4726559999999</v>
      </c>
      <c r="Q33" s="9">
        <v>6030.6547849999997</v>
      </c>
      <c r="R33" s="9">
        <v>6177.5961909999996</v>
      </c>
      <c r="S33" s="9">
        <v>6321.5209960000002</v>
      </c>
      <c r="T33" s="9">
        <v>6461.654297</v>
      </c>
      <c r="U33" s="9">
        <v>6597.6958009999998</v>
      </c>
      <c r="V33" s="9">
        <v>6729.9067379999997</v>
      </c>
      <c r="W33" s="9">
        <v>6854.9536129999997</v>
      </c>
      <c r="X33" s="9">
        <v>6971.7680659999996</v>
      </c>
      <c r="Y33" s="9">
        <v>7081.9624020000001</v>
      </c>
      <c r="Z33" s="9">
        <v>7186.9819340000004</v>
      </c>
      <c r="AA33" s="9">
        <v>7288.4995120000003</v>
      </c>
      <c r="AB33" s="9">
        <v>7388.1206050000001</v>
      </c>
      <c r="AC33" s="9">
        <v>7487.5722660000001</v>
      </c>
      <c r="AD33" s="9">
        <v>7585.8979490000002</v>
      </c>
      <c r="AE33" s="9">
        <v>7682.7075199999999</v>
      </c>
      <c r="AF33" s="9">
        <v>7778.1733400000003</v>
      </c>
      <c r="AG33" s="9">
        <v>7871.8232420000004</v>
      </c>
      <c r="AH33" s="9">
        <v>7964.3715819999998</v>
      </c>
      <c r="AI33" s="9">
        <v>8057.3378910000001</v>
      </c>
      <c r="AJ33" s="9">
        <v>8153.0107420000004</v>
      </c>
      <c r="AK33" s="5">
        <v>2.3521E-2</v>
      </c>
    </row>
    <row r="34" spans="1:37" ht="15" customHeight="1">
      <c r="A34" s="61" t="s">
        <v>534</v>
      </c>
      <c r="B34" s="7" t="s">
        <v>169</v>
      </c>
      <c r="C34" s="9">
        <v>1197.8133539999999</v>
      </c>
      <c r="D34" s="9">
        <v>1246.6088870000001</v>
      </c>
      <c r="E34" s="9">
        <v>1295.179077</v>
      </c>
      <c r="F34" s="9">
        <v>1343.4682620000001</v>
      </c>
      <c r="G34" s="9">
        <v>1391.3382570000001</v>
      </c>
      <c r="H34" s="9">
        <v>1438.7592770000001</v>
      </c>
      <c r="I34" s="9">
        <v>1485.7613530000001</v>
      </c>
      <c r="J34" s="9">
        <v>1531.940552</v>
      </c>
      <c r="K34" s="9">
        <v>1576.386841</v>
      </c>
      <c r="L34" s="9">
        <v>1620.3726810000001</v>
      </c>
      <c r="M34" s="9">
        <v>1662.9125979999999</v>
      </c>
      <c r="N34" s="9">
        <v>1702.92749</v>
      </c>
      <c r="O34" s="9">
        <v>1742.356323</v>
      </c>
      <c r="P34" s="9">
        <v>1778.2491460000001</v>
      </c>
      <c r="Q34" s="9">
        <v>1814.6721190000001</v>
      </c>
      <c r="R34" s="9">
        <v>1849.9907229999999</v>
      </c>
      <c r="S34" s="9">
        <v>1884.102539</v>
      </c>
      <c r="T34" s="9">
        <v>1916.9111330000001</v>
      </c>
      <c r="U34" s="9">
        <v>1948.7333980000001</v>
      </c>
      <c r="V34" s="9">
        <v>1979.903564</v>
      </c>
      <c r="W34" s="9">
        <v>2009.6557620000001</v>
      </c>
      <c r="X34" s="9">
        <v>2040.539307</v>
      </c>
      <c r="Y34" s="9">
        <v>2065.6286620000001</v>
      </c>
      <c r="Z34" s="9">
        <v>2097.0771479999999</v>
      </c>
      <c r="AA34" s="9">
        <v>2129.0759280000002</v>
      </c>
      <c r="AB34" s="9">
        <v>2161.679932</v>
      </c>
      <c r="AC34" s="9">
        <v>2194.7248540000001</v>
      </c>
      <c r="AD34" s="9">
        <v>2228.1723630000001</v>
      </c>
      <c r="AE34" s="9">
        <v>2261.8781739999999</v>
      </c>
      <c r="AF34" s="9">
        <v>2295.7185060000002</v>
      </c>
      <c r="AG34" s="9">
        <v>2352.0607909999999</v>
      </c>
      <c r="AH34" s="9">
        <v>2410.9411620000001</v>
      </c>
      <c r="AI34" s="9">
        <v>2473.4638669999999</v>
      </c>
      <c r="AJ34" s="9">
        <v>2538.9121089999999</v>
      </c>
      <c r="AK34" s="5">
        <v>2.2477E-2</v>
      </c>
    </row>
    <row r="35" spans="1:37" ht="15" customHeight="1">
      <c r="A35" s="61" t="s">
        <v>533</v>
      </c>
      <c r="B35" s="7" t="s">
        <v>167</v>
      </c>
      <c r="C35" s="9">
        <v>1568.8507079999999</v>
      </c>
      <c r="D35" s="9">
        <v>1588.199341</v>
      </c>
      <c r="E35" s="9">
        <v>1605.609009</v>
      </c>
      <c r="F35" s="9">
        <v>1620.8045649999999</v>
      </c>
      <c r="G35" s="9">
        <v>1633.5550539999999</v>
      </c>
      <c r="H35" s="9">
        <v>1643.7226559999999</v>
      </c>
      <c r="I35" s="9">
        <v>1651.3195800000001</v>
      </c>
      <c r="J35" s="9">
        <v>1656.4017329999999</v>
      </c>
      <c r="K35" s="9">
        <v>1659.1273189999999</v>
      </c>
      <c r="L35" s="9">
        <v>1659.8001710000001</v>
      </c>
      <c r="M35" s="9">
        <v>1658.684937</v>
      </c>
      <c r="N35" s="9">
        <v>1656.1032709999999</v>
      </c>
      <c r="O35" s="9">
        <v>1652.52063</v>
      </c>
      <c r="P35" s="9">
        <v>1648.590698</v>
      </c>
      <c r="Q35" s="9">
        <v>1644.8344729999999</v>
      </c>
      <c r="R35" s="9">
        <v>1641.6866460000001</v>
      </c>
      <c r="S35" s="9">
        <v>1639.515991</v>
      </c>
      <c r="T35" s="9">
        <v>1638.5198969999999</v>
      </c>
      <c r="U35" s="9">
        <v>1638.69165</v>
      </c>
      <c r="V35" s="9">
        <v>1635.7467039999999</v>
      </c>
      <c r="W35" s="9">
        <v>1633.430664</v>
      </c>
      <c r="X35" s="9">
        <v>1633.4464109999999</v>
      </c>
      <c r="Y35" s="9">
        <v>1632.6994629999999</v>
      </c>
      <c r="Z35" s="9">
        <v>1634.2907709999999</v>
      </c>
      <c r="AA35" s="9">
        <v>1636.30188</v>
      </c>
      <c r="AB35" s="9">
        <v>1639.7457280000001</v>
      </c>
      <c r="AC35" s="9">
        <v>1643.7014160000001</v>
      </c>
      <c r="AD35" s="9">
        <v>1648.2075199999999</v>
      </c>
      <c r="AE35" s="9">
        <v>1653.4189449999999</v>
      </c>
      <c r="AF35" s="9">
        <v>1659.4829099999999</v>
      </c>
      <c r="AG35" s="9">
        <v>1666.5529790000001</v>
      </c>
      <c r="AH35" s="9">
        <v>1674.832275</v>
      </c>
      <c r="AI35" s="9">
        <v>1684.6103519999999</v>
      </c>
      <c r="AJ35" s="9">
        <v>1696.187866</v>
      </c>
      <c r="AK35" s="5">
        <v>2.0579999999999999E-3</v>
      </c>
    </row>
    <row r="36" spans="1:37" ht="15" customHeight="1">
      <c r="A36" s="61" t="s">
        <v>532</v>
      </c>
      <c r="B36" s="7" t="s">
        <v>240</v>
      </c>
      <c r="C36" s="9">
        <v>1359.2039789999999</v>
      </c>
      <c r="D36" s="9">
        <v>1369.3127440000001</v>
      </c>
      <c r="E36" s="9">
        <v>1379.3229980000001</v>
      </c>
      <c r="F36" s="9">
        <v>1391.385986</v>
      </c>
      <c r="G36" s="9">
        <v>1403.835693</v>
      </c>
      <c r="H36" s="9">
        <v>1419.2583010000001</v>
      </c>
      <c r="I36" s="9">
        <v>1448.4960940000001</v>
      </c>
      <c r="J36" s="9">
        <v>1478.064453</v>
      </c>
      <c r="K36" s="9">
        <v>1510.796875</v>
      </c>
      <c r="L36" s="9">
        <v>1543.6757809999999</v>
      </c>
      <c r="M36" s="9">
        <v>1578.9682620000001</v>
      </c>
      <c r="N36" s="9">
        <v>1614.1362300000001</v>
      </c>
      <c r="O36" s="9">
        <v>1651.634033</v>
      </c>
      <c r="P36" s="9">
        <v>1689.750732</v>
      </c>
      <c r="Q36" s="9">
        <v>1740.8610839999999</v>
      </c>
      <c r="R36" s="9">
        <v>1795.309937</v>
      </c>
      <c r="S36" s="9">
        <v>1853.1914059999999</v>
      </c>
      <c r="T36" s="9">
        <v>1913.60376</v>
      </c>
      <c r="U36" s="9">
        <v>1977.8479</v>
      </c>
      <c r="V36" s="9">
        <v>2042.4748540000001</v>
      </c>
      <c r="W36" s="9">
        <v>2110.945557</v>
      </c>
      <c r="X36" s="9">
        <v>2183.9602049999999</v>
      </c>
      <c r="Y36" s="9">
        <v>2261.54126</v>
      </c>
      <c r="Z36" s="9">
        <v>2347.6184079999998</v>
      </c>
      <c r="AA36" s="9">
        <v>2436.4643550000001</v>
      </c>
      <c r="AB36" s="9">
        <v>2530.3549800000001</v>
      </c>
      <c r="AC36" s="9">
        <v>2629.6677249999998</v>
      </c>
      <c r="AD36" s="9">
        <v>2734.4638669999999</v>
      </c>
      <c r="AE36" s="9">
        <v>2844.7460940000001</v>
      </c>
      <c r="AF36" s="9">
        <v>2959.296143</v>
      </c>
      <c r="AG36" s="9">
        <v>3079.4279790000001</v>
      </c>
      <c r="AH36" s="9">
        <v>3205.2280270000001</v>
      </c>
      <c r="AI36" s="9">
        <v>3337.0161130000001</v>
      </c>
      <c r="AJ36" s="9">
        <v>3474.83374</v>
      </c>
      <c r="AK36" s="5">
        <v>2.9529E-2</v>
      </c>
    </row>
    <row r="37" spans="1:37" ht="15" customHeight="1">
      <c r="A37" s="61" t="s">
        <v>531</v>
      </c>
      <c r="B37" s="7" t="s">
        <v>171</v>
      </c>
      <c r="C37" s="9">
        <v>607.953979</v>
      </c>
      <c r="D37" s="9">
        <v>606.88861099999997</v>
      </c>
      <c r="E37" s="9">
        <v>606.92608600000005</v>
      </c>
      <c r="F37" s="9">
        <v>608.32055700000001</v>
      </c>
      <c r="G37" s="9">
        <v>609.49395800000002</v>
      </c>
      <c r="H37" s="9">
        <v>613.88934300000005</v>
      </c>
      <c r="I37" s="9">
        <v>631.87908900000002</v>
      </c>
      <c r="J37" s="9">
        <v>650.90508999999997</v>
      </c>
      <c r="K37" s="9">
        <v>672.21917699999995</v>
      </c>
      <c r="L37" s="9">
        <v>694.35601799999995</v>
      </c>
      <c r="M37" s="9">
        <v>717.23980700000004</v>
      </c>
      <c r="N37" s="9">
        <v>739.71936000000005</v>
      </c>
      <c r="O37" s="9">
        <v>764.24530000000004</v>
      </c>
      <c r="P37" s="9">
        <v>789.70165999999995</v>
      </c>
      <c r="Q37" s="9">
        <v>820.808899</v>
      </c>
      <c r="R37" s="9">
        <v>852.95581100000004</v>
      </c>
      <c r="S37" s="9">
        <v>887.88818400000002</v>
      </c>
      <c r="T37" s="9">
        <v>924.80334500000004</v>
      </c>
      <c r="U37" s="9">
        <v>963.56658900000002</v>
      </c>
      <c r="V37" s="9">
        <v>1002.215027</v>
      </c>
      <c r="W37" s="9">
        <v>1044.680908</v>
      </c>
      <c r="X37" s="9">
        <v>1089.0356449999999</v>
      </c>
      <c r="Y37" s="9">
        <v>1135.5133060000001</v>
      </c>
      <c r="Z37" s="9">
        <v>1187.4077150000001</v>
      </c>
      <c r="AA37" s="9">
        <v>1239.033447</v>
      </c>
      <c r="AB37" s="9">
        <v>1292.720703</v>
      </c>
      <c r="AC37" s="9">
        <v>1348.8752440000001</v>
      </c>
      <c r="AD37" s="9">
        <v>1407.685303</v>
      </c>
      <c r="AE37" s="9">
        <v>1469.3168949999999</v>
      </c>
      <c r="AF37" s="9">
        <v>1533.778198</v>
      </c>
      <c r="AG37" s="9">
        <v>1600.4326169999999</v>
      </c>
      <c r="AH37" s="9">
        <v>1670.403564</v>
      </c>
      <c r="AI37" s="9">
        <v>1744.00647</v>
      </c>
      <c r="AJ37" s="9">
        <v>1821.218018</v>
      </c>
      <c r="AK37" s="5">
        <v>3.4937999999999997E-2</v>
      </c>
    </row>
    <row r="38" spans="1:37" ht="15" customHeight="1">
      <c r="A38" s="61" t="s">
        <v>530</v>
      </c>
      <c r="B38" s="7" t="s">
        <v>169</v>
      </c>
      <c r="C38" s="9">
        <v>211.20426900000001</v>
      </c>
      <c r="D38" s="9">
        <v>222.942825</v>
      </c>
      <c r="E38" s="9">
        <v>234.10734600000001</v>
      </c>
      <c r="F38" s="9">
        <v>247.20568800000001</v>
      </c>
      <c r="G38" s="9">
        <v>260.73577899999998</v>
      </c>
      <c r="H38" s="9">
        <v>274.58999599999999</v>
      </c>
      <c r="I38" s="9">
        <v>289.129547</v>
      </c>
      <c r="J38" s="9">
        <v>304.15417500000001</v>
      </c>
      <c r="K38" s="9">
        <v>319.64181500000001</v>
      </c>
      <c r="L38" s="9">
        <v>334.73031600000002</v>
      </c>
      <c r="M38" s="9">
        <v>351.49865699999998</v>
      </c>
      <c r="N38" s="9">
        <v>369.040955</v>
      </c>
      <c r="O38" s="9">
        <v>387.364349</v>
      </c>
      <c r="P38" s="9">
        <v>406.52908300000001</v>
      </c>
      <c r="Q38" s="9">
        <v>426.59787</v>
      </c>
      <c r="R38" s="9">
        <v>447.35546900000003</v>
      </c>
      <c r="S38" s="9">
        <v>468.96127300000001</v>
      </c>
      <c r="T38" s="9">
        <v>490.39752199999998</v>
      </c>
      <c r="U38" s="9">
        <v>513.72070299999996</v>
      </c>
      <c r="V38" s="9">
        <v>538.03698699999995</v>
      </c>
      <c r="W38" s="9">
        <v>563.30780000000004</v>
      </c>
      <c r="X38" s="9">
        <v>589.51892099999998</v>
      </c>
      <c r="Y38" s="9">
        <v>616.74249299999997</v>
      </c>
      <c r="Z38" s="9">
        <v>644.96807899999999</v>
      </c>
      <c r="AA38" s="9">
        <v>674.11047399999995</v>
      </c>
      <c r="AB38" s="9">
        <v>704.14202899999998</v>
      </c>
      <c r="AC38" s="9">
        <v>735.06426999999996</v>
      </c>
      <c r="AD38" s="9">
        <v>766.88793899999996</v>
      </c>
      <c r="AE38" s="9">
        <v>799.57794200000001</v>
      </c>
      <c r="AF38" s="9">
        <v>832.12823500000002</v>
      </c>
      <c r="AG38" s="9">
        <v>866.645081</v>
      </c>
      <c r="AH38" s="9">
        <v>902.16241500000001</v>
      </c>
      <c r="AI38" s="9">
        <v>938.72778300000004</v>
      </c>
      <c r="AJ38" s="9">
        <v>976.38500999999997</v>
      </c>
      <c r="AK38" s="5">
        <v>4.7236E-2</v>
      </c>
    </row>
    <row r="39" spans="1:37" ht="15" customHeight="1">
      <c r="A39" s="61" t="s">
        <v>529</v>
      </c>
      <c r="B39" s="7" t="s">
        <v>167</v>
      </c>
      <c r="C39" s="9">
        <v>540.04571499999997</v>
      </c>
      <c r="D39" s="9">
        <v>539.48126200000002</v>
      </c>
      <c r="E39" s="9">
        <v>538.28949</v>
      </c>
      <c r="F39" s="9">
        <v>535.85974099999999</v>
      </c>
      <c r="G39" s="9">
        <v>533.60601799999995</v>
      </c>
      <c r="H39" s="9">
        <v>530.77886999999998</v>
      </c>
      <c r="I39" s="9">
        <v>527.48742700000003</v>
      </c>
      <c r="J39" s="9">
        <v>523.00518799999998</v>
      </c>
      <c r="K39" s="9">
        <v>518.93585199999995</v>
      </c>
      <c r="L39" s="9">
        <v>514.58947799999999</v>
      </c>
      <c r="M39" s="9">
        <v>510.22976699999998</v>
      </c>
      <c r="N39" s="9">
        <v>505.37591600000002</v>
      </c>
      <c r="O39" s="9">
        <v>500.02435300000002</v>
      </c>
      <c r="P39" s="9">
        <v>493.520081</v>
      </c>
      <c r="Q39" s="9">
        <v>493.454407</v>
      </c>
      <c r="R39" s="9">
        <v>494.998627</v>
      </c>
      <c r="S39" s="9">
        <v>496.34188799999998</v>
      </c>
      <c r="T39" s="9">
        <v>498.40289300000001</v>
      </c>
      <c r="U39" s="9">
        <v>500.560608</v>
      </c>
      <c r="V39" s="9">
        <v>502.22289999999998</v>
      </c>
      <c r="W39" s="9">
        <v>502.95669600000002</v>
      </c>
      <c r="X39" s="9">
        <v>505.40570100000002</v>
      </c>
      <c r="Y39" s="9">
        <v>509.28549199999998</v>
      </c>
      <c r="Z39" s="9">
        <v>515.24267599999996</v>
      </c>
      <c r="AA39" s="9">
        <v>523.32031199999994</v>
      </c>
      <c r="AB39" s="9">
        <v>533.49218800000006</v>
      </c>
      <c r="AC39" s="9">
        <v>545.72820999999999</v>
      </c>
      <c r="AD39" s="9">
        <v>559.89056400000004</v>
      </c>
      <c r="AE39" s="9">
        <v>575.85131799999999</v>
      </c>
      <c r="AF39" s="9">
        <v>593.38970900000004</v>
      </c>
      <c r="AG39" s="9">
        <v>612.350281</v>
      </c>
      <c r="AH39" s="9">
        <v>632.66216999999995</v>
      </c>
      <c r="AI39" s="9">
        <v>654.28161599999999</v>
      </c>
      <c r="AJ39" s="9">
        <v>677.23065199999996</v>
      </c>
      <c r="AK39" s="5">
        <v>7.1320000000000003E-3</v>
      </c>
    </row>
    <row r="40" spans="1:37" ht="15" customHeight="1">
      <c r="A40" s="61" t="s">
        <v>528</v>
      </c>
      <c r="B40" s="7" t="s">
        <v>235</v>
      </c>
      <c r="C40" s="9">
        <v>1923.151245</v>
      </c>
      <c r="D40" s="9">
        <v>2016.3983149999999</v>
      </c>
      <c r="E40" s="9">
        <v>2112.6477049999999</v>
      </c>
      <c r="F40" s="9">
        <v>2211.4155270000001</v>
      </c>
      <c r="G40" s="9">
        <v>2320.1520999999998</v>
      </c>
      <c r="H40" s="9">
        <v>2423.9343260000001</v>
      </c>
      <c r="I40" s="9">
        <v>2528.266846</v>
      </c>
      <c r="J40" s="9">
        <v>2628.8911130000001</v>
      </c>
      <c r="K40" s="9">
        <v>2729.96875</v>
      </c>
      <c r="L40" s="9">
        <v>2847.7163089999999</v>
      </c>
      <c r="M40" s="9">
        <v>2948.616211</v>
      </c>
      <c r="N40" s="9">
        <v>3069</v>
      </c>
      <c r="O40" s="9">
        <v>3171.2209469999998</v>
      </c>
      <c r="P40" s="9">
        <v>3275.2316890000002</v>
      </c>
      <c r="Q40" s="9">
        <v>3396.3461910000001</v>
      </c>
      <c r="R40" s="9">
        <v>3519.6845699999999</v>
      </c>
      <c r="S40" s="9">
        <v>3630.6872560000002</v>
      </c>
      <c r="T40" s="9">
        <v>3755.669922</v>
      </c>
      <c r="U40" s="9">
        <v>3883.711182</v>
      </c>
      <c r="V40" s="9">
        <v>4014.6464839999999</v>
      </c>
      <c r="W40" s="9">
        <v>4147.2993159999996</v>
      </c>
      <c r="X40" s="9">
        <v>4280.6054690000001</v>
      </c>
      <c r="Y40" s="9">
        <v>4416.9833980000003</v>
      </c>
      <c r="Z40" s="9">
        <v>4583.4775390000004</v>
      </c>
      <c r="AA40" s="9">
        <v>4720.8837890000004</v>
      </c>
      <c r="AB40" s="9">
        <v>4885.7563479999999</v>
      </c>
      <c r="AC40" s="9">
        <v>5022.1704099999997</v>
      </c>
      <c r="AD40" s="9">
        <v>5200.6850590000004</v>
      </c>
      <c r="AE40" s="9">
        <v>5334.5859380000002</v>
      </c>
      <c r="AF40" s="9">
        <v>5513.3759769999997</v>
      </c>
      <c r="AG40" s="9">
        <v>5635.4379879999997</v>
      </c>
      <c r="AH40" s="9">
        <v>5770.8251950000003</v>
      </c>
      <c r="AI40" s="9">
        <v>5909.736328</v>
      </c>
      <c r="AJ40" s="9">
        <v>6045.4736329999996</v>
      </c>
      <c r="AK40" s="5">
        <v>3.4908000000000002E-2</v>
      </c>
    </row>
    <row r="41" spans="1:37" ht="15" customHeight="1">
      <c r="A41" s="61" t="s">
        <v>527</v>
      </c>
      <c r="B41" s="7" t="s">
        <v>171</v>
      </c>
      <c r="C41" s="9">
        <v>796.29760699999997</v>
      </c>
      <c r="D41" s="9">
        <v>833.50915499999996</v>
      </c>
      <c r="E41" s="9">
        <v>873.03411900000003</v>
      </c>
      <c r="F41" s="9">
        <v>913.90039100000001</v>
      </c>
      <c r="G41" s="9">
        <v>956.12579300000004</v>
      </c>
      <c r="H41" s="9">
        <v>999.18878199999995</v>
      </c>
      <c r="I41" s="9">
        <v>1044.95813</v>
      </c>
      <c r="J41" s="9">
        <v>1092.1547849999999</v>
      </c>
      <c r="K41" s="9">
        <v>1140.7441409999999</v>
      </c>
      <c r="L41" s="9">
        <v>1190.5158690000001</v>
      </c>
      <c r="M41" s="9">
        <v>1241.3286129999999</v>
      </c>
      <c r="N41" s="9">
        <v>1291.0783690000001</v>
      </c>
      <c r="O41" s="9">
        <v>1343.3066409999999</v>
      </c>
      <c r="P41" s="9">
        <v>1395.9609379999999</v>
      </c>
      <c r="Q41" s="9">
        <v>1449.1429439999999</v>
      </c>
      <c r="R41" s="9">
        <v>1503.2014160000001</v>
      </c>
      <c r="S41" s="9">
        <v>1558.5489500000001</v>
      </c>
      <c r="T41" s="9">
        <v>1615.2867429999999</v>
      </c>
      <c r="U41" s="9">
        <v>1673.1967770000001</v>
      </c>
      <c r="V41" s="9">
        <v>1732.309082</v>
      </c>
      <c r="W41" s="9">
        <v>1792.2979740000001</v>
      </c>
      <c r="X41" s="9">
        <v>1851.9064940000001</v>
      </c>
      <c r="Y41" s="9">
        <v>1913.694702</v>
      </c>
      <c r="Z41" s="9">
        <v>1976.798462</v>
      </c>
      <c r="AA41" s="9">
        <v>2041.3127440000001</v>
      </c>
      <c r="AB41" s="9">
        <v>2106.7690429999998</v>
      </c>
      <c r="AC41" s="9">
        <v>2173.0434570000002</v>
      </c>
      <c r="AD41" s="9">
        <v>2239.9194339999999</v>
      </c>
      <c r="AE41" s="9">
        <v>2306.7333979999999</v>
      </c>
      <c r="AF41" s="9">
        <v>2373.7189939999998</v>
      </c>
      <c r="AG41" s="9">
        <v>2439.8715820000002</v>
      </c>
      <c r="AH41" s="9">
        <v>2504.531982</v>
      </c>
      <c r="AI41" s="9">
        <v>2567.9826659999999</v>
      </c>
      <c r="AJ41" s="9">
        <v>2630.9533689999998</v>
      </c>
      <c r="AK41" s="5">
        <v>3.6573000000000001E-2</v>
      </c>
    </row>
    <row r="42" spans="1:37" ht="15" customHeight="1">
      <c r="A42" s="61" t="s">
        <v>526</v>
      </c>
      <c r="B42" s="7" t="s">
        <v>169</v>
      </c>
      <c r="C42" s="9">
        <v>905.64068599999996</v>
      </c>
      <c r="D42" s="9">
        <v>960.63830600000006</v>
      </c>
      <c r="E42" s="9">
        <v>1016.496521</v>
      </c>
      <c r="F42" s="9">
        <v>1073.724976</v>
      </c>
      <c r="G42" s="9">
        <v>1139.809082</v>
      </c>
      <c r="H42" s="9">
        <v>1200.38562</v>
      </c>
      <c r="I42" s="9">
        <v>1259.1129149999999</v>
      </c>
      <c r="J42" s="9">
        <v>1313.0382079999999</v>
      </c>
      <c r="K42" s="9">
        <v>1366.3648679999999</v>
      </c>
      <c r="L42" s="9">
        <v>1435.4729</v>
      </c>
      <c r="M42" s="9">
        <v>1487.222534</v>
      </c>
      <c r="N42" s="9">
        <v>1559.2769780000001</v>
      </c>
      <c r="O42" s="9">
        <v>1610.7358400000001</v>
      </c>
      <c r="P42" s="9">
        <v>1663.5157469999999</v>
      </c>
      <c r="Q42" s="9">
        <v>1732.7520750000001</v>
      </c>
      <c r="R42" s="9">
        <v>1803.178101</v>
      </c>
      <c r="S42" s="9">
        <v>1859.7322999999999</v>
      </c>
      <c r="T42" s="9">
        <v>1928.516357</v>
      </c>
      <c r="U42" s="9">
        <v>1998.8012699999999</v>
      </c>
      <c r="V42" s="9">
        <v>2070.3842770000001</v>
      </c>
      <c r="W42" s="9">
        <v>2142.977539</v>
      </c>
      <c r="X42" s="9">
        <v>2216.2729490000002</v>
      </c>
      <c r="Y42" s="9">
        <v>2290.4440920000002</v>
      </c>
      <c r="Z42" s="9">
        <v>2392.211182</v>
      </c>
      <c r="AA42" s="9">
        <v>2464.0722660000001</v>
      </c>
      <c r="AB42" s="9">
        <v>2561.485107</v>
      </c>
      <c r="AC42" s="9">
        <v>2630.359375</v>
      </c>
      <c r="AD42" s="9">
        <v>2739.5310060000002</v>
      </c>
      <c r="AE42" s="9">
        <v>2803.9638669999999</v>
      </c>
      <c r="AF42" s="9">
        <v>2912.8676759999998</v>
      </c>
      <c r="AG42" s="9">
        <v>2965.9028320000002</v>
      </c>
      <c r="AH42" s="9">
        <v>3033.5268550000001</v>
      </c>
      <c r="AI42" s="9">
        <v>3105.5649410000001</v>
      </c>
      <c r="AJ42" s="9">
        <v>3174.0622560000002</v>
      </c>
      <c r="AK42" s="5">
        <v>3.8054999999999999E-2</v>
      </c>
    </row>
    <row r="43" spans="1:37" ht="15" customHeight="1">
      <c r="A43" s="61" t="s">
        <v>525</v>
      </c>
      <c r="B43" s="7" t="s">
        <v>167</v>
      </c>
      <c r="C43" s="9">
        <v>221.21302800000001</v>
      </c>
      <c r="D43" s="9">
        <v>222.2509</v>
      </c>
      <c r="E43" s="9">
        <v>223.11705000000001</v>
      </c>
      <c r="F43" s="9">
        <v>223.79014599999999</v>
      </c>
      <c r="G43" s="9">
        <v>224.21734599999999</v>
      </c>
      <c r="H43" s="9">
        <v>224.35992400000001</v>
      </c>
      <c r="I43" s="9">
        <v>224.19577000000001</v>
      </c>
      <c r="J43" s="9">
        <v>223.698318</v>
      </c>
      <c r="K43" s="9">
        <v>222.85998499999999</v>
      </c>
      <c r="L43" s="9">
        <v>221.727585</v>
      </c>
      <c r="M43" s="9">
        <v>220.06485000000001</v>
      </c>
      <c r="N43" s="9">
        <v>218.644531</v>
      </c>
      <c r="O43" s="9">
        <v>217.178482</v>
      </c>
      <c r="P43" s="9">
        <v>215.75508099999999</v>
      </c>
      <c r="Q43" s="9">
        <v>214.45124799999999</v>
      </c>
      <c r="R43" s="9">
        <v>213.305206</v>
      </c>
      <c r="S43" s="9">
        <v>212.40597500000001</v>
      </c>
      <c r="T43" s="9">
        <v>211.866806</v>
      </c>
      <c r="U43" s="9">
        <v>211.71324200000001</v>
      </c>
      <c r="V43" s="9">
        <v>211.95313999999999</v>
      </c>
      <c r="W43" s="9">
        <v>212.02387999999999</v>
      </c>
      <c r="X43" s="9">
        <v>212.42585800000001</v>
      </c>
      <c r="Y43" s="9">
        <v>212.84466599999999</v>
      </c>
      <c r="Z43" s="9">
        <v>214.46769699999999</v>
      </c>
      <c r="AA43" s="9">
        <v>215.49920700000001</v>
      </c>
      <c r="AB43" s="9">
        <v>217.50251800000001</v>
      </c>
      <c r="AC43" s="9">
        <v>218.767471</v>
      </c>
      <c r="AD43" s="9">
        <v>221.23474100000001</v>
      </c>
      <c r="AE43" s="9">
        <v>223.888824</v>
      </c>
      <c r="AF43" s="9">
        <v>226.78890999999999</v>
      </c>
      <c r="AG43" s="9">
        <v>229.66345200000001</v>
      </c>
      <c r="AH43" s="9">
        <v>232.76660200000001</v>
      </c>
      <c r="AI43" s="9">
        <v>236.188492</v>
      </c>
      <c r="AJ43" s="9">
        <v>240.45796200000001</v>
      </c>
      <c r="AK43" s="5">
        <v>2.464E-3</v>
      </c>
    </row>
    <row r="44" spans="1:37" ht="15" customHeight="1">
      <c r="A44" s="61" t="s">
        <v>524</v>
      </c>
      <c r="B44" s="7" t="s">
        <v>230</v>
      </c>
      <c r="C44" s="9">
        <v>1627.0563959999999</v>
      </c>
      <c r="D44" s="9">
        <v>1656.049072</v>
      </c>
      <c r="E44" s="9">
        <v>1688.3538820000001</v>
      </c>
      <c r="F44" s="9">
        <v>1721.8793949999999</v>
      </c>
      <c r="G44" s="9">
        <v>1755.8984379999999</v>
      </c>
      <c r="H44" s="9">
        <v>1785.213135</v>
      </c>
      <c r="I44" s="9">
        <v>1809.697754</v>
      </c>
      <c r="J44" s="9">
        <v>1827.3476559999999</v>
      </c>
      <c r="K44" s="9">
        <v>1852.1552730000001</v>
      </c>
      <c r="L44" s="9">
        <v>1874.0119629999999</v>
      </c>
      <c r="M44" s="9">
        <v>1889.5063479999999</v>
      </c>
      <c r="N44" s="9">
        <v>1896.494385</v>
      </c>
      <c r="O44" s="9">
        <v>1908.606812</v>
      </c>
      <c r="P44" s="9">
        <v>1928.4957280000001</v>
      </c>
      <c r="Q44" s="9">
        <v>1952.008789</v>
      </c>
      <c r="R44" s="9">
        <v>1974.491577</v>
      </c>
      <c r="S44" s="9">
        <v>2000.920654</v>
      </c>
      <c r="T44" s="9">
        <v>2023.3070070000001</v>
      </c>
      <c r="U44" s="9">
        <v>2048.607422</v>
      </c>
      <c r="V44" s="9">
        <v>2066.2482909999999</v>
      </c>
      <c r="W44" s="9">
        <v>2092.51001</v>
      </c>
      <c r="X44" s="9">
        <v>2108.686768</v>
      </c>
      <c r="Y44" s="9">
        <v>2129.217529</v>
      </c>
      <c r="Z44" s="9">
        <v>2144.4267580000001</v>
      </c>
      <c r="AA44" s="9">
        <v>2168.9025879999999</v>
      </c>
      <c r="AB44" s="9">
        <v>2203.953125</v>
      </c>
      <c r="AC44" s="9">
        <v>2238.908203</v>
      </c>
      <c r="AD44" s="9">
        <v>2272.157471</v>
      </c>
      <c r="AE44" s="9">
        <v>2305.0834960000002</v>
      </c>
      <c r="AF44" s="9">
        <v>2338.9572750000002</v>
      </c>
      <c r="AG44" s="9">
        <v>2373.6291500000002</v>
      </c>
      <c r="AH44" s="9">
        <v>2401.8332519999999</v>
      </c>
      <c r="AI44" s="9">
        <v>2436.89624</v>
      </c>
      <c r="AJ44" s="9">
        <v>2475.241211</v>
      </c>
      <c r="AK44" s="5">
        <v>1.2638999999999999E-2</v>
      </c>
    </row>
    <row r="45" spans="1:37" ht="15" customHeight="1">
      <c r="A45" s="61" t="s">
        <v>523</v>
      </c>
      <c r="B45" s="7" t="s">
        <v>171</v>
      </c>
      <c r="C45" s="9">
        <v>1008.9212649999999</v>
      </c>
      <c r="D45" s="9">
        <v>1024.0604249999999</v>
      </c>
      <c r="E45" s="9">
        <v>1042.8481449999999</v>
      </c>
      <c r="F45" s="9">
        <v>1063.1676030000001</v>
      </c>
      <c r="G45" s="9">
        <v>1084.3842770000001</v>
      </c>
      <c r="H45" s="9">
        <v>1101.358154</v>
      </c>
      <c r="I45" s="9">
        <v>1114.0051269999999</v>
      </c>
      <c r="J45" s="9">
        <v>1120.3149410000001</v>
      </c>
      <c r="K45" s="9">
        <v>1135.272827</v>
      </c>
      <c r="L45" s="9">
        <v>1146.8710940000001</v>
      </c>
      <c r="M45" s="9">
        <v>1153.0241699999999</v>
      </c>
      <c r="N45" s="9">
        <v>1151.6351320000001</v>
      </c>
      <c r="O45" s="9">
        <v>1157.533081</v>
      </c>
      <c r="P45" s="9">
        <v>1164.2230219999999</v>
      </c>
      <c r="Q45" s="9">
        <v>1171.828857</v>
      </c>
      <c r="R45" s="9">
        <v>1181.499268</v>
      </c>
      <c r="S45" s="9">
        <v>1190.7692870000001</v>
      </c>
      <c r="T45" s="9">
        <v>1196.997437</v>
      </c>
      <c r="U45" s="9">
        <v>1207.003052</v>
      </c>
      <c r="V45" s="9">
        <v>1216.725586</v>
      </c>
      <c r="W45" s="9">
        <v>1225.0670170000001</v>
      </c>
      <c r="X45" s="9">
        <v>1224.1254879999999</v>
      </c>
      <c r="Y45" s="9">
        <v>1227.2430420000001</v>
      </c>
      <c r="Z45" s="9">
        <v>1226.518677</v>
      </c>
      <c r="AA45" s="9">
        <v>1230.0977780000001</v>
      </c>
      <c r="AB45" s="9">
        <v>1244.970703</v>
      </c>
      <c r="AC45" s="9">
        <v>1260.563232</v>
      </c>
      <c r="AD45" s="9">
        <v>1275.1547849999999</v>
      </c>
      <c r="AE45" s="9">
        <v>1287.192871</v>
      </c>
      <c r="AF45" s="9">
        <v>1301.9788820000001</v>
      </c>
      <c r="AG45" s="9">
        <v>1316.4930420000001</v>
      </c>
      <c r="AH45" s="9">
        <v>1328.27478</v>
      </c>
      <c r="AI45" s="9">
        <v>1344.4632570000001</v>
      </c>
      <c r="AJ45" s="9">
        <v>1362.2771</v>
      </c>
      <c r="AK45" s="5">
        <v>8.9580000000000007E-3</v>
      </c>
    </row>
    <row r="46" spans="1:37" ht="15" customHeight="1">
      <c r="A46" s="61" t="s">
        <v>522</v>
      </c>
      <c r="B46" s="7" t="s">
        <v>169</v>
      </c>
      <c r="C46" s="9">
        <v>209.837234</v>
      </c>
      <c r="D46" s="9">
        <v>214.50366199999999</v>
      </c>
      <c r="E46" s="9">
        <v>218.97323600000001</v>
      </c>
      <c r="F46" s="9">
        <v>223.272156</v>
      </c>
      <c r="G46" s="9">
        <v>227.391739</v>
      </c>
      <c r="H46" s="9">
        <v>231.308212</v>
      </c>
      <c r="I46" s="9">
        <v>234.97541799999999</v>
      </c>
      <c r="J46" s="9">
        <v>238.386719</v>
      </c>
      <c r="K46" s="9">
        <v>240.553741</v>
      </c>
      <c r="L46" s="9">
        <v>243.38324</v>
      </c>
      <c r="M46" s="9">
        <v>245.84494000000001</v>
      </c>
      <c r="N46" s="9">
        <v>247.89111299999999</v>
      </c>
      <c r="O46" s="9">
        <v>249.984375</v>
      </c>
      <c r="P46" s="9">
        <v>256.17126500000001</v>
      </c>
      <c r="Q46" s="9">
        <v>264.96478300000001</v>
      </c>
      <c r="R46" s="9">
        <v>270.07568400000002</v>
      </c>
      <c r="S46" s="9">
        <v>280.44961499999999</v>
      </c>
      <c r="T46" s="9">
        <v>290.647491</v>
      </c>
      <c r="U46" s="9">
        <v>300.86203</v>
      </c>
      <c r="V46" s="9">
        <v>311.10580399999998</v>
      </c>
      <c r="W46" s="9">
        <v>321.60574300000002</v>
      </c>
      <c r="X46" s="9">
        <v>332.20992999999999</v>
      </c>
      <c r="Y46" s="9">
        <v>343.07543900000002</v>
      </c>
      <c r="Z46" s="9">
        <v>351.47152699999998</v>
      </c>
      <c r="AA46" s="9">
        <v>362.87756300000001</v>
      </c>
      <c r="AB46" s="9">
        <v>374.55166600000001</v>
      </c>
      <c r="AC46" s="9">
        <v>386.48288000000002</v>
      </c>
      <c r="AD46" s="9">
        <v>398.76312300000001</v>
      </c>
      <c r="AE46" s="9">
        <v>411.34954800000003</v>
      </c>
      <c r="AF46" s="9">
        <v>424.23852499999998</v>
      </c>
      <c r="AG46" s="9">
        <v>437.33651700000001</v>
      </c>
      <c r="AH46" s="9">
        <v>450.85098299999999</v>
      </c>
      <c r="AI46" s="9">
        <v>464.94073500000002</v>
      </c>
      <c r="AJ46" s="9">
        <v>479.79397599999999</v>
      </c>
      <c r="AK46" s="5">
        <v>2.5475999999999999E-2</v>
      </c>
    </row>
    <row r="47" spans="1:37" ht="15" customHeight="1">
      <c r="A47" s="61" t="s">
        <v>521</v>
      </c>
      <c r="B47" s="7" t="s">
        <v>167</v>
      </c>
      <c r="C47" s="9">
        <v>408.297821</v>
      </c>
      <c r="D47" s="9">
        <v>417.48492399999998</v>
      </c>
      <c r="E47" s="9">
        <v>426.53250100000002</v>
      </c>
      <c r="F47" s="9">
        <v>435.43975799999998</v>
      </c>
      <c r="G47" s="9">
        <v>444.12249800000001</v>
      </c>
      <c r="H47" s="9">
        <v>452.54672199999999</v>
      </c>
      <c r="I47" s="9">
        <v>460.71710200000001</v>
      </c>
      <c r="J47" s="9">
        <v>468.64599600000003</v>
      </c>
      <c r="K47" s="9">
        <v>476.32870500000001</v>
      </c>
      <c r="L47" s="9">
        <v>483.75762900000001</v>
      </c>
      <c r="M47" s="9">
        <v>490.63723800000002</v>
      </c>
      <c r="N47" s="9">
        <v>496.96810900000003</v>
      </c>
      <c r="O47" s="9">
        <v>501.08932499999997</v>
      </c>
      <c r="P47" s="9">
        <v>508.101471</v>
      </c>
      <c r="Q47" s="9">
        <v>515.215149</v>
      </c>
      <c r="R47" s="9">
        <v>522.91662599999995</v>
      </c>
      <c r="S47" s="9">
        <v>529.70184300000005</v>
      </c>
      <c r="T47" s="9">
        <v>535.66210899999999</v>
      </c>
      <c r="U47" s="9">
        <v>540.74237100000005</v>
      </c>
      <c r="V47" s="9">
        <v>538.41687000000002</v>
      </c>
      <c r="W47" s="9">
        <v>545.837219</v>
      </c>
      <c r="X47" s="9">
        <v>552.35125700000003</v>
      </c>
      <c r="Y47" s="9">
        <v>558.89898700000003</v>
      </c>
      <c r="Z47" s="9">
        <v>566.43646200000001</v>
      </c>
      <c r="AA47" s="9">
        <v>575.92724599999997</v>
      </c>
      <c r="AB47" s="9">
        <v>584.43090800000004</v>
      </c>
      <c r="AC47" s="9">
        <v>591.86218299999996</v>
      </c>
      <c r="AD47" s="9">
        <v>598.23944100000006</v>
      </c>
      <c r="AE47" s="9">
        <v>606.54113800000005</v>
      </c>
      <c r="AF47" s="9">
        <v>612.73980700000004</v>
      </c>
      <c r="AG47" s="9">
        <v>619.79949999999997</v>
      </c>
      <c r="AH47" s="9">
        <v>622.707581</v>
      </c>
      <c r="AI47" s="9">
        <v>627.49224900000002</v>
      </c>
      <c r="AJ47" s="9">
        <v>633.17022699999995</v>
      </c>
      <c r="AK47" s="5">
        <v>1.3100000000000001E-2</v>
      </c>
    </row>
    <row r="48" spans="1:37" ht="15" customHeight="1">
      <c r="A48" s="61" t="s">
        <v>520</v>
      </c>
      <c r="B48" s="7" t="s">
        <v>225</v>
      </c>
      <c r="C48" s="9">
        <v>3803.5832519999999</v>
      </c>
      <c r="D48" s="9">
        <v>4216.2641599999997</v>
      </c>
      <c r="E48" s="9">
        <v>4652.0673829999996</v>
      </c>
      <c r="F48" s="9">
        <v>5110.8017579999996</v>
      </c>
      <c r="G48" s="9">
        <v>5585.4775390000004</v>
      </c>
      <c r="H48" s="9">
        <v>6084.2148440000001</v>
      </c>
      <c r="I48" s="9">
        <v>6572.0180659999996</v>
      </c>
      <c r="J48" s="9">
        <v>7081.408203</v>
      </c>
      <c r="K48" s="9">
        <v>7614.5078119999998</v>
      </c>
      <c r="L48" s="9">
        <v>8153.8632809999999</v>
      </c>
      <c r="M48" s="9">
        <v>8732.9394530000009</v>
      </c>
      <c r="N48" s="9">
        <v>9311.3466800000006</v>
      </c>
      <c r="O48" s="9">
        <v>9935.1699219999991</v>
      </c>
      <c r="P48" s="9">
        <v>10576.15625</v>
      </c>
      <c r="Q48" s="9">
        <v>11203.165039</v>
      </c>
      <c r="R48" s="9">
        <v>11851.530273</v>
      </c>
      <c r="S48" s="9">
        <v>12532.708008</v>
      </c>
      <c r="T48" s="9">
        <v>13222.043944999999</v>
      </c>
      <c r="U48" s="9">
        <v>13935.317383</v>
      </c>
      <c r="V48" s="9">
        <v>14668.458984000001</v>
      </c>
      <c r="W48" s="9">
        <v>15420.896484000001</v>
      </c>
      <c r="X48" s="9">
        <v>16193.955078000001</v>
      </c>
      <c r="Y48" s="9">
        <v>16969.734375</v>
      </c>
      <c r="Z48" s="9">
        <v>17684.958984000001</v>
      </c>
      <c r="AA48" s="9">
        <v>18484.921875</v>
      </c>
      <c r="AB48" s="9">
        <v>19271.332031000002</v>
      </c>
      <c r="AC48" s="9">
        <v>20093.810547000001</v>
      </c>
      <c r="AD48" s="9">
        <v>20880.982422000001</v>
      </c>
      <c r="AE48" s="9">
        <v>21714.992188</v>
      </c>
      <c r="AF48" s="9">
        <v>22505.863281000002</v>
      </c>
      <c r="AG48" s="9">
        <v>23332.845702999999</v>
      </c>
      <c r="AH48" s="9">
        <v>24161.570312</v>
      </c>
      <c r="AI48" s="9">
        <v>24990.556640999999</v>
      </c>
      <c r="AJ48" s="9">
        <v>25816.9375</v>
      </c>
      <c r="AK48" s="5">
        <v>5.8262000000000001E-2</v>
      </c>
    </row>
    <row r="49" spans="1:37" ht="15" customHeight="1">
      <c r="A49" s="61" t="s">
        <v>519</v>
      </c>
      <c r="B49" s="7" t="s">
        <v>171</v>
      </c>
      <c r="C49" s="9">
        <v>2910.6538089999999</v>
      </c>
      <c r="D49" s="9">
        <v>3234.766846</v>
      </c>
      <c r="E49" s="9">
        <v>3577.360107</v>
      </c>
      <c r="F49" s="9">
        <v>3938.3286130000001</v>
      </c>
      <c r="G49" s="9">
        <v>4317.5356449999999</v>
      </c>
      <c r="H49" s="9">
        <v>4709.1152339999999</v>
      </c>
      <c r="I49" s="9">
        <v>5101.1967770000001</v>
      </c>
      <c r="J49" s="9">
        <v>5511.0297849999997</v>
      </c>
      <c r="K49" s="9">
        <v>5940.888672</v>
      </c>
      <c r="L49" s="9">
        <v>6390.408203</v>
      </c>
      <c r="M49" s="9">
        <v>6858.4506840000004</v>
      </c>
      <c r="N49" s="9">
        <v>7345.0073240000002</v>
      </c>
      <c r="O49" s="9">
        <v>7849.751953</v>
      </c>
      <c r="P49" s="9">
        <v>8371.6982420000004</v>
      </c>
      <c r="Q49" s="9">
        <v>8896.1210940000001</v>
      </c>
      <c r="R49" s="9">
        <v>9437.3867190000001</v>
      </c>
      <c r="S49" s="9">
        <v>9995.8525389999995</v>
      </c>
      <c r="T49" s="9">
        <v>10570.341796999999</v>
      </c>
      <c r="U49" s="9">
        <v>11162.499023</v>
      </c>
      <c r="V49" s="9">
        <v>11769.097656</v>
      </c>
      <c r="W49" s="9">
        <v>12389.739258</v>
      </c>
      <c r="X49" s="9">
        <v>13025.659180000001</v>
      </c>
      <c r="Y49" s="9">
        <v>13658.46875</v>
      </c>
      <c r="Z49" s="9">
        <v>14258.640625</v>
      </c>
      <c r="AA49" s="9">
        <v>14904.350586</v>
      </c>
      <c r="AB49" s="9">
        <v>15558.594727</v>
      </c>
      <c r="AC49" s="9">
        <v>16217.874023</v>
      </c>
      <c r="AD49" s="9">
        <v>16879.830077999999</v>
      </c>
      <c r="AE49" s="9">
        <v>17544.878906000002</v>
      </c>
      <c r="AF49" s="9">
        <v>18211.613281000002</v>
      </c>
      <c r="AG49" s="9">
        <v>18882.671875</v>
      </c>
      <c r="AH49" s="9">
        <v>19552.771484000001</v>
      </c>
      <c r="AI49" s="9">
        <v>20220.951172000001</v>
      </c>
      <c r="AJ49" s="9">
        <v>20888.732422000001</v>
      </c>
      <c r="AK49" s="5">
        <v>6.0021999999999999E-2</v>
      </c>
    </row>
    <row r="50" spans="1:37" ht="15" customHeight="1">
      <c r="A50" s="61" t="s">
        <v>518</v>
      </c>
      <c r="B50" s="7" t="s">
        <v>169</v>
      </c>
      <c r="C50" s="9">
        <v>648.84509300000002</v>
      </c>
      <c r="D50" s="9">
        <v>716.34777799999995</v>
      </c>
      <c r="E50" s="9">
        <v>787.495544</v>
      </c>
      <c r="F50" s="9">
        <v>862.22198500000002</v>
      </c>
      <c r="G50" s="9">
        <v>933.672729</v>
      </c>
      <c r="H50" s="9">
        <v>1015.7366940000001</v>
      </c>
      <c r="I50" s="9">
        <v>1085.358643</v>
      </c>
      <c r="J50" s="9">
        <v>1157.758789</v>
      </c>
      <c r="K50" s="9">
        <v>1232.81897</v>
      </c>
      <c r="L50" s="9">
        <v>1293.5363769999999</v>
      </c>
      <c r="M50" s="9">
        <v>1374.513794</v>
      </c>
      <c r="N50" s="9">
        <v>1435.349976</v>
      </c>
      <c r="O50" s="9">
        <v>1522.4910890000001</v>
      </c>
      <c r="P50" s="9">
        <v>1608.745361</v>
      </c>
      <c r="Q50" s="9">
        <v>1677.735962</v>
      </c>
      <c r="R50" s="9">
        <v>1750.4704589999999</v>
      </c>
      <c r="S50" s="9">
        <v>1838.0153809999999</v>
      </c>
      <c r="T50" s="9">
        <v>1917.9073490000001</v>
      </c>
      <c r="U50" s="9">
        <v>2002.30249</v>
      </c>
      <c r="V50" s="9">
        <v>2091.3635250000002</v>
      </c>
      <c r="W50" s="9">
        <v>2184.9291990000002</v>
      </c>
      <c r="X50" s="9">
        <v>2283.0825199999999</v>
      </c>
      <c r="Y50" s="9">
        <v>2386.3359380000002</v>
      </c>
      <c r="Z50" s="9">
        <v>2461.0258789999998</v>
      </c>
      <c r="AA50" s="9">
        <v>2574.2272950000001</v>
      </c>
      <c r="AB50" s="9">
        <v>2664.6586910000001</v>
      </c>
      <c r="AC50" s="9">
        <v>2785.4204100000002</v>
      </c>
      <c r="AD50" s="9">
        <v>2867.483154</v>
      </c>
      <c r="AE50" s="9">
        <v>2992.5742190000001</v>
      </c>
      <c r="AF50" s="9">
        <v>3072.110596</v>
      </c>
      <c r="AG50" s="9">
        <v>3184.7951659999999</v>
      </c>
      <c r="AH50" s="9">
        <v>3278.1171880000002</v>
      </c>
      <c r="AI50" s="9">
        <v>3360.47876</v>
      </c>
      <c r="AJ50" s="9">
        <v>3441.3718260000001</v>
      </c>
      <c r="AK50" s="5">
        <v>5.0268E-2</v>
      </c>
    </row>
    <row r="51" spans="1:37" ht="15" customHeight="1">
      <c r="A51" s="61" t="s">
        <v>517</v>
      </c>
      <c r="B51" s="7" t="s">
        <v>167</v>
      </c>
      <c r="C51" s="9">
        <v>244.084137</v>
      </c>
      <c r="D51" s="9">
        <v>265.149475</v>
      </c>
      <c r="E51" s="9">
        <v>287.211975</v>
      </c>
      <c r="F51" s="9">
        <v>310.25073200000003</v>
      </c>
      <c r="G51" s="9">
        <v>334.26925699999998</v>
      </c>
      <c r="H51" s="9">
        <v>359.36267099999998</v>
      </c>
      <c r="I51" s="9">
        <v>385.46246300000001</v>
      </c>
      <c r="J51" s="9">
        <v>412.619507</v>
      </c>
      <c r="K51" s="9">
        <v>440.80041499999999</v>
      </c>
      <c r="L51" s="9">
        <v>469.91888399999999</v>
      </c>
      <c r="M51" s="9">
        <v>499.97442599999999</v>
      </c>
      <c r="N51" s="9">
        <v>530.98919699999999</v>
      </c>
      <c r="O51" s="9">
        <v>562.92663600000003</v>
      </c>
      <c r="P51" s="9">
        <v>595.71289100000001</v>
      </c>
      <c r="Q51" s="9">
        <v>629.30780000000004</v>
      </c>
      <c r="R51" s="9">
        <v>663.67279099999996</v>
      </c>
      <c r="S51" s="9">
        <v>698.840149</v>
      </c>
      <c r="T51" s="9">
        <v>733.79528800000003</v>
      </c>
      <c r="U51" s="9">
        <v>770.51605199999995</v>
      </c>
      <c r="V51" s="9">
        <v>807.99804700000004</v>
      </c>
      <c r="W51" s="9">
        <v>846.22900400000003</v>
      </c>
      <c r="X51" s="9">
        <v>885.21319600000004</v>
      </c>
      <c r="Y51" s="9">
        <v>924.93029799999999</v>
      </c>
      <c r="Z51" s="9">
        <v>965.29370100000006</v>
      </c>
      <c r="AA51" s="9">
        <v>1006.342957</v>
      </c>
      <c r="AB51" s="9">
        <v>1048.078491</v>
      </c>
      <c r="AC51" s="9">
        <v>1090.5153809999999</v>
      </c>
      <c r="AD51" s="9">
        <v>1133.669922</v>
      </c>
      <c r="AE51" s="9">
        <v>1177.5397949999999</v>
      </c>
      <c r="AF51" s="9">
        <v>1222.1383060000001</v>
      </c>
      <c r="AG51" s="9">
        <v>1265.3795170000001</v>
      </c>
      <c r="AH51" s="9">
        <v>1330.6820070000001</v>
      </c>
      <c r="AI51" s="9">
        <v>1409.126831</v>
      </c>
      <c r="AJ51" s="9">
        <v>1486.8332519999999</v>
      </c>
      <c r="AK51" s="5">
        <v>5.5356000000000002E-2</v>
      </c>
    </row>
    <row r="52" spans="1:37" ht="15" customHeight="1">
      <c r="A52" s="61" t="s">
        <v>516</v>
      </c>
      <c r="B52" s="7" t="s">
        <v>220</v>
      </c>
      <c r="C52" s="9">
        <v>1073.529297</v>
      </c>
      <c r="D52" s="9">
        <v>1139.967529</v>
      </c>
      <c r="E52" s="9">
        <v>1206.746582</v>
      </c>
      <c r="F52" s="9">
        <v>1273.2727050000001</v>
      </c>
      <c r="G52" s="9">
        <v>1339.828857</v>
      </c>
      <c r="H52" s="9">
        <v>1405.7633060000001</v>
      </c>
      <c r="I52" s="9">
        <v>1471.2232670000001</v>
      </c>
      <c r="J52" s="9">
        <v>1537.129639</v>
      </c>
      <c r="K52" s="9">
        <v>1602.3081050000001</v>
      </c>
      <c r="L52" s="9">
        <v>1666.5920410000001</v>
      </c>
      <c r="M52" s="9">
        <v>1729.8450929999999</v>
      </c>
      <c r="N52" s="9">
        <v>1792.087524</v>
      </c>
      <c r="O52" s="9">
        <v>1853.1607670000001</v>
      </c>
      <c r="P52" s="9">
        <v>1912.8673100000001</v>
      </c>
      <c r="Q52" s="9">
        <v>1970.9219969999999</v>
      </c>
      <c r="R52" s="9">
        <v>2027.3603519999999</v>
      </c>
      <c r="S52" s="9">
        <v>2081.8984380000002</v>
      </c>
      <c r="T52" s="9">
        <v>2134.6098630000001</v>
      </c>
      <c r="U52" s="9">
        <v>2185.525635</v>
      </c>
      <c r="V52" s="9">
        <v>2234.701904</v>
      </c>
      <c r="W52" s="9">
        <v>2282.294922</v>
      </c>
      <c r="X52" s="9">
        <v>2328.1831050000001</v>
      </c>
      <c r="Y52" s="9">
        <v>2372.1232909999999</v>
      </c>
      <c r="Z52" s="9">
        <v>2413.9873050000001</v>
      </c>
      <c r="AA52" s="9">
        <v>2454.2172850000002</v>
      </c>
      <c r="AB52" s="9">
        <v>2492.7463379999999</v>
      </c>
      <c r="AC52" s="9">
        <v>2528.6291500000002</v>
      </c>
      <c r="AD52" s="9">
        <v>2563.6809079999998</v>
      </c>
      <c r="AE52" s="9">
        <v>2597.017578</v>
      </c>
      <c r="AF52" s="9">
        <v>2628.3947750000002</v>
      </c>
      <c r="AG52" s="9">
        <v>2657.6899410000001</v>
      </c>
      <c r="AH52" s="9">
        <v>2685.1108399999998</v>
      </c>
      <c r="AI52" s="9">
        <v>2710.9626459999999</v>
      </c>
      <c r="AJ52" s="9">
        <v>2734.8364259999998</v>
      </c>
      <c r="AK52" s="5">
        <v>2.7723000000000001E-2</v>
      </c>
    </row>
    <row r="53" spans="1:37" ht="15" customHeight="1">
      <c r="A53" s="61" t="s">
        <v>515</v>
      </c>
      <c r="B53" s="7" t="s">
        <v>171</v>
      </c>
      <c r="C53" s="9">
        <v>469.40670799999998</v>
      </c>
      <c r="D53" s="9">
        <v>502.40566999999999</v>
      </c>
      <c r="E53" s="9">
        <v>535.76355000000001</v>
      </c>
      <c r="F53" s="9">
        <v>569.21246299999996</v>
      </c>
      <c r="G53" s="9">
        <v>602.90325900000005</v>
      </c>
      <c r="H53" s="9">
        <v>636.29235800000004</v>
      </c>
      <c r="I53" s="9">
        <v>669.60272199999997</v>
      </c>
      <c r="J53" s="9">
        <v>703.92553699999996</v>
      </c>
      <c r="K53" s="9">
        <v>738.25152600000001</v>
      </c>
      <c r="L53" s="9">
        <v>772.50585899999999</v>
      </c>
      <c r="M53" s="9">
        <v>806.58007799999996</v>
      </c>
      <c r="N53" s="9">
        <v>840.44317599999999</v>
      </c>
      <c r="O53" s="9">
        <v>874.03424099999995</v>
      </c>
      <c r="P53" s="9">
        <v>907.24713099999997</v>
      </c>
      <c r="Q53" s="9">
        <v>939.86187700000005</v>
      </c>
      <c r="R53" s="9">
        <v>971.94665499999996</v>
      </c>
      <c r="S53" s="9">
        <v>1003.194641</v>
      </c>
      <c r="T53" s="9">
        <v>1033.6396480000001</v>
      </c>
      <c r="U53" s="9">
        <v>1063.181763</v>
      </c>
      <c r="V53" s="9">
        <v>1091.725952</v>
      </c>
      <c r="W53" s="9">
        <v>1119.365845</v>
      </c>
      <c r="X53" s="9">
        <v>1145.9754640000001</v>
      </c>
      <c r="Y53" s="9">
        <v>1171.3955080000001</v>
      </c>
      <c r="Z53" s="9">
        <v>1195.48938</v>
      </c>
      <c r="AA53" s="9">
        <v>1218.630371</v>
      </c>
      <c r="AB53" s="9">
        <v>1240.746948</v>
      </c>
      <c r="AC53" s="9">
        <v>1261.88501</v>
      </c>
      <c r="AD53" s="9">
        <v>1281.8442379999999</v>
      </c>
      <c r="AE53" s="9">
        <v>1300.767578</v>
      </c>
      <c r="AF53" s="9">
        <v>1318.436768</v>
      </c>
      <c r="AG53" s="9">
        <v>1334.7418210000001</v>
      </c>
      <c r="AH53" s="9">
        <v>1349.8826899999999</v>
      </c>
      <c r="AI53" s="9">
        <v>1364.0974120000001</v>
      </c>
      <c r="AJ53" s="9">
        <v>1376.913452</v>
      </c>
      <c r="AK53" s="5">
        <v>3.2008000000000002E-2</v>
      </c>
    </row>
    <row r="54" spans="1:37" ht="15" customHeight="1">
      <c r="A54" s="61" t="s">
        <v>514</v>
      </c>
      <c r="B54" s="7" t="s">
        <v>169</v>
      </c>
      <c r="C54" s="9">
        <v>493.83142099999998</v>
      </c>
      <c r="D54" s="9">
        <v>521.944885</v>
      </c>
      <c r="E54" s="9">
        <v>550.05743399999994</v>
      </c>
      <c r="F54" s="9">
        <v>577.89855999999997</v>
      </c>
      <c r="G54" s="9">
        <v>605.57928500000003</v>
      </c>
      <c r="H54" s="9">
        <v>633.01238999999998</v>
      </c>
      <c r="I54" s="9">
        <v>660.14031999999997</v>
      </c>
      <c r="J54" s="9">
        <v>686.80395499999997</v>
      </c>
      <c r="K54" s="9">
        <v>712.85314900000003</v>
      </c>
      <c r="L54" s="9">
        <v>738.20996100000002</v>
      </c>
      <c r="M54" s="9">
        <v>762.85906999999997</v>
      </c>
      <c r="N54" s="9">
        <v>786.86163299999998</v>
      </c>
      <c r="O54" s="9">
        <v>810.131531</v>
      </c>
      <c r="P54" s="9">
        <v>832.59283400000004</v>
      </c>
      <c r="Q54" s="9">
        <v>854.19750999999997</v>
      </c>
      <c r="R54" s="9">
        <v>874.91931199999999</v>
      </c>
      <c r="S54" s="9">
        <v>894.78045699999996</v>
      </c>
      <c r="T54" s="9">
        <v>913.82043499999997</v>
      </c>
      <c r="U54" s="9">
        <v>932.168091</v>
      </c>
      <c r="V54" s="9">
        <v>949.98010299999999</v>
      </c>
      <c r="W54" s="9">
        <v>967.31426999999996</v>
      </c>
      <c r="X54" s="9">
        <v>984.16107199999999</v>
      </c>
      <c r="Y54" s="9">
        <v>1000.41394</v>
      </c>
      <c r="Z54" s="9">
        <v>1016.061462</v>
      </c>
      <c r="AA54" s="9">
        <v>1031.1560059999999</v>
      </c>
      <c r="AB54" s="9">
        <v>1045.694702</v>
      </c>
      <c r="AC54" s="9">
        <v>1059.6751710000001</v>
      </c>
      <c r="AD54" s="9">
        <v>1073.094482</v>
      </c>
      <c r="AE54" s="9">
        <v>1085.9097899999999</v>
      </c>
      <c r="AF54" s="9">
        <v>1098.0706789999999</v>
      </c>
      <c r="AG54" s="9">
        <v>1109.5379640000001</v>
      </c>
      <c r="AH54" s="9">
        <v>1120.3092039999999</v>
      </c>
      <c r="AI54" s="9">
        <v>1130.4525149999999</v>
      </c>
      <c r="AJ54" s="9">
        <v>1140.029419</v>
      </c>
      <c r="AK54" s="5">
        <v>2.4714E-2</v>
      </c>
    </row>
    <row r="55" spans="1:37" ht="15" customHeight="1">
      <c r="A55" s="61" t="s">
        <v>513</v>
      </c>
      <c r="B55" s="7" t="s">
        <v>167</v>
      </c>
      <c r="C55" s="9">
        <v>110.291077</v>
      </c>
      <c r="D55" s="9">
        <v>115.61694300000001</v>
      </c>
      <c r="E55" s="9">
        <v>120.925545</v>
      </c>
      <c r="F55" s="9">
        <v>126.161568</v>
      </c>
      <c r="G55" s="9">
        <v>131.34625199999999</v>
      </c>
      <c r="H55" s="9">
        <v>136.458664</v>
      </c>
      <c r="I55" s="9">
        <v>141.48019400000001</v>
      </c>
      <c r="J55" s="9">
        <v>146.400116</v>
      </c>
      <c r="K55" s="9">
        <v>151.203384</v>
      </c>
      <c r="L55" s="9">
        <v>155.87616</v>
      </c>
      <c r="M55" s="9">
        <v>160.405914</v>
      </c>
      <c r="N55" s="9">
        <v>164.78270000000001</v>
      </c>
      <c r="O55" s="9">
        <v>168.99496500000001</v>
      </c>
      <c r="P55" s="9">
        <v>173.02737400000001</v>
      </c>
      <c r="Q55" s="9">
        <v>176.86264</v>
      </c>
      <c r="R55" s="9">
        <v>180.49444600000001</v>
      </c>
      <c r="S55" s="9">
        <v>183.923416</v>
      </c>
      <c r="T55" s="9">
        <v>187.14982599999999</v>
      </c>
      <c r="U55" s="9">
        <v>190.17567399999999</v>
      </c>
      <c r="V55" s="9">
        <v>192.995926</v>
      </c>
      <c r="W55" s="9">
        <v>195.614868</v>
      </c>
      <c r="X55" s="9">
        <v>198.046539</v>
      </c>
      <c r="Y55" s="9">
        <v>200.31366</v>
      </c>
      <c r="Z55" s="9">
        <v>202.436508</v>
      </c>
      <c r="AA55" s="9">
        <v>204.43083200000001</v>
      </c>
      <c r="AB55" s="9">
        <v>206.304779</v>
      </c>
      <c r="AC55" s="9">
        <v>207.06918300000001</v>
      </c>
      <c r="AD55" s="9">
        <v>208.742233</v>
      </c>
      <c r="AE55" s="9">
        <v>210.340363</v>
      </c>
      <c r="AF55" s="9">
        <v>211.88751199999999</v>
      </c>
      <c r="AG55" s="9">
        <v>213.41017199999999</v>
      </c>
      <c r="AH55" s="9">
        <v>214.91892999999999</v>
      </c>
      <c r="AI55" s="9">
        <v>216.412903</v>
      </c>
      <c r="AJ55" s="9">
        <v>217.89359999999999</v>
      </c>
      <c r="AK55" s="5">
        <v>2.0001000000000001E-2</v>
      </c>
    </row>
    <row r="56" spans="1:37" ht="15" customHeight="1">
      <c r="A56" s="61" t="s">
        <v>512</v>
      </c>
      <c r="B56" s="7" t="s">
        <v>215</v>
      </c>
      <c r="C56" s="9">
        <v>2455.9228520000001</v>
      </c>
      <c r="D56" s="9">
        <v>2676.7683109999998</v>
      </c>
      <c r="E56" s="9">
        <v>2907.726807</v>
      </c>
      <c r="F56" s="9">
        <v>3147.8520509999998</v>
      </c>
      <c r="G56" s="9">
        <v>3397.4064939999998</v>
      </c>
      <c r="H56" s="9">
        <v>3657.1701659999999</v>
      </c>
      <c r="I56" s="9">
        <v>3927.7646479999999</v>
      </c>
      <c r="J56" s="9">
        <v>4209.6123049999997</v>
      </c>
      <c r="K56" s="9">
        <v>4502.0869140000004</v>
      </c>
      <c r="L56" s="9">
        <v>4804.8491210000002</v>
      </c>
      <c r="M56" s="9">
        <v>5118.8378910000001</v>
      </c>
      <c r="N56" s="9">
        <v>5445.6098629999997</v>
      </c>
      <c r="O56" s="9">
        <v>5784.7734380000002</v>
      </c>
      <c r="P56" s="9">
        <v>6137.029297</v>
      </c>
      <c r="Q56" s="9">
        <v>6500.0400390000004</v>
      </c>
      <c r="R56" s="9">
        <v>6873.9721680000002</v>
      </c>
      <c r="S56" s="9">
        <v>7261.7158200000003</v>
      </c>
      <c r="T56" s="9">
        <v>7662.2182620000003</v>
      </c>
      <c r="U56" s="9">
        <v>8077.1000979999999</v>
      </c>
      <c r="V56" s="9">
        <v>8506.0205079999996</v>
      </c>
      <c r="W56" s="9">
        <v>8948.1611329999996</v>
      </c>
      <c r="X56" s="9">
        <v>9402.7832030000009</v>
      </c>
      <c r="Y56" s="9">
        <v>9874.1738280000009</v>
      </c>
      <c r="Z56" s="9">
        <v>10358.449219</v>
      </c>
      <c r="AA56" s="9">
        <v>10857.279296999999</v>
      </c>
      <c r="AB56" s="9">
        <v>11369.658203000001</v>
      </c>
      <c r="AC56" s="9">
        <v>11893.966796999999</v>
      </c>
      <c r="AD56" s="9">
        <v>12428.986328000001</v>
      </c>
      <c r="AE56" s="9">
        <v>12975.392578000001</v>
      </c>
      <c r="AF56" s="9">
        <v>13531.023438</v>
      </c>
      <c r="AG56" s="9">
        <v>14097.841796999999</v>
      </c>
      <c r="AH56" s="9">
        <v>14672.125</v>
      </c>
      <c r="AI56" s="9">
        <v>15257.526367</v>
      </c>
      <c r="AJ56" s="9">
        <v>15854.038086</v>
      </c>
      <c r="AK56" s="5">
        <v>5.7161999999999998E-2</v>
      </c>
    </row>
    <row r="57" spans="1:37" ht="15" customHeight="1">
      <c r="A57" s="61" t="s">
        <v>511</v>
      </c>
      <c r="B57" s="7" t="s">
        <v>171</v>
      </c>
      <c r="C57" s="9">
        <v>1374.3798830000001</v>
      </c>
      <c r="D57" s="9">
        <v>1508.306519</v>
      </c>
      <c r="E57" s="9">
        <v>1648.9857179999999</v>
      </c>
      <c r="F57" s="9">
        <v>1795.5273440000001</v>
      </c>
      <c r="G57" s="9">
        <v>1948.143311</v>
      </c>
      <c r="H57" s="9">
        <v>2107.3854980000001</v>
      </c>
      <c r="I57" s="9">
        <v>2273.7451169999999</v>
      </c>
      <c r="J57" s="9">
        <v>2447.5520019999999</v>
      </c>
      <c r="K57" s="9">
        <v>2628.6545409999999</v>
      </c>
      <c r="L57" s="9">
        <v>2816.288086</v>
      </c>
      <c r="M57" s="9">
        <v>3010.892578</v>
      </c>
      <c r="N57" s="9">
        <v>3214.5317380000001</v>
      </c>
      <c r="O57" s="9">
        <v>3426.3620609999998</v>
      </c>
      <c r="P57" s="9">
        <v>3647.7080080000001</v>
      </c>
      <c r="Q57" s="9">
        <v>3876.7856449999999</v>
      </c>
      <c r="R57" s="9">
        <v>4113.7329099999997</v>
      </c>
      <c r="S57" s="9">
        <v>4359.2773440000001</v>
      </c>
      <c r="T57" s="9">
        <v>4611.9746089999999</v>
      </c>
      <c r="U57" s="9">
        <v>4875.7880859999996</v>
      </c>
      <c r="V57" s="9">
        <v>5148.3583980000003</v>
      </c>
      <c r="W57" s="9">
        <v>5430.0834960000002</v>
      </c>
      <c r="X57" s="9">
        <v>5721.0595700000003</v>
      </c>
      <c r="Y57" s="9">
        <v>6020.9594729999999</v>
      </c>
      <c r="Z57" s="9">
        <v>6329.7939450000003</v>
      </c>
      <c r="AA57" s="9">
        <v>6647.3676759999998</v>
      </c>
      <c r="AB57" s="9">
        <v>6972.8486329999996</v>
      </c>
      <c r="AC57" s="9">
        <v>7305.3813479999999</v>
      </c>
      <c r="AD57" s="9">
        <v>7644.3662109999996</v>
      </c>
      <c r="AE57" s="9">
        <v>7989.6860349999997</v>
      </c>
      <c r="AF57" s="9">
        <v>8340.8476559999999</v>
      </c>
      <c r="AG57" s="9">
        <v>8697.5888670000004</v>
      </c>
      <c r="AH57" s="9">
        <v>9059.6328119999998</v>
      </c>
      <c r="AI57" s="9">
        <v>9427.5029300000006</v>
      </c>
      <c r="AJ57" s="9">
        <v>9801.1337889999995</v>
      </c>
      <c r="AK57" s="5">
        <v>6.0228999999999998E-2</v>
      </c>
    </row>
    <row r="58" spans="1:37" ht="15" customHeight="1">
      <c r="A58" s="61" t="s">
        <v>510</v>
      </c>
      <c r="B58" s="7" t="s">
        <v>169</v>
      </c>
      <c r="C58" s="9">
        <v>615.89868200000001</v>
      </c>
      <c r="D58" s="9">
        <v>667.83630400000004</v>
      </c>
      <c r="E58" s="9">
        <v>721.82281499999999</v>
      </c>
      <c r="F58" s="9">
        <v>777.84899900000005</v>
      </c>
      <c r="G58" s="9">
        <v>835.94671600000004</v>
      </c>
      <c r="H58" s="9">
        <v>896.24804700000004</v>
      </c>
      <c r="I58" s="9">
        <v>958.81378199999995</v>
      </c>
      <c r="J58" s="9">
        <v>1023.674927</v>
      </c>
      <c r="K58" s="9">
        <v>1090.7364500000001</v>
      </c>
      <c r="L58" s="9">
        <v>1159.9880370000001</v>
      </c>
      <c r="M58" s="9">
        <v>1231.5039059999999</v>
      </c>
      <c r="N58" s="9">
        <v>1305.322388</v>
      </c>
      <c r="O58" s="9">
        <v>1381.4105219999999</v>
      </c>
      <c r="P58" s="9">
        <v>1459.6557620000001</v>
      </c>
      <c r="Q58" s="9">
        <v>1539.9567870000001</v>
      </c>
      <c r="R58" s="9">
        <v>1622.1655270000001</v>
      </c>
      <c r="S58" s="9">
        <v>1705.3682859999999</v>
      </c>
      <c r="T58" s="9">
        <v>1791.7039789999999</v>
      </c>
      <c r="U58" s="9">
        <v>1880.285889</v>
      </c>
      <c r="V58" s="9">
        <v>1971.286987</v>
      </c>
      <c r="W58" s="9">
        <v>2064.9128420000002</v>
      </c>
      <c r="X58" s="9">
        <v>2159.3459469999998</v>
      </c>
      <c r="Y58" s="9">
        <v>2258.8688959999999</v>
      </c>
      <c r="Z58" s="9">
        <v>2360.5209960000002</v>
      </c>
      <c r="AA58" s="9">
        <v>2466.3532709999999</v>
      </c>
      <c r="AB58" s="9">
        <v>2575.1279300000001</v>
      </c>
      <c r="AC58" s="9">
        <v>2686.8686520000001</v>
      </c>
      <c r="AD58" s="9">
        <v>2801.5522460000002</v>
      </c>
      <c r="AE58" s="9">
        <v>2919.1813959999999</v>
      </c>
      <c r="AF58" s="9">
        <v>3038.6953119999998</v>
      </c>
      <c r="AG58" s="9">
        <v>3161.976318</v>
      </c>
      <c r="AH58" s="9">
        <v>3286.0119629999999</v>
      </c>
      <c r="AI58" s="9">
        <v>3413.8413089999999</v>
      </c>
      <c r="AJ58" s="9">
        <v>3545.3857419999999</v>
      </c>
      <c r="AK58" s="5">
        <v>5.3552000000000002E-2</v>
      </c>
    </row>
    <row r="59" spans="1:37" ht="15" customHeight="1">
      <c r="A59" s="61" t="s">
        <v>509</v>
      </c>
      <c r="B59" s="7" t="s">
        <v>167</v>
      </c>
      <c r="C59" s="9">
        <v>465.644409</v>
      </c>
      <c r="D59" s="9">
        <v>500.62539700000002</v>
      </c>
      <c r="E59" s="9">
        <v>536.91815199999996</v>
      </c>
      <c r="F59" s="9">
        <v>574.47558600000002</v>
      </c>
      <c r="G59" s="9">
        <v>613.31634499999996</v>
      </c>
      <c r="H59" s="9">
        <v>653.53668200000004</v>
      </c>
      <c r="I59" s="9">
        <v>695.20593299999996</v>
      </c>
      <c r="J59" s="9">
        <v>738.38531499999999</v>
      </c>
      <c r="K59" s="9">
        <v>782.69604500000003</v>
      </c>
      <c r="L59" s="9">
        <v>828.57293700000002</v>
      </c>
      <c r="M59" s="9">
        <v>876.44134499999996</v>
      </c>
      <c r="N59" s="9">
        <v>925.75585899999999</v>
      </c>
      <c r="O59" s="9">
        <v>977.00116000000003</v>
      </c>
      <c r="P59" s="9">
        <v>1029.665283</v>
      </c>
      <c r="Q59" s="9">
        <v>1083.2979740000001</v>
      </c>
      <c r="R59" s="9">
        <v>1138.0738530000001</v>
      </c>
      <c r="S59" s="9">
        <v>1197.070068</v>
      </c>
      <c r="T59" s="9">
        <v>1258.5395510000001</v>
      </c>
      <c r="U59" s="9">
        <v>1321.025879</v>
      </c>
      <c r="V59" s="9">
        <v>1386.374634</v>
      </c>
      <c r="W59" s="9">
        <v>1453.164673</v>
      </c>
      <c r="X59" s="9">
        <v>1522.3779300000001</v>
      </c>
      <c r="Y59" s="9">
        <v>1594.3460689999999</v>
      </c>
      <c r="Z59" s="9">
        <v>1668.135254</v>
      </c>
      <c r="AA59" s="9">
        <v>1743.5589600000001</v>
      </c>
      <c r="AB59" s="9">
        <v>1821.682129</v>
      </c>
      <c r="AC59" s="9">
        <v>1901.716797</v>
      </c>
      <c r="AD59" s="9">
        <v>1983.0688479999999</v>
      </c>
      <c r="AE59" s="9">
        <v>2066.525635</v>
      </c>
      <c r="AF59" s="9">
        <v>2151.4799800000001</v>
      </c>
      <c r="AG59" s="9">
        <v>2238.2768550000001</v>
      </c>
      <c r="AH59" s="9">
        <v>2326.4804690000001</v>
      </c>
      <c r="AI59" s="9">
        <v>2416.1826169999999</v>
      </c>
      <c r="AJ59" s="9">
        <v>2507.5185550000001</v>
      </c>
      <c r="AK59" s="5">
        <v>5.1638999999999997E-2</v>
      </c>
    </row>
    <row r="60" spans="1:37" ht="15" customHeight="1">
      <c r="A60" s="61" t="s">
        <v>508</v>
      </c>
      <c r="B60" s="7" t="s">
        <v>210</v>
      </c>
      <c r="C60" s="9">
        <v>796.59088099999997</v>
      </c>
      <c r="D60" s="9">
        <v>855.34045400000002</v>
      </c>
      <c r="E60" s="9">
        <v>917.00402799999995</v>
      </c>
      <c r="F60" s="9">
        <v>981.89013699999998</v>
      </c>
      <c r="G60" s="9">
        <v>1050.0329589999999</v>
      </c>
      <c r="H60" s="9">
        <v>1122.115356</v>
      </c>
      <c r="I60" s="9">
        <v>1198.7114260000001</v>
      </c>
      <c r="J60" s="9">
        <v>1280.029297</v>
      </c>
      <c r="K60" s="9">
        <v>1365.959717</v>
      </c>
      <c r="L60" s="9">
        <v>1456.7989500000001</v>
      </c>
      <c r="M60" s="9">
        <v>1552.814453</v>
      </c>
      <c r="N60" s="9">
        <v>1653.7142329999999</v>
      </c>
      <c r="O60" s="9">
        <v>1760.547607</v>
      </c>
      <c r="P60" s="9">
        <v>1872.5151370000001</v>
      </c>
      <c r="Q60" s="9">
        <v>1990.5124510000001</v>
      </c>
      <c r="R60" s="9">
        <v>2114.54126</v>
      </c>
      <c r="S60" s="9">
        <v>2247.609375</v>
      </c>
      <c r="T60" s="9">
        <v>2388.5078119999998</v>
      </c>
      <c r="U60" s="9">
        <v>2536.5178219999998</v>
      </c>
      <c r="V60" s="9">
        <v>2690.9926759999998</v>
      </c>
      <c r="W60" s="9">
        <v>2853.9213869999999</v>
      </c>
      <c r="X60" s="9">
        <v>3022.8603520000001</v>
      </c>
      <c r="Y60" s="9">
        <v>3217.1108399999998</v>
      </c>
      <c r="Z60" s="9">
        <v>3452.7954100000002</v>
      </c>
      <c r="AA60" s="9">
        <v>3673.2133789999998</v>
      </c>
      <c r="AB60" s="9">
        <v>3904.1665039999998</v>
      </c>
      <c r="AC60" s="9">
        <v>4146.3125</v>
      </c>
      <c r="AD60" s="9">
        <v>4400.4233400000003</v>
      </c>
      <c r="AE60" s="9">
        <v>4679.1391599999997</v>
      </c>
      <c r="AF60" s="9">
        <v>4975.2890619999998</v>
      </c>
      <c r="AG60" s="9">
        <v>5283.4731449999999</v>
      </c>
      <c r="AH60" s="9">
        <v>5608.0756840000004</v>
      </c>
      <c r="AI60" s="9">
        <v>5951.4326170000004</v>
      </c>
      <c r="AJ60" s="9">
        <v>6310.6108400000003</v>
      </c>
      <c r="AK60" s="5">
        <v>6.4444000000000001E-2</v>
      </c>
    </row>
    <row r="61" spans="1:37" ht="15" customHeight="1">
      <c r="A61" s="61" t="s">
        <v>507</v>
      </c>
      <c r="B61" s="7" t="s">
        <v>171</v>
      </c>
      <c r="C61" s="9">
        <v>535.11596699999996</v>
      </c>
      <c r="D61" s="9">
        <v>574.69287099999997</v>
      </c>
      <c r="E61" s="9">
        <v>616.62622099999999</v>
      </c>
      <c r="F61" s="9">
        <v>661.01641800000004</v>
      </c>
      <c r="G61" s="9">
        <v>707.98113999999998</v>
      </c>
      <c r="H61" s="9">
        <v>757.71844499999997</v>
      </c>
      <c r="I61" s="9">
        <v>810.42889400000001</v>
      </c>
      <c r="J61" s="9">
        <v>866.26641800000004</v>
      </c>
      <c r="K61" s="9">
        <v>925.46704099999999</v>
      </c>
      <c r="L61" s="9">
        <v>988.28979500000003</v>
      </c>
      <c r="M61" s="9">
        <v>1054.768433</v>
      </c>
      <c r="N61" s="9">
        <v>1125.109009</v>
      </c>
      <c r="O61" s="9">
        <v>1199.6850589999999</v>
      </c>
      <c r="P61" s="9">
        <v>1278.300659</v>
      </c>
      <c r="Q61" s="9">
        <v>1360.9654539999999</v>
      </c>
      <c r="R61" s="9">
        <v>1447.672241</v>
      </c>
      <c r="S61" s="9">
        <v>1539.087158</v>
      </c>
      <c r="T61" s="9">
        <v>1635.510986</v>
      </c>
      <c r="U61" s="9">
        <v>1737.0214840000001</v>
      </c>
      <c r="V61" s="9">
        <v>1842.717163</v>
      </c>
      <c r="W61" s="9">
        <v>1954.559082</v>
      </c>
      <c r="X61" s="9">
        <v>2071.3420409999999</v>
      </c>
      <c r="Y61" s="9">
        <v>2210.0639649999998</v>
      </c>
      <c r="Z61" s="9">
        <v>2385.2473140000002</v>
      </c>
      <c r="AA61" s="9">
        <v>2545.344482</v>
      </c>
      <c r="AB61" s="9">
        <v>2713.4411620000001</v>
      </c>
      <c r="AC61" s="9">
        <v>2890.8405760000001</v>
      </c>
      <c r="AD61" s="9">
        <v>3078.0585940000001</v>
      </c>
      <c r="AE61" s="9">
        <v>3275.2475589999999</v>
      </c>
      <c r="AF61" s="9">
        <v>3483.3413089999999</v>
      </c>
      <c r="AG61" s="9">
        <v>3700.0844729999999</v>
      </c>
      <c r="AH61" s="9">
        <v>3929.429443</v>
      </c>
      <c r="AI61" s="9">
        <v>4172.4956050000001</v>
      </c>
      <c r="AJ61" s="9">
        <v>4427.0610349999997</v>
      </c>
      <c r="AK61" s="5">
        <v>6.5880999999999995E-2</v>
      </c>
    </row>
    <row r="62" spans="1:37" ht="15" customHeight="1">
      <c r="A62" s="61" t="s">
        <v>506</v>
      </c>
      <c r="B62" s="7" t="s">
        <v>169</v>
      </c>
      <c r="C62" s="9">
        <v>134.86114499999999</v>
      </c>
      <c r="D62" s="9">
        <v>146.996826</v>
      </c>
      <c r="E62" s="9">
        <v>159.28207399999999</v>
      </c>
      <c r="F62" s="9">
        <v>171.92901599999999</v>
      </c>
      <c r="G62" s="9">
        <v>184.86087000000001</v>
      </c>
      <c r="H62" s="9">
        <v>198.55723599999999</v>
      </c>
      <c r="I62" s="9">
        <v>213.36303699999999</v>
      </c>
      <c r="J62" s="9">
        <v>229.293396</v>
      </c>
      <c r="K62" s="9">
        <v>245.986649</v>
      </c>
      <c r="L62" s="9">
        <v>263.47909499999997</v>
      </c>
      <c r="M62" s="9">
        <v>281.966339</v>
      </c>
      <c r="N62" s="9">
        <v>301.32321200000001</v>
      </c>
      <c r="O62" s="9">
        <v>321.37240600000001</v>
      </c>
      <c r="P62" s="9">
        <v>341.95935100000003</v>
      </c>
      <c r="Q62" s="9">
        <v>363.939911</v>
      </c>
      <c r="R62" s="9">
        <v>387.29461700000002</v>
      </c>
      <c r="S62" s="9">
        <v>414.32952899999998</v>
      </c>
      <c r="T62" s="9">
        <v>443.50192299999998</v>
      </c>
      <c r="U62" s="9">
        <v>473.98666400000002</v>
      </c>
      <c r="V62" s="9">
        <v>505.99737499999998</v>
      </c>
      <c r="W62" s="9">
        <v>539.52777100000003</v>
      </c>
      <c r="X62" s="9">
        <v>573.58007799999996</v>
      </c>
      <c r="Y62" s="9">
        <v>609.91760299999999</v>
      </c>
      <c r="Z62" s="9">
        <v>650.40368699999999</v>
      </c>
      <c r="AA62" s="9">
        <v>690.37353499999995</v>
      </c>
      <c r="AB62" s="9">
        <v>731.78894000000003</v>
      </c>
      <c r="AC62" s="9">
        <v>774.77392599999996</v>
      </c>
      <c r="AD62" s="9">
        <v>819.19219999999996</v>
      </c>
      <c r="AE62" s="9">
        <v>865.311646</v>
      </c>
      <c r="AF62" s="9">
        <v>912.90429700000004</v>
      </c>
      <c r="AG62" s="9">
        <v>961.76074200000005</v>
      </c>
      <c r="AH62" s="9">
        <v>1012.311096</v>
      </c>
      <c r="AI62" s="9">
        <v>1065.0081789999999</v>
      </c>
      <c r="AJ62" s="9">
        <v>1119.3969729999999</v>
      </c>
      <c r="AK62" s="5">
        <v>6.5497E-2</v>
      </c>
    </row>
    <row r="63" spans="1:37" ht="15" customHeight="1">
      <c r="A63" s="61" t="s">
        <v>505</v>
      </c>
      <c r="B63" s="7" t="s">
        <v>167</v>
      </c>
      <c r="C63" s="9">
        <v>126.61378499999999</v>
      </c>
      <c r="D63" s="9">
        <v>133.65074200000001</v>
      </c>
      <c r="E63" s="9">
        <v>141.09570299999999</v>
      </c>
      <c r="F63" s="9">
        <v>148.94470200000001</v>
      </c>
      <c r="G63" s="9">
        <v>157.19085699999999</v>
      </c>
      <c r="H63" s="9">
        <v>165.83969099999999</v>
      </c>
      <c r="I63" s="9">
        <v>174.919556</v>
      </c>
      <c r="J63" s="9">
        <v>184.469482</v>
      </c>
      <c r="K63" s="9">
        <v>194.506012</v>
      </c>
      <c r="L63" s="9">
        <v>205.03001399999999</v>
      </c>
      <c r="M63" s="9">
        <v>216.07965100000001</v>
      </c>
      <c r="N63" s="9">
        <v>227.28201300000001</v>
      </c>
      <c r="O63" s="9">
        <v>239.49005099999999</v>
      </c>
      <c r="P63" s="9">
        <v>252.25514200000001</v>
      </c>
      <c r="Q63" s="9">
        <v>265.60699499999998</v>
      </c>
      <c r="R63" s="9">
        <v>279.574524</v>
      </c>
      <c r="S63" s="9">
        <v>294.19274899999999</v>
      </c>
      <c r="T63" s="9">
        <v>309.49478099999999</v>
      </c>
      <c r="U63" s="9">
        <v>325.50973499999998</v>
      </c>
      <c r="V63" s="9">
        <v>342.27813700000002</v>
      </c>
      <c r="W63" s="9">
        <v>359.834564</v>
      </c>
      <c r="X63" s="9">
        <v>377.93810999999999</v>
      </c>
      <c r="Y63" s="9">
        <v>397.12939499999999</v>
      </c>
      <c r="Z63" s="9">
        <v>417.14453099999997</v>
      </c>
      <c r="AA63" s="9">
        <v>437.49529999999999</v>
      </c>
      <c r="AB63" s="9">
        <v>458.93652300000002</v>
      </c>
      <c r="AC63" s="9">
        <v>480.69824199999999</v>
      </c>
      <c r="AD63" s="9">
        <v>503.17275999999998</v>
      </c>
      <c r="AE63" s="9">
        <v>538.57995600000004</v>
      </c>
      <c r="AF63" s="9">
        <v>579.04370100000006</v>
      </c>
      <c r="AG63" s="9">
        <v>621.62792999999999</v>
      </c>
      <c r="AH63" s="9">
        <v>666.33477800000003</v>
      </c>
      <c r="AI63" s="9">
        <v>713.92852800000003</v>
      </c>
      <c r="AJ63" s="9">
        <v>764.15289299999995</v>
      </c>
      <c r="AK63" s="5">
        <v>5.5996999999999998E-2</v>
      </c>
    </row>
    <row r="64" spans="1:37" ht="15" customHeight="1">
      <c r="A64" s="61" t="s">
        <v>504</v>
      </c>
      <c r="B64" s="7" t="s">
        <v>205</v>
      </c>
      <c r="C64" s="9">
        <v>840.35919200000001</v>
      </c>
      <c r="D64" s="9">
        <v>863.479736</v>
      </c>
      <c r="E64" s="9">
        <v>885.99249299999997</v>
      </c>
      <c r="F64" s="9">
        <v>908.58471699999996</v>
      </c>
      <c r="G64" s="9">
        <v>931.06152299999997</v>
      </c>
      <c r="H64" s="9">
        <v>953.98181199999999</v>
      </c>
      <c r="I64" s="9">
        <v>977.199341</v>
      </c>
      <c r="J64" s="9">
        <v>999.327271</v>
      </c>
      <c r="K64" s="9">
        <v>1020.775879</v>
      </c>
      <c r="L64" s="9">
        <v>1041.6585689999999</v>
      </c>
      <c r="M64" s="9">
        <v>1062.58374</v>
      </c>
      <c r="N64" s="9">
        <v>1084.1188959999999</v>
      </c>
      <c r="O64" s="9">
        <v>1106.1376949999999</v>
      </c>
      <c r="P64" s="9">
        <v>1128.596558</v>
      </c>
      <c r="Q64" s="9">
        <v>1160.7426760000001</v>
      </c>
      <c r="R64" s="9">
        <v>1193.775879</v>
      </c>
      <c r="S64" s="9">
        <v>1229.033203</v>
      </c>
      <c r="T64" s="9">
        <v>1265.496948</v>
      </c>
      <c r="U64" s="9">
        <v>1302.0279539999999</v>
      </c>
      <c r="V64" s="9">
        <v>1338.5607910000001</v>
      </c>
      <c r="W64" s="9">
        <v>1377.845337</v>
      </c>
      <c r="X64" s="9">
        <v>1418.4638669999999</v>
      </c>
      <c r="Y64" s="9">
        <v>1461.9956050000001</v>
      </c>
      <c r="Z64" s="9">
        <v>1517.8374020000001</v>
      </c>
      <c r="AA64" s="9">
        <v>1564.979126</v>
      </c>
      <c r="AB64" s="9">
        <v>1614.2777100000001</v>
      </c>
      <c r="AC64" s="9">
        <v>1665.654663</v>
      </c>
      <c r="AD64" s="9">
        <v>1718.5539550000001</v>
      </c>
      <c r="AE64" s="9">
        <v>1774.953857</v>
      </c>
      <c r="AF64" s="9">
        <v>1834.336914</v>
      </c>
      <c r="AG64" s="9">
        <v>1894.9360349999999</v>
      </c>
      <c r="AH64" s="9">
        <v>1957.264404</v>
      </c>
      <c r="AI64" s="9">
        <v>2020.9608149999999</v>
      </c>
      <c r="AJ64" s="9">
        <v>2085.5002439999998</v>
      </c>
      <c r="AK64" s="5">
        <v>2.7938999999999999E-2</v>
      </c>
    </row>
    <row r="65" spans="1:37" ht="15" customHeight="1">
      <c r="A65" s="61" t="s">
        <v>503</v>
      </c>
      <c r="B65" s="7" t="s">
        <v>171</v>
      </c>
      <c r="C65" s="9">
        <v>313.19250499999998</v>
      </c>
      <c r="D65" s="9">
        <v>328.65356400000002</v>
      </c>
      <c r="E65" s="9">
        <v>344.029877</v>
      </c>
      <c r="F65" s="9">
        <v>360.04617300000001</v>
      </c>
      <c r="G65" s="9">
        <v>376.53121900000002</v>
      </c>
      <c r="H65" s="9">
        <v>394.05935699999998</v>
      </c>
      <c r="I65" s="9">
        <v>412.52212500000002</v>
      </c>
      <c r="J65" s="9">
        <v>430.50305200000003</v>
      </c>
      <c r="K65" s="9">
        <v>448.325378</v>
      </c>
      <c r="L65" s="9">
        <v>466.033997</v>
      </c>
      <c r="M65" s="9">
        <v>484.10534699999999</v>
      </c>
      <c r="N65" s="9">
        <v>502.929688</v>
      </c>
      <c r="O65" s="9">
        <v>522.22869900000001</v>
      </c>
      <c r="P65" s="9">
        <v>541.90008499999999</v>
      </c>
      <c r="Q65" s="9">
        <v>567.52838099999997</v>
      </c>
      <c r="R65" s="9">
        <v>593.66796899999997</v>
      </c>
      <c r="S65" s="9">
        <v>621.47137499999997</v>
      </c>
      <c r="T65" s="9">
        <v>650.46173099999999</v>
      </c>
      <c r="U65" s="9">
        <v>680.16094999999996</v>
      </c>
      <c r="V65" s="9">
        <v>710.29162599999995</v>
      </c>
      <c r="W65" s="9">
        <v>741.78436299999998</v>
      </c>
      <c r="X65" s="9">
        <v>773.82849099999999</v>
      </c>
      <c r="Y65" s="9">
        <v>806.635986</v>
      </c>
      <c r="Z65" s="9">
        <v>850.75024399999995</v>
      </c>
      <c r="AA65" s="9">
        <v>885.35369900000001</v>
      </c>
      <c r="AB65" s="9">
        <v>921.43768299999999</v>
      </c>
      <c r="AC65" s="9">
        <v>959.098206</v>
      </c>
      <c r="AD65" s="9">
        <v>997.82257100000004</v>
      </c>
      <c r="AE65" s="9">
        <v>1037.677124</v>
      </c>
      <c r="AF65" s="9">
        <v>1078.828491</v>
      </c>
      <c r="AG65" s="9">
        <v>1120.594971</v>
      </c>
      <c r="AH65" s="9">
        <v>1163.3240969999999</v>
      </c>
      <c r="AI65" s="9">
        <v>1206.794189</v>
      </c>
      <c r="AJ65" s="9">
        <v>1250.7202150000001</v>
      </c>
      <c r="AK65" s="5">
        <v>4.2648999999999999E-2</v>
      </c>
    </row>
    <row r="66" spans="1:37" ht="15" customHeight="1">
      <c r="A66" s="61" t="s">
        <v>502</v>
      </c>
      <c r="B66" s="7" t="s">
        <v>169</v>
      </c>
      <c r="C66" s="9">
        <v>123.709839</v>
      </c>
      <c r="D66" s="9">
        <v>130.49160800000001</v>
      </c>
      <c r="E66" s="9">
        <v>137.36389199999999</v>
      </c>
      <c r="F66" s="9">
        <v>144.325897</v>
      </c>
      <c r="G66" s="9">
        <v>151.392426</v>
      </c>
      <c r="H66" s="9">
        <v>158.57566800000001</v>
      </c>
      <c r="I66" s="9">
        <v>165.85990899999999</v>
      </c>
      <c r="J66" s="9">
        <v>173.242615</v>
      </c>
      <c r="K66" s="9">
        <v>180.715408</v>
      </c>
      <c r="L66" s="9">
        <v>188.24485799999999</v>
      </c>
      <c r="M66" s="9">
        <v>195.82515000000001</v>
      </c>
      <c r="N66" s="9">
        <v>203.453812</v>
      </c>
      <c r="O66" s="9">
        <v>211.07591199999999</v>
      </c>
      <c r="P66" s="9">
        <v>218.657364</v>
      </c>
      <c r="Q66" s="9">
        <v>226.18211400000001</v>
      </c>
      <c r="R66" s="9">
        <v>233.63755800000001</v>
      </c>
      <c r="S66" s="9">
        <v>241.02954099999999</v>
      </c>
      <c r="T66" s="9">
        <v>248.36729399999999</v>
      </c>
      <c r="U66" s="9">
        <v>255.591431</v>
      </c>
      <c r="V66" s="9">
        <v>262.69879200000003</v>
      </c>
      <c r="W66" s="9">
        <v>269.690155</v>
      </c>
      <c r="X66" s="9">
        <v>276.53539999999998</v>
      </c>
      <c r="Y66" s="9">
        <v>283.25784299999998</v>
      </c>
      <c r="Z66" s="9">
        <v>289.88720699999999</v>
      </c>
      <c r="AA66" s="9">
        <v>296.44689899999997</v>
      </c>
      <c r="AB66" s="9">
        <v>302.97976699999998</v>
      </c>
      <c r="AC66" s="9">
        <v>309.50820900000002</v>
      </c>
      <c r="AD66" s="9">
        <v>316.15054300000003</v>
      </c>
      <c r="AE66" s="9">
        <v>324.88961799999998</v>
      </c>
      <c r="AF66" s="9">
        <v>335.07232699999997</v>
      </c>
      <c r="AG66" s="9">
        <v>345.620789</v>
      </c>
      <c r="AH66" s="9">
        <v>356.69064300000002</v>
      </c>
      <c r="AI66" s="9">
        <v>368.11413599999997</v>
      </c>
      <c r="AJ66" s="9">
        <v>379.64382899999998</v>
      </c>
      <c r="AK66" s="5">
        <v>3.3936000000000001E-2</v>
      </c>
    </row>
    <row r="67" spans="1:37" ht="15" customHeight="1">
      <c r="A67" s="61" t="s">
        <v>501</v>
      </c>
      <c r="B67" s="7" t="s">
        <v>167</v>
      </c>
      <c r="C67" s="9">
        <v>403.45684799999998</v>
      </c>
      <c r="D67" s="9">
        <v>404.33459499999998</v>
      </c>
      <c r="E67" s="9">
        <v>404.598724</v>
      </c>
      <c r="F67" s="9">
        <v>404.21261600000003</v>
      </c>
      <c r="G67" s="9">
        <v>403.137878</v>
      </c>
      <c r="H67" s="9">
        <v>401.34677099999999</v>
      </c>
      <c r="I67" s="9">
        <v>398.81735200000003</v>
      </c>
      <c r="J67" s="9">
        <v>395.58157299999999</v>
      </c>
      <c r="K67" s="9">
        <v>391.73510700000003</v>
      </c>
      <c r="L67" s="9">
        <v>387.37966899999998</v>
      </c>
      <c r="M67" s="9">
        <v>382.65322900000001</v>
      </c>
      <c r="N67" s="9">
        <v>377.73535199999998</v>
      </c>
      <c r="O67" s="9">
        <v>372.833099</v>
      </c>
      <c r="P67" s="9">
        <v>368.03909299999998</v>
      </c>
      <c r="Q67" s="9">
        <v>367.03213499999998</v>
      </c>
      <c r="R67" s="9">
        <v>366.47030599999999</v>
      </c>
      <c r="S67" s="9">
        <v>366.53228799999999</v>
      </c>
      <c r="T67" s="9">
        <v>366.66787699999998</v>
      </c>
      <c r="U67" s="9">
        <v>366.27560399999999</v>
      </c>
      <c r="V67" s="9">
        <v>365.570312</v>
      </c>
      <c r="W67" s="9">
        <v>366.37088</v>
      </c>
      <c r="X67" s="9">
        <v>368.10003699999999</v>
      </c>
      <c r="Y67" s="9">
        <v>372.10183699999999</v>
      </c>
      <c r="Z67" s="9">
        <v>377.199951</v>
      </c>
      <c r="AA67" s="9">
        <v>383.17861900000003</v>
      </c>
      <c r="AB67" s="9">
        <v>389.860229</v>
      </c>
      <c r="AC67" s="9">
        <v>397.048248</v>
      </c>
      <c r="AD67" s="9">
        <v>404.580872</v>
      </c>
      <c r="AE67" s="9">
        <v>412.38714599999997</v>
      </c>
      <c r="AF67" s="9">
        <v>420.43597399999999</v>
      </c>
      <c r="AG67" s="9">
        <v>428.72024499999998</v>
      </c>
      <c r="AH67" s="9">
        <v>437.249573</v>
      </c>
      <c r="AI67" s="9">
        <v>446.05248999999998</v>
      </c>
      <c r="AJ67" s="9">
        <v>455.136169</v>
      </c>
      <c r="AK67" s="5">
        <v>3.705E-3</v>
      </c>
    </row>
    <row r="68" spans="1:37" ht="15" customHeight="1">
      <c r="A68" s="61" t="s">
        <v>500</v>
      </c>
      <c r="B68" s="4" t="s">
        <v>200</v>
      </c>
      <c r="C68" s="13">
        <v>32124.421875</v>
      </c>
      <c r="D68" s="13">
        <v>33618.664062000003</v>
      </c>
      <c r="E68" s="13">
        <v>35167.789062000003</v>
      </c>
      <c r="F68" s="13">
        <v>36763.273437999997</v>
      </c>
      <c r="G68" s="13">
        <v>38394.296875</v>
      </c>
      <c r="H68" s="13">
        <v>40043.476562000003</v>
      </c>
      <c r="I68" s="13">
        <v>41718.085937999997</v>
      </c>
      <c r="J68" s="13">
        <v>43413.480469000002</v>
      </c>
      <c r="K68" s="13">
        <v>45146.003905999998</v>
      </c>
      <c r="L68" s="13">
        <v>46903.328125</v>
      </c>
      <c r="M68" s="13">
        <v>48678.066405999998</v>
      </c>
      <c r="N68" s="13">
        <v>50460.925780999998</v>
      </c>
      <c r="O68" s="13">
        <v>52281.980469000002</v>
      </c>
      <c r="P68" s="13">
        <v>54129.761719000002</v>
      </c>
      <c r="Q68" s="13">
        <v>56000.222655999998</v>
      </c>
      <c r="R68" s="13">
        <v>57900.886719000002</v>
      </c>
      <c r="S68" s="13">
        <v>59849.574219000002</v>
      </c>
      <c r="T68" s="13">
        <v>61837.207030999998</v>
      </c>
      <c r="U68" s="13">
        <v>63874.226562000003</v>
      </c>
      <c r="V68" s="13">
        <v>65943.09375</v>
      </c>
      <c r="W68" s="13">
        <v>68060.6875</v>
      </c>
      <c r="X68" s="13">
        <v>70194.734375</v>
      </c>
      <c r="Y68" s="13">
        <v>72370.671875</v>
      </c>
      <c r="Z68" s="13">
        <v>74584.6875</v>
      </c>
      <c r="AA68" s="13">
        <v>76856.195311999996</v>
      </c>
      <c r="AB68" s="13">
        <v>79190.625</v>
      </c>
      <c r="AC68" s="13">
        <v>81574.429688000004</v>
      </c>
      <c r="AD68" s="13">
        <v>83992.679688000004</v>
      </c>
      <c r="AE68" s="13">
        <v>86456.539061999996</v>
      </c>
      <c r="AF68" s="13">
        <v>88962.789061999996</v>
      </c>
      <c r="AG68" s="13">
        <v>91495.164061999996</v>
      </c>
      <c r="AH68" s="13">
        <v>94039.414061999996</v>
      </c>
      <c r="AI68" s="13">
        <v>96632.515625</v>
      </c>
      <c r="AJ68" s="13">
        <v>99265.992188000004</v>
      </c>
      <c r="AK68" s="2">
        <v>3.4414E-2</v>
      </c>
    </row>
    <row r="71" spans="1:37" ht="15" customHeight="1">
      <c r="B71" s="4" t="s">
        <v>499</v>
      </c>
    </row>
    <row r="72" spans="1:37" ht="15" customHeight="1">
      <c r="A72" s="61" t="s">
        <v>498</v>
      </c>
      <c r="B72" s="7" t="s">
        <v>265</v>
      </c>
      <c r="C72" s="9">
        <v>6585.1777339999999</v>
      </c>
      <c r="D72" s="9">
        <v>6869.1513670000004</v>
      </c>
      <c r="E72" s="9">
        <v>7151.0146480000003</v>
      </c>
      <c r="F72" s="9">
        <v>7430.0966799999997</v>
      </c>
      <c r="G72" s="9">
        <v>7708.7568359999996</v>
      </c>
      <c r="H72" s="9">
        <v>7980.7685549999997</v>
      </c>
      <c r="I72" s="9">
        <v>8247.6445309999999</v>
      </c>
      <c r="J72" s="9">
        <v>8508.8632809999999</v>
      </c>
      <c r="K72" s="9">
        <v>8762.3271480000003</v>
      </c>
      <c r="L72" s="9">
        <v>9006.0576170000004</v>
      </c>
      <c r="M72" s="9">
        <v>9244.0537110000005</v>
      </c>
      <c r="N72" s="9">
        <v>9482.1318360000005</v>
      </c>
      <c r="O72" s="9">
        <v>9708.2011719999991</v>
      </c>
      <c r="P72" s="9">
        <v>9926.1171880000002</v>
      </c>
      <c r="Q72" s="9">
        <v>10107.299805000001</v>
      </c>
      <c r="R72" s="9">
        <v>10264.901367</v>
      </c>
      <c r="S72" s="9">
        <v>10419.205078000001</v>
      </c>
      <c r="T72" s="9">
        <v>10565.257812</v>
      </c>
      <c r="U72" s="9">
        <v>10701.796875</v>
      </c>
      <c r="V72" s="9">
        <v>10840.538086</v>
      </c>
      <c r="W72" s="9">
        <v>10975.748046999999</v>
      </c>
      <c r="X72" s="9">
        <v>11104.815430000001</v>
      </c>
      <c r="Y72" s="9">
        <v>11228.179688</v>
      </c>
      <c r="Z72" s="9">
        <v>11351.535156</v>
      </c>
      <c r="AA72" s="9">
        <v>11479.03125</v>
      </c>
      <c r="AB72" s="9">
        <v>11614.234375</v>
      </c>
      <c r="AC72" s="9">
        <v>11760.215819999999</v>
      </c>
      <c r="AD72" s="9">
        <v>11918.265625</v>
      </c>
      <c r="AE72" s="9">
        <v>12076.583984000001</v>
      </c>
      <c r="AF72" s="9">
        <v>12241.539062</v>
      </c>
      <c r="AG72" s="9">
        <v>12408.065430000001</v>
      </c>
      <c r="AH72" s="9">
        <v>12549.944336</v>
      </c>
      <c r="AI72" s="9">
        <v>12682.849609000001</v>
      </c>
      <c r="AJ72" s="9">
        <v>12812.458008</v>
      </c>
      <c r="AK72" s="5">
        <v>1.9671999999999999E-2</v>
      </c>
    </row>
    <row r="73" spans="1:37" ht="15" customHeight="1">
      <c r="A73" s="61" t="s">
        <v>497</v>
      </c>
      <c r="B73" s="7" t="s">
        <v>171</v>
      </c>
      <c r="C73" s="9">
        <v>3740.6677249999998</v>
      </c>
      <c r="D73" s="9">
        <v>3931.6379390000002</v>
      </c>
      <c r="E73" s="9">
        <v>4130.4780270000001</v>
      </c>
      <c r="F73" s="9">
        <v>4332.0688479999999</v>
      </c>
      <c r="G73" s="9">
        <v>4532.6469729999999</v>
      </c>
      <c r="H73" s="9">
        <v>4729.6508789999998</v>
      </c>
      <c r="I73" s="9">
        <v>4916.6098629999997</v>
      </c>
      <c r="J73" s="9">
        <v>5097.1835940000001</v>
      </c>
      <c r="K73" s="9">
        <v>5272.5512699999999</v>
      </c>
      <c r="L73" s="9">
        <v>5441.4946289999998</v>
      </c>
      <c r="M73" s="9">
        <v>5608.984375</v>
      </c>
      <c r="N73" s="9">
        <v>5777.1743159999996</v>
      </c>
      <c r="O73" s="9">
        <v>5939.2246089999999</v>
      </c>
      <c r="P73" s="9">
        <v>6096.6875</v>
      </c>
      <c r="Q73" s="9">
        <v>6229.1752930000002</v>
      </c>
      <c r="R73" s="9">
        <v>6341.9174800000001</v>
      </c>
      <c r="S73" s="9">
        <v>6452.4365230000003</v>
      </c>
      <c r="T73" s="9">
        <v>6555.3544920000004</v>
      </c>
      <c r="U73" s="9">
        <v>6649.8881840000004</v>
      </c>
      <c r="V73" s="9">
        <v>6747.5278319999998</v>
      </c>
      <c r="W73" s="9">
        <v>6842.8364259999998</v>
      </c>
      <c r="X73" s="9">
        <v>6932.7734380000002</v>
      </c>
      <c r="Y73" s="9">
        <v>7018.5048829999996</v>
      </c>
      <c r="Z73" s="9">
        <v>7104.9487300000001</v>
      </c>
      <c r="AA73" s="9">
        <v>7196.4677730000003</v>
      </c>
      <c r="AB73" s="9">
        <v>7294.2016599999997</v>
      </c>
      <c r="AC73" s="9">
        <v>7400.2709960000002</v>
      </c>
      <c r="AD73" s="9">
        <v>7515.109375</v>
      </c>
      <c r="AE73" s="9">
        <v>7636.3066410000001</v>
      </c>
      <c r="AF73" s="9">
        <v>7763.6328119999998</v>
      </c>
      <c r="AG73" s="9">
        <v>7889.205078</v>
      </c>
      <c r="AH73" s="9">
        <v>8016.3642579999996</v>
      </c>
      <c r="AI73" s="9">
        <v>8142.2197269999997</v>
      </c>
      <c r="AJ73" s="9">
        <v>8263.4765619999998</v>
      </c>
      <c r="AK73" s="5">
        <v>2.3484000000000001E-2</v>
      </c>
    </row>
    <row r="74" spans="1:37" ht="15" customHeight="1">
      <c r="A74" s="61" t="s">
        <v>496</v>
      </c>
      <c r="B74" s="7" t="s">
        <v>169</v>
      </c>
      <c r="C74" s="9">
        <v>558.34661900000003</v>
      </c>
      <c r="D74" s="9">
        <v>574.38983199999996</v>
      </c>
      <c r="E74" s="9">
        <v>589.75048800000002</v>
      </c>
      <c r="F74" s="9">
        <v>601.60192900000004</v>
      </c>
      <c r="G74" s="9">
        <v>615.952271</v>
      </c>
      <c r="H74" s="9">
        <v>630.985229</v>
      </c>
      <c r="I74" s="9">
        <v>646.51715100000001</v>
      </c>
      <c r="J74" s="9">
        <v>662.841858</v>
      </c>
      <c r="K74" s="9">
        <v>680.35443099999998</v>
      </c>
      <c r="L74" s="9">
        <v>698.66955600000006</v>
      </c>
      <c r="M74" s="9">
        <v>716.68511999999998</v>
      </c>
      <c r="N74" s="9">
        <v>737.96453899999995</v>
      </c>
      <c r="O74" s="9">
        <v>757.40313700000002</v>
      </c>
      <c r="P74" s="9">
        <v>776.85681199999999</v>
      </c>
      <c r="Q74" s="9">
        <v>798.31957999999997</v>
      </c>
      <c r="R74" s="9">
        <v>820.02032499999996</v>
      </c>
      <c r="S74" s="9">
        <v>842.11035200000003</v>
      </c>
      <c r="T74" s="9">
        <v>864.85461399999997</v>
      </c>
      <c r="U74" s="9">
        <v>887.78747599999997</v>
      </c>
      <c r="V74" s="9">
        <v>910.79913299999998</v>
      </c>
      <c r="W74" s="9">
        <v>934.275757</v>
      </c>
      <c r="X74" s="9">
        <v>958.39428699999996</v>
      </c>
      <c r="Y74" s="9">
        <v>982.79888900000003</v>
      </c>
      <c r="Z74" s="9">
        <v>1007.716492</v>
      </c>
      <c r="AA74" s="9">
        <v>1031.8865969999999</v>
      </c>
      <c r="AB74" s="9">
        <v>1056.7669679999999</v>
      </c>
      <c r="AC74" s="9">
        <v>1082.328857</v>
      </c>
      <c r="AD74" s="9">
        <v>1108.517578</v>
      </c>
      <c r="AE74" s="9">
        <v>1135.603394</v>
      </c>
      <c r="AF74" s="9">
        <v>1163.432495</v>
      </c>
      <c r="AG74" s="9">
        <v>1192.1010739999999</v>
      </c>
      <c r="AH74" s="9">
        <v>1221.215698</v>
      </c>
      <c r="AI74" s="9">
        <v>1250.420654</v>
      </c>
      <c r="AJ74" s="9">
        <v>1279.397827</v>
      </c>
      <c r="AK74" s="5">
        <v>2.5342E-2</v>
      </c>
    </row>
    <row r="75" spans="1:37" ht="15" customHeight="1">
      <c r="A75" s="61" t="s">
        <v>495</v>
      </c>
      <c r="B75" s="7" t="s">
        <v>167</v>
      </c>
      <c r="C75" s="9">
        <v>2286.1633299999999</v>
      </c>
      <c r="D75" s="9">
        <v>2363.1232909999999</v>
      </c>
      <c r="E75" s="9">
        <v>2430.7858890000002</v>
      </c>
      <c r="F75" s="9">
        <v>2496.4260250000002</v>
      </c>
      <c r="G75" s="9">
        <v>2560.1577149999998</v>
      </c>
      <c r="H75" s="9">
        <v>2620.1320799999999</v>
      </c>
      <c r="I75" s="9">
        <v>2684.5180660000001</v>
      </c>
      <c r="J75" s="9">
        <v>2748.8378910000001</v>
      </c>
      <c r="K75" s="9">
        <v>2809.4213869999999</v>
      </c>
      <c r="L75" s="9">
        <v>2865.8933109999998</v>
      </c>
      <c r="M75" s="9">
        <v>2918.3842770000001</v>
      </c>
      <c r="N75" s="9">
        <v>2966.9934079999998</v>
      </c>
      <c r="O75" s="9">
        <v>3011.5727539999998</v>
      </c>
      <c r="P75" s="9">
        <v>3052.5729980000001</v>
      </c>
      <c r="Q75" s="9">
        <v>3079.804932</v>
      </c>
      <c r="R75" s="9">
        <v>3102.9636230000001</v>
      </c>
      <c r="S75" s="9">
        <v>3124.6577149999998</v>
      </c>
      <c r="T75" s="9">
        <v>3145.0483399999998</v>
      </c>
      <c r="U75" s="9">
        <v>3164.1213379999999</v>
      </c>
      <c r="V75" s="9">
        <v>3182.210693</v>
      </c>
      <c r="W75" s="9">
        <v>3198.6362300000001</v>
      </c>
      <c r="X75" s="9">
        <v>3213.6477049999999</v>
      </c>
      <c r="Y75" s="9">
        <v>3226.8759770000001</v>
      </c>
      <c r="Z75" s="9">
        <v>3238.8703609999998</v>
      </c>
      <c r="AA75" s="9">
        <v>3250.6765140000002</v>
      </c>
      <c r="AB75" s="9">
        <v>3263.2653810000002</v>
      </c>
      <c r="AC75" s="9">
        <v>3277.6164549999999</v>
      </c>
      <c r="AD75" s="9">
        <v>3294.638672</v>
      </c>
      <c r="AE75" s="9">
        <v>3304.673828</v>
      </c>
      <c r="AF75" s="9">
        <v>3314.4733890000002</v>
      </c>
      <c r="AG75" s="9">
        <v>3326.7585450000001</v>
      </c>
      <c r="AH75" s="9">
        <v>3312.3640140000002</v>
      </c>
      <c r="AI75" s="9">
        <v>3290.20874</v>
      </c>
      <c r="AJ75" s="9">
        <v>3269.5842290000001</v>
      </c>
      <c r="AK75" s="5">
        <v>1.0198E-2</v>
      </c>
    </row>
    <row r="76" spans="1:37" ht="15" customHeight="1">
      <c r="A76" s="61" t="s">
        <v>494</v>
      </c>
      <c r="B76" s="7" t="s">
        <v>260</v>
      </c>
      <c r="C76" s="9">
        <v>831.026611</v>
      </c>
      <c r="D76" s="9">
        <v>844.64672900000005</v>
      </c>
      <c r="E76" s="9">
        <v>856.37652600000001</v>
      </c>
      <c r="F76" s="9">
        <v>867.89764400000001</v>
      </c>
      <c r="G76" s="9">
        <v>878.31689500000005</v>
      </c>
      <c r="H76" s="9">
        <v>888.19970699999999</v>
      </c>
      <c r="I76" s="9">
        <v>897.91412400000002</v>
      </c>
      <c r="J76" s="9">
        <v>908.04010000000005</v>
      </c>
      <c r="K76" s="9">
        <v>917.65155000000004</v>
      </c>
      <c r="L76" s="9">
        <v>926.95288100000005</v>
      </c>
      <c r="M76" s="9">
        <v>937.07482900000002</v>
      </c>
      <c r="N76" s="9">
        <v>947.53344700000002</v>
      </c>
      <c r="O76" s="9">
        <v>958.44433600000002</v>
      </c>
      <c r="P76" s="9">
        <v>970.098206</v>
      </c>
      <c r="Q76" s="9">
        <v>985.87939500000005</v>
      </c>
      <c r="R76" s="9">
        <v>1003.090332</v>
      </c>
      <c r="S76" s="9">
        <v>1022.111816</v>
      </c>
      <c r="T76" s="9">
        <v>1042.4332280000001</v>
      </c>
      <c r="U76" s="9">
        <v>1063.669067</v>
      </c>
      <c r="V76" s="9">
        <v>1085.194092</v>
      </c>
      <c r="W76" s="9">
        <v>1107.2771</v>
      </c>
      <c r="X76" s="9">
        <v>1129.9720460000001</v>
      </c>
      <c r="Y76" s="9">
        <v>1152.22876</v>
      </c>
      <c r="Z76" s="9">
        <v>1174.4995120000001</v>
      </c>
      <c r="AA76" s="9">
        <v>1197.0626219999999</v>
      </c>
      <c r="AB76" s="9">
        <v>1220.31665</v>
      </c>
      <c r="AC76" s="9">
        <v>1244.272461</v>
      </c>
      <c r="AD76" s="9">
        <v>1269.1728519999999</v>
      </c>
      <c r="AE76" s="9">
        <v>1295.0936280000001</v>
      </c>
      <c r="AF76" s="9">
        <v>1321.619385</v>
      </c>
      <c r="AG76" s="9">
        <v>1348.3125</v>
      </c>
      <c r="AH76" s="9">
        <v>1375.677612</v>
      </c>
      <c r="AI76" s="9">
        <v>1403.971802</v>
      </c>
      <c r="AJ76" s="9">
        <v>1432.8023679999999</v>
      </c>
      <c r="AK76" s="5">
        <v>1.6652E-2</v>
      </c>
    </row>
    <row r="77" spans="1:37" ht="15" customHeight="1">
      <c r="A77" s="61" t="s">
        <v>493</v>
      </c>
      <c r="B77" s="7" t="s">
        <v>171</v>
      </c>
      <c r="C77" s="9">
        <v>317.74200400000001</v>
      </c>
      <c r="D77" s="9">
        <v>323.27188100000001</v>
      </c>
      <c r="E77" s="9">
        <v>328.062164</v>
      </c>
      <c r="F77" s="9">
        <v>332.85101300000002</v>
      </c>
      <c r="G77" s="9">
        <v>337.16980000000001</v>
      </c>
      <c r="H77" s="9">
        <v>341.45642099999998</v>
      </c>
      <c r="I77" s="9">
        <v>345.91107199999999</v>
      </c>
      <c r="J77" s="9">
        <v>350.89123499999999</v>
      </c>
      <c r="K77" s="9">
        <v>355.61740099999997</v>
      </c>
      <c r="L77" s="9">
        <v>360.14102200000002</v>
      </c>
      <c r="M77" s="9">
        <v>365.11380000000003</v>
      </c>
      <c r="N77" s="9">
        <v>370.25466899999998</v>
      </c>
      <c r="O77" s="9">
        <v>375.45196499999997</v>
      </c>
      <c r="P77" s="9">
        <v>380.79632600000002</v>
      </c>
      <c r="Q77" s="9">
        <v>389.32781999999997</v>
      </c>
      <c r="R77" s="9">
        <v>398.22564699999998</v>
      </c>
      <c r="S77" s="9">
        <v>407.69940200000002</v>
      </c>
      <c r="T77" s="9">
        <v>417.57931500000001</v>
      </c>
      <c r="U77" s="9">
        <v>427.62094100000002</v>
      </c>
      <c r="V77" s="9">
        <v>437.70669600000002</v>
      </c>
      <c r="W77" s="9">
        <v>448.11807299999998</v>
      </c>
      <c r="X77" s="9">
        <v>458.939301</v>
      </c>
      <c r="Y77" s="9">
        <v>469.68804899999998</v>
      </c>
      <c r="Z77" s="9">
        <v>480.32775900000001</v>
      </c>
      <c r="AA77" s="9">
        <v>491.16882299999997</v>
      </c>
      <c r="AB77" s="9">
        <v>502.21933000000001</v>
      </c>
      <c r="AC77" s="9">
        <v>513.44293200000004</v>
      </c>
      <c r="AD77" s="9">
        <v>524.74414100000001</v>
      </c>
      <c r="AE77" s="9">
        <v>536.32482900000002</v>
      </c>
      <c r="AF77" s="9">
        <v>548.13476600000001</v>
      </c>
      <c r="AG77" s="9">
        <v>560.02844200000004</v>
      </c>
      <c r="AH77" s="9">
        <v>572.13201900000001</v>
      </c>
      <c r="AI77" s="9">
        <v>584.57080099999996</v>
      </c>
      <c r="AJ77" s="9">
        <v>597.13214100000005</v>
      </c>
      <c r="AK77" s="5">
        <v>1.9361E-2</v>
      </c>
    </row>
    <row r="78" spans="1:37" ht="15" customHeight="1">
      <c r="A78" s="61" t="s">
        <v>492</v>
      </c>
      <c r="B78" s="7" t="s">
        <v>169</v>
      </c>
      <c r="C78" s="9">
        <v>121.258972</v>
      </c>
      <c r="D78" s="9">
        <v>125.04615800000001</v>
      </c>
      <c r="E78" s="9">
        <v>128.29904199999999</v>
      </c>
      <c r="F78" s="9">
        <v>131.94300799999999</v>
      </c>
      <c r="G78" s="9">
        <v>135.56373600000001</v>
      </c>
      <c r="H78" s="9">
        <v>139.248413</v>
      </c>
      <c r="I78" s="9">
        <v>143.090225</v>
      </c>
      <c r="J78" s="9">
        <v>147.172684</v>
      </c>
      <c r="K78" s="9">
        <v>151.22442599999999</v>
      </c>
      <c r="L78" s="9">
        <v>155.26713599999999</v>
      </c>
      <c r="M78" s="9">
        <v>159.637665</v>
      </c>
      <c r="N78" s="9">
        <v>164.199997</v>
      </c>
      <c r="O78" s="9">
        <v>168.90034499999999</v>
      </c>
      <c r="P78" s="9">
        <v>173.79200700000001</v>
      </c>
      <c r="Q78" s="9">
        <v>179.225662</v>
      </c>
      <c r="R78" s="9">
        <v>184.94042999999999</v>
      </c>
      <c r="S78" s="9">
        <v>191.06141700000001</v>
      </c>
      <c r="T78" s="9">
        <v>197.50245699999999</v>
      </c>
      <c r="U78" s="9">
        <v>204.130875</v>
      </c>
      <c r="V78" s="9">
        <v>210.88200399999999</v>
      </c>
      <c r="W78" s="9">
        <v>217.92250100000001</v>
      </c>
      <c r="X78" s="9">
        <v>225.308426</v>
      </c>
      <c r="Y78" s="9">
        <v>232.75947600000001</v>
      </c>
      <c r="Z78" s="9">
        <v>240.474716</v>
      </c>
      <c r="AA78" s="9">
        <v>248.20082099999999</v>
      </c>
      <c r="AB78" s="9">
        <v>256.17166099999997</v>
      </c>
      <c r="AC78" s="9">
        <v>264.36798099999999</v>
      </c>
      <c r="AD78" s="9">
        <v>272.73266599999999</v>
      </c>
      <c r="AE78" s="9">
        <v>281.393799</v>
      </c>
      <c r="AF78" s="9">
        <v>290.323578</v>
      </c>
      <c r="AG78" s="9">
        <v>299.431915</v>
      </c>
      <c r="AH78" s="9">
        <v>308.800995</v>
      </c>
      <c r="AI78" s="9">
        <v>318.51483200000001</v>
      </c>
      <c r="AJ78" s="9">
        <v>328.43481400000002</v>
      </c>
      <c r="AK78" s="5">
        <v>3.0637000000000001E-2</v>
      </c>
    </row>
    <row r="79" spans="1:37" ht="15" customHeight="1">
      <c r="A79" s="61" t="s">
        <v>491</v>
      </c>
      <c r="B79" s="7" t="s">
        <v>167</v>
      </c>
      <c r="C79" s="9">
        <v>392.025665</v>
      </c>
      <c r="D79" s="9">
        <v>396.328644</v>
      </c>
      <c r="E79" s="9">
        <v>400.01531999999997</v>
      </c>
      <c r="F79" s="9">
        <v>403.10363799999999</v>
      </c>
      <c r="G79" s="9">
        <v>405.58334400000001</v>
      </c>
      <c r="H79" s="9">
        <v>407.494843</v>
      </c>
      <c r="I79" s="9">
        <v>408.91284200000001</v>
      </c>
      <c r="J79" s="9">
        <v>409.97619600000002</v>
      </c>
      <c r="K79" s="9">
        <v>410.80972300000002</v>
      </c>
      <c r="L79" s="9">
        <v>411.54473899999999</v>
      </c>
      <c r="M79" s="9">
        <v>412.323395</v>
      </c>
      <c r="N79" s="9">
        <v>413.07879600000001</v>
      </c>
      <c r="O79" s="9">
        <v>414.09207199999997</v>
      </c>
      <c r="P79" s="9">
        <v>415.50988799999999</v>
      </c>
      <c r="Q79" s="9">
        <v>417.32592799999998</v>
      </c>
      <c r="R79" s="9">
        <v>419.924286</v>
      </c>
      <c r="S79" s="9">
        <v>423.35098299999999</v>
      </c>
      <c r="T79" s="9">
        <v>427.35144000000003</v>
      </c>
      <c r="U79" s="9">
        <v>431.91720600000002</v>
      </c>
      <c r="V79" s="9">
        <v>436.60537699999998</v>
      </c>
      <c r="W79" s="9">
        <v>441.23654199999999</v>
      </c>
      <c r="X79" s="9">
        <v>445.724335</v>
      </c>
      <c r="Y79" s="9">
        <v>449.78125</v>
      </c>
      <c r="Z79" s="9">
        <v>453.69702100000001</v>
      </c>
      <c r="AA79" s="9">
        <v>457.69296300000002</v>
      </c>
      <c r="AB79" s="9">
        <v>461.92572000000001</v>
      </c>
      <c r="AC79" s="9">
        <v>466.46151700000001</v>
      </c>
      <c r="AD79" s="9">
        <v>471.69598400000001</v>
      </c>
      <c r="AE79" s="9">
        <v>477.375</v>
      </c>
      <c r="AF79" s="9">
        <v>483.16101099999997</v>
      </c>
      <c r="AG79" s="9">
        <v>488.85211199999998</v>
      </c>
      <c r="AH79" s="9">
        <v>494.744598</v>
      </c>
      <c r="AI79" s="9">
        <v>500.88613900000001</v>
      </c>
      <c r="AJ79" s="9">
        <v>507.23538200000002</v>
      </c>
      <c r="AK79" s="5">
        <v>7.7400000000000004E-3</v>
      </c>
    </row>
    <row r="80" spans="1:37" ht="15" customHeight="1">
      <c r="A80" s="61" t="s">
        <v>490</v>
      </c>
      <c r="B80" s="7" t="s">
        <v>255</v>
      </c>
      <c r="C80" s="9">
        <v>702.85095200000001</v>
      </c>
      <c r="D80" s="9">
        <v>748.06811500000003</v>
      </c>
      <c r="E80" s="9">
        <v>794.45788600000003</v>
      </c>
      <c r="F80" s="9">
        <v>842.16772500000002</v>
      </c>
      <c r="G80" s="9">
        <v>890.77868699999999</v>
      </c>
      <c r="H80" s="9">
        <v>940.500854</v>
      </c>
      <c r="I80" s="9">
        <v>991.15661599999999</v>
      </c>
      <c r="J80" s="9">
        <v>1042.9216309999999</v>
      </c>
      <c r="K80" s="9">
        <v>1095.237061</v>
      </c>
      <c r="L80" s="9">
        <v>1148.195068</v>
      </c>
      <c r="M80" s="9">
        <v>1202.155518</v>
      </c>
      <c r="N80" s="9">
        <v>1257.2155760000001</v>
      </c>
      <c r="O80" s="9">
        <v>1312.9758300000001</v>
      </c>
      <c r="P80" s="9">
        <v>1370.0897219999999</v>
      </c>
      <c r="Q80" s="9">
        <v>1428.0952150000001</v>
      </c>
      <c r="R80" s="9">
        <v>1487.206177</v>
      </c>
      <c r="S80" s="9">
        <v>1546.9842530000001</v>
      </c>
      <c r="T80" s="9">
        <v>1607.5775149999999</v>
      </c>
      <c r="U80" s="9">
        <v>1669.341553</v>
      </c>
      <c r="V80" s="9">
        <v>1731.924683</v>
      </c>
      <c r="W80" s="9">
        <v>1795.2633060000001</v>
      </c>
      <c r="X80" s="9">
        <v>1858.927124</v>
      </c>
      <c r="Y80" s="9">
        <v>1922.598389</v>
      </c>
      <c r="Z80" s="9">
        <v>1992.17688</v>
      </c>
      <c r="AA80" s="9">
        <v>2058.6616210000002</v>
      </c>
      <c r="AB80" s="9">
        <v>2124.4025879999999</v>
      </c>
      <c r="AC80" s="9">
        <v>2190.1062010000001</v>
      </c>
      <c r="AD80" s="9">
        <v>2255.4506839999999</v>
      </c>
      <c r="AE80" s="9">
        <v>2320.0786130000001</v>
      </c>
      <c r="AF80" s="9">
        <v>2384.3642580000001</v>
      </c>
      <c r="AG80" s="9">
        <v>2448.5471189999998</v>
      </c>
      <c r="AH80" s="9">
        <v>2513.0866700000001</v>
      </c>
      <c r="AI80" s="9">
        <v>2578.1125489999999</v>
      </c>
      <c r="AJ80" s="9">
        <v>2643.1203609999998</v>
      </c>
      <c r="AK80" s="5">
        <v>4.0232999999999998E-2</v>
      </c>
    </row>
    <row r="81" spans="1:37" ht="15" customHeight="1">
      <c r="A81" s="61" t="s">
        <v>489</v>
      </c>
      <c r="B81" s="7" t="s">
        <v>171</v>
      </c>
      <c r="C81" s="9">
        <v>412.42425500000002</v>
      </c>
      <c r="D81" s="9">
        <v>441.55624399999999</v>
      </c>
      <c r="E81" s="9">
        <v>471.28247099999999</v>
      </c>
      <c r="F81" s="9">
        <v>501.94793700000002</v>
      </c>
      <c r="G81" s="9">
        <v>533.37548800000002</v>
      </c>
      <c r="H81" s="9">
        <v>565.57226600000001</v>
      </c>
      <c r="I81" s="9">
        <v>598.51281700000004</v>
      </c>
      <c r="J81" s="9">
        <v>632.26635699999997</v>
      </c>
      <c r="K81" s="9">
        <v>666.689392</v>
      </c>
      <c r="L81" s="9">
        <v>701.737976</v>
      </c>
      <c r="M81" s="9">
        <v>737.45513900000003</v>
      </c>
      <c r="N81" s="9">
        <v>773.84130900000002</v>
      </c>
      <c r="O81" s="9">
        <v>810.65454099999999</v>
      </c>
      <c r="P81" s="9">
        <v>848.40124500000002</v>
      </c>
      <c r="Q81" s="9">
        <v>886.18499799999995</v>
      </c>
      <c r="R81" s="9">
        <v>924.849243</v>
      </c>
      <c r="S81" s="9">
        <v>963.47723399999995</v>
      </c>
      <c r="T81" s="9">
        <v>1002.484009</v>
      </c>
      <c r="U81" s="9">
        <v>1042.3359379999999</v>
      </c>
      <c r="V81" s="9">
        <v>1082.764038</v>
      </c>
      <c r="W81" s="9">
        <v>1123.422241</v>
      </c>
      <c r="X81" s="9">
        <v>1163.9812010000001</v>
      </c>
      <c r="Y81" s="9">
        <v>1204.618164</v>
      </c>
      <c r="Z81" s="9">
        <v>1245.534058</v>
      </c>
      <c r="AA81" s="9">
        <v>1286.9023440000001</v>
      </c>
      <c r="AB81" s="9">
        <v>1327.2152100000001</v>
      </c>
      <c r="AC81" s="9">
        <v>1367.377686</v>
      </c>
      <c r="AD81" s="9">
        <v>1407.2303469999999</v>
      </c>
      <c r="AE81" s="9">
        <v>1446.332764</v>
      </c>
      <c r="AF81" s="9">
        <v>1484.8211670000001</v>
      </c>
      <c r="AG81" s="9">
        <v>1523.2646480000001</v>
      </c>
      <c r="AH81" s="9">
        <v>1561.770264</v>
      </c>
      <c r="AI81" s="9">
        <v>1600.2126459999999</v>
      </c>
      <c r="AJ81" s="9">
        <v>1638.309814</v>
      </c>
      <c r="AK81" s="5">
        <v>4.1822999999999999E-2</v>
      </c>
    </row>
    <row r="82" spans="1:37" ht="15" customHeight="1">
      <c r="A82" s="61" t="s">
        <v>488</v>
      </c>
      <c r="B82" s="7" t="s">
        <v>169</v>
      </c>
      <c r="C82" s="9">
        <v>33.974437999999999</v>
      </c>
      <c r="D82" s="9">
        <v>38.619945999999999</v>
      </c>
      <c r="E82" s="9">
        <v>43.849991000000003</v>
      </c>
      <c r="F82" s="9">
        <v>49.503132000000001</v>
      </c>
      <c r="G82" s="9">
        <v>55.333781999999999</v>
      </c>
      <c r="H82" s="9">
        <v>61.443390000000001</v>
      </c>
      <c r="I82" s="9">
        <v>67.609375</v>
      </c>
      <c r="J82" s="9">
        <v>73.935149999999993</v>
      </c>
      <c r="K82" s="9">
        <v>80.018837000000005</v>
      </c>
      <c r="L82" s="9">
        <v>86.014281999999994</v>
      </c>
      <c r="M82" s="9">
        <v>92.215935000000002</v>
      </c>
      <c r="N82" s="9">
        <v>98.689903000000001</v>
      </c>
      <c r="O82" s="9">
        <v>105.431854</v>
      </c>
      <c r="P82" s="9">
        <v>112.338463</v>
      </c>
      <c r="Q82" s="9">
        <v>119.954742</v>
      </c>
      <c r="R82" s="9">
        <v>127.70890799999999</v>
      </c>
      <c r="S82" s="9">
        <v>135.93804900000001</v>
      </c>
      <c r="T82" s="9">
        <v>144.54948400000001</v>
      </c>
      <c r="U82" s="9">
        <v>153.246689</v>
      </c>
      <c r="V82" s="9">
        <v>162.04763800000001</v>
      </c>
      <c r="W82" s="9">
        <v>171.01968400000001</v>
      </c>
      <c r="X82" s="9">
        <v>180.30891399999999</v>
      </c>
      <c r="Y82" s="9">
        <v>189.47290000000001</v>
      </c>
      <c r="Z82" s="9">
        <v>204.12455700000001</v>
      </c>
      <c r="AA82" s="9">
        <v>214.88287399999999</v>
      </c>
      <c r="AB82" s="9">
        <v>225.79811100000001</v>
      </c>
      <c r="AC82" s="9">
        <v>236.93310500000001</v>
      </c>
      <c r="AD82" s="9">
        <v>248.12051400000001</v>
      </c>
      <c r="AE82" s="9">
        <v>259.552277</v>
      </c>
      <c r="AF82" s="9">
        <v>271.17117300000001</v>
      </c>
      <c r="AG82" s="9">
        <v>282.72259500000001</v>
      </c>
      <c r="AH82" s="9">
        <v>294.548767</v>
      </c>
      <c r="AI82" s="9">
        <v>306.85403400000001</v>
      </c>
      <c r="AJ82" s="9">
        <v>319.39776599999999</v>
      </c>
      <c r="AK82" s="5">
        <v>6.8249000000000004E-2</v>
      </c>
    </row>
    <row r="83" spans="1:37" ht="15" customHeight="1">
      <c r="A83" s="61" t="s">
        <v>487</v>
      </c>
      <c r="B83" s="7" t="s">
        <v>167</v>
      </c>
      <c r="C83" s="9">
        <v>256.452271</v>
      </c>
      <c r="D83" s="9">
        <v>267.89196800000002</v>
      </c>
      <c r="E83" s="9">
        <v>279.32540899999998</v>
      </c>
      <c r="F83" s="9">
        <v>290.71670499999999</v>
      </c>
      <c r="G83" s="9">
        <v>302.06942700000002</v>
      </c>
      <c r="H83" s="9">
        <v>313.48519900000002</v>
      </c>
      <c r="I83" s="9">
        <v>325.03439300000002</v>
      </c>
      <c r="J83" s="9">
        <v>336.72009300000002</v>
      </c>
      <c r="K83" s="9">
        <v>348.52880900000002</v>
      </c>
      <c r="L83" s="9">
        <v>360.44278000000003</v>
      </c>
      <c r="M83" s="9">
        <v>372.484467</v>
      </c>
      <c r="N83" s="9">
        <v>384.68441799999999</v>
      </c>
      <c r="O83" s="9">
        <v>396.889343</v>
      </c>
      <c r="P83" s="9">
        <v>409.35006700000002</v>
      </c>
      <c r="Q83" s="9">
        <v>421.95538299999998</v>
      </c>
      <c r="R83" s="9">
        <v>434.64804099999998</v>
      </c>
      <c r="S83" s="9">
        <v>447.56896999999998</v>
      </c>
      <c r="T83" s="9">
        <v>460.54406699999998</v>
      </c>
      <c r="U83" s="9">
        <v>473.75897200000003</v>
      </c>
      <c r="V83" s="9">
        <v>487.113068</v>
      </c>
      <c r="W83" s="9">
        <v>500.82141100000001</v>
      </c>
      <c r="X83" s="9">
        <v>514.63696300000004</v>
      </c>
      <c r="Y83" s="9">
        <v>528.507385</v>
      </c>
      <c r="Z83" s="9">
        <v>542.51831100000004</v>
      </c>
      <c r="AA83" s="9">
        <v>556.87634300000002</v>
      </c>
      <c r="AB83" s="9">
        <v>571.38928199999998</v>
      </c>
      <c r="AC83" s="9">
        <v>585.79547100000002</v>
      </c>
      <c r="AD83" s="9">
        <v>600.09973100000002</v>
      </c>
      <c r="AE83" s="9">
        <v>614.19348100000002</v>
      </c>
      <c r="AF83" s="9">
        <v>628.37207000000001</v>
      </c>
      <c r="AG83" s="9">
        <v>642.55987500000003</v>
      </c>
      <c r="AH83" s="9">
        <v>656.76763900000003</v>
      </c>
      <c r="AI83" s="9">
        <v>671.04595900000004</v>
      </c>
      <c r="AJ83" s="9">
        <v>685.41284199999996</v>
      </c>
      <c r="AK83" s="5">
        <v>2.9793E-2</v>
      </c>
    </row>
    <row r="84" spans="1:37" ht="15" customHeight="1">
      <c r="A84" s="61" t="s">
        <v>486</v>
      </c>
      <c r="B84" s="7" t="s">
        <v>250</v>
      </c>
      <c r="C84" s="9">
        <v>1263.8626710000001</v>
      </c>
      <c r="D84" s="9">
        <v>1329.928467</v>
      </c>
      <c r="E84" s="9">
        <v>1397.778564</v>
      </c>
      <c r="F84" s="9">
        <v>1467.3206789999999</v>
      </c>
      <c r="G84" s="9">
        <v>1538.759033</v>
      </c>
      <c r="H84" s="9">
        <v>1612.034668</v>
      </c>
      <c r="I84" s="9">
        <v>1689.234009</v>
      </c>
      <c r="J84" s="9">
        <v>1767.1823730000001</v>
      </c>
      <c r="K84" s="9">
        <v>1847.184082</v>
      </c>
      <c r="L84" s="9">
        <v>1927.7182620000001</v>
      </c>
      <c r="M84" s="9">
        <v>2010.533203</v>
      </c>
      <c r="N84" s="9">
        <v>2095.1437989999999</v>
      </c>
      <c r="O84" s="9">
        <v>2180.6313479999999</v>
      </c>
      <c r="P84" s="9">
        <v>2267.9448240000002</v>
      </c>
      <c r="Q84" s="9">
        <v>2356.6479490000002</v>
      </c>
      <c r="R84" s="9">
        <v>2446.156982</v>
      </c>
      <c r="S84" s="9">
        <v>2536.6845699999999</v>
      </c>
      <c r="T84" s="9">
        <v>2629.4968260000001</v>
      </c>
      <c r="U84" s="9">
        <v>2722.0395509999998</v>
      </c>
      <c r="V84" s="9">
        <v>2815.110107</v>
      </c>
      <c r="W84" s="9">
        <v>2908.342529</v>
      </c>
      <c r="X84" s="9">
        <v>3001.4167480000001</v>
      </c>
      <c r="Y84" s="9">
        <v>3093.6088869999999</v>
      </c>
      <c r="Z84" s="9">
        <v>3185.7861330000001</v>
      </c>
      <c r="AA84" s="9">
        <v>3276.783203</v>
      </c>
      <c r="AB84" s="9">
        <v>3368.9089359999998</v>
      </c>
      <c r="AC84" s="9">
        <v>3457.4533689999998</v>
      </c>
      <c r="AD84" s="9">
        <v>3545.4907229999999</v>
      </c>
      <c r="AE84" s="9">
        <v>3628.576904</v>
      </c>
      <c r="AF84" s="9">
        <v>3710.0310060000002</v>
      </c>
      <c r="AG84" s="9">
        <v>3789.8967290000001</v>
      </c>
      <c r="AH84" s="9">
        <v>3868.4384770000001</v>
      </c>
      <c r="AI84" s="9">
        <v>3947.0190429999998</v>
      </c>
      <c r="AJ84" s="9">
        <v>4025.7651369999999</v>
      </c>
      <c r="AK84" s="5">
        <v>3.5217999999999999E-2</v>
      </c>
    </row>
    <row r="85" spans="1:37" ht="15" customHeight="1">
      <c r="A85" s="61" t="s">
        <v>485</v>
      </c>
      <c r="B85" s="7" t="s">
        <v>171</v>
      </c>
      <c r="C85" s="9">
        <v>764.75213599999995</v>
      </c>
      <c r="D85" s="9">
        <v>798.344604</v>
      </c>
      <c r="E85" s="9">
        <v>832.27911400000005</v>
      </c>
      <c r="F85" s="9">
        <v>867.51068099999998</v>
      </c>
      <c r="G85" s="9">
        <v>903.95800799999995</v>
      </c>
      <c r="H85" s="9">
        <v>941.48480199999995</v>
      </c>
      <c r="I85" s="9">
        <v>982.36883499999999</v>
      </c>
      <c r="J85" s="9">
        <v>1023.501953</v>
      </c>
      <c r="K85" s="9">
        <v>1065.9235839999999</v>
      </c>
      <c r="L85" s="9">
        <v>1108.430298</v>
      </c>
      <c r="M85" s="9">
        <v>1152.7148440000001</v>
      </c>
      <c r="N85" s="9">
        <v>1198.5772710000001</v>
      </c>
      <c r="O85" s="9">
        <v>1244.9300539999999</v>
      </c>
      <c r="P85" s="9">
        <v>1292.545654</v>
      </c>
      <c r="Q85" s="9">
        <v>1340.696533</v>
      </c>
      <c r="R85" s="9">
        <v>1388.813721</v>
      </c>
      <c r="S85" s="9">
        <v>1437.9860839999999</v>
      </c>
      <c r="T85" s="9">
        <v>1489.2312010000001</v>
      </c>
      <c r="U85" s="9">
        <v>1540.1057129999999</v>
      </c>
      <c r="V85" s="9">
        <v>1591.2768550000001</v>
      </c>
      <c r="W85" s="9">
        <v>1642.474976</v>
      </c>
      <c r="X85" s="9">
        <v>1693.4726559999999</v>
      </c>
      <c r="Y85" s="9">
        <v>1743.622803</v>
      </c>
      <c r="Z85" s="9">
        <v>1793.429932</v>
      </c>
      <c r="AA85" s="9">
        <v>1841.8488769999999</v>
      </c>
      <c r="AB85" s="9">
        <v>1891.7348629999999</v>
      </c>
      <c r="AC85" s="9">
        <v>1939.6024170000001</v>
      </c>
      <c r="AD85" s="9">
        <v>1988.8551030000001</v>
      </c>
      <c r="AE85" s="9">
        <v>2034.0500489999999</v>
      </c>
      <c r="AF85" s="9">
        <v>2078.4514159999999</v>
      </c>
      <c r="AG85" s="9">
        <v>2122.0920409999999</v>
      </c>
      <c r="AH85" s="9">
        <v>2165.1645509999998</v>
      </c>
      <c r="AI85" s="9">
        <v>2208.9296880000002</v>
      </c>
      <c r="AJ85" s="9">
        <v>2253.4169919999999</v>
      </c>
      <c r="AK85" s="5">
        <v>3.2958000000000001E-2</v>
      </c>
    </row>
    <row r="86" spans="1:37" ht="15" customHeight="1">
      <c r="A86" s="61" t="s">
        <v>484</v>
      </c>
      <c r="B86" s="7" t="s">
        <v>169</v>
      </c>
      <c r="C86" s="9">
        <v>142.32788099999999</v>
      </c>
      <c r="D86" s="9">
        <v>154.80630500000001</v>
      </c>
      <c r="E86" s="9">
        <v>168.342209</v>
      </c>
      <c r="F86" s="9">
        <v>181.86196899999999</v>
      </c>
      <c r="G86" s="9">
        <v>195.737549</v>
      </c>
      <c r="H86" s="9">
        <v>210.06068400000001</v>
      </c>
      <c r="I86" s="9">
        <v>224.712906</v>
      </c>
      <c r="J86" s="9">
        <v>239.633713</v>
      </c>
      <c r="K86" s="9">
        <v>254.988373</v>
      </c>
      <c r="L86" s="9">
        <v>270.45413200000002</v>
      </c>
      <c r="M86" s="9">
        <v>286.10501099999999</v>
      </c>
      <c r="N86" s="9">
        <v>301.63900799999999</v>
      </c>
      <c r="O86" s="9">
        <v>317.19519000000003</v>
      </c>
      <c r="P86" s="9">
        <v>332.93984999999998</v>
      </c>
      <c r="Q86" s="9">
        <v>349.18682899999999</v>
      </c>
      <c r="R86" s="9">
        <v>365.93933099999998</v>
      </c>
      <c r="S86" s="9">
        <v>382.29846199999997</v>
      </c>
      <c r="T86" s="9">
        <v>398.44940200000002</v>
      </c>
      <c r="U86" s="9">
        <v>414.35647599999999</v>
      </c>
      <c r="V86" s="9">
        <v>430.24121100000002</v>
      </c>
      <c r="W86" s="9">
        <v>446.14245599999998</v>
      </c>
      <c r="X86" s="9">
        <v>462.09558099999998</v>
      </c>
      <c r="Y86" s="9">
        <v>478.14501999999999</v>
      </c>
      <c r="Z86" s="9">
        <v>494.76498400000003</v>
      </c>
      <c r="AA86" s="9">
        <v>511.92507899999998</v>
      </c>
      <c r="AB86" s="9">
        <v>529.19000200000005</v>
      </c>
      <c r="AC86" s="9">
        <v>545.42614700000001</v>
      </c>
      <c r="AD86" s="9">
        <v>560.36377000000005</v>
      </c>
      <c r="AE86" s="9">
        <v>575.00860599999999</v>
      </c>
      <c r="AF86" s="9">
        <v>589.36859100000004</v>
      </c>
      <c r="AG86" s="9">
        <v>603.40716599999996</v>
      </c>
      <c r="AH86" s="9">
        <v>617.09985400000005</v>
      </c>
      <c r="AI86" s="9">
        <v>630.43719499999997</v>
      </c>
      <c r="AJ86" s="9">
        <v>643.44171100000005</v>
      </c>
      <c r="AK86" s="5">
        <v>4.5525999999999997E-2</v>
      </c>
    </row>
    <row r="87" spans="1:37" ht="15" customHeight="1">
      <c r="A87" s="61" t="s">
        <v>483</v>
      </c>
      <c r="B87" s="7" t="s">
        <v>167</v>
      </c>
      <c r="C87" s="9">
        <v>356.78268400000002</v>
      </c>
      <c r="D87" s="9">
        <v>376.77758799999998</v>
      </c>
      <c r="E87" s="9">
        <v>397.15728799999999</v>
      </c>
      <c r="F87" s="9">
        <v>417.94802900000002</v>
      </c>
      <c r="G87" s="9">
        <v>439.06350700000002</v>
      </c>
      <c r="H87" s="9">
        <v>460.489105</v>
      </c>
      <c r="I87" s="9">
        <v>482.15219100000002</v>
      </c>
      <c r="J87" s="9">
        <v>504.04675300000002</v>
      </c>
      <c r="K87" s="9">
        <v>526.272156</v>
      </c>
      <c r="L87" s="9">
        <v>548.83392300000003</v>
      </c>
      <c r="M87" s="9">
        <v>571.71343999999999</v>
      </c>
      <c r="N87" s="9">
        <v>594.92755099999999</v>
      </c>
      <c r="O87" s="9">
        <v>618.50610400000005</v>
      </c>
      <c r="P87" s="9">
        <v>642.45922900000005</v>
      </c>
      <c r="Q87" s="9">
        <v>666.76470900000004</v>
      </c>
      <c r="R87" s="9">
        <v>691.40386999999998</v>
      </c>
      <c r="S87" s="9">
        <v>716.40008499999999</v>
      </c>
      <c r="T87" s="9">
        <v>741.81622300000004</v>
      </c>
      <c r="U87" s="9">
        <v>767.57745399999999</v>
      </c>
      <c r="V87" s="9">
        <v>793.59198000000004</v>
      </c>
      <c r="W87" s="9">
        <v>819.725098</v>
      </c>
      <c r="X87" s="9">
        <v>845.84832800000004</v>
      </c>
      <c r="Y87" s="9">
        <v>871.84118699999999</v>
      </c>
      <c r="Z87" s="9">
        <v>897.59136999999998</v>
      </c>
      <c r="AA87" s="9">
        <v>923.00939900000003</v>
      </c>
      <c r="AB87" s="9">
        <v>947.98419200000001</v>
      </c>
      <c r="AC87" s="9">
        <v>972.42474400000003</v>
      </c>
      <c r="AD87" s="9">
        <v>996.27203399999996</v>
      </c>
      <c r="AE87" s="9">
        <v>1019.51825</v>
      </c>
      <c r="AF87" s="9">
        <v>1042.2109379999999</v>
      </c>
      <c r="AG87" s="9">
        <v>1064.397461</v>
      </c>
      <c r="AH87" s="9">
        <v>1086.1741939999999</v>
      </c>
      <c r="AI87" s="9">
        <v>1107.6521</v>
      </c>
      <c r="AJ87" s="9">
        <v>1128.9063719999999</v>
      </c>
      <c r="AK87" s="5">
        <v>3.4887000000000001E-2</v>
      </c>
    </row>
    <row r="88" spans="1:37" ht="15" customHeight="1">
      <c r="A88" s="61" t="s">
        <v>482</v>
      </c>
      <c r="B88" s="7" t="s">
        <v>245</v>
      </c>
      <c r="C88" s="9">
        <v>5669.8149409999996</v>
      </c>
      <c r="D88" s="9">
        <v>5916.5063479999999</v>
      </c>
      <c r="E88" s="9">
        <v>6162.7353519999997</v>
      </c>
      <c r="F88" s="9">
        <v>6408.0532229999999</v>
      </c>
      <c r="G88" s="9">
        <v>6652.3369140000004</v>
      </c>
      <c r="H88" s="9">
        <v>6895.9702150000003</v>
      </c>
      <c r="I88" s="9">
        <v>7136.8823240000002</v>
      </c>
      <c r="J88" s="9">
        <v>7371.9350590000004</v>
      </c>
      <c r="K88" s="9">
        <v>7601.294922</v>
      </c>
      <c r="L88" s="9">
        <v>7828.2304690000001</v>
      </c>
      <c r="M88" s="9">
        <v>8051.4829099999997</v>
      </c>
      <c r="N88" s="9">
        <v>8268.7011719999991</v>
      </c>
      <c r="O88" s="9">
        <v>8482.6748050000006</v>
      </c>
      <c r="P88" s="9">
        <v>8687.8964840000008</v>
      </c>
      <c r="Q88" s="9">
        <v>8883.8886719999991</v>
      </c>
      <c r="R88" s="9">
        <v>9084.9355469999991</v>
      </c>
      <c r="S88" s="9">
        <v>9279.7255860000005</v>
      </c>
      <c r="T88" s="9">
        <v>9466.9423829999996</v>
      </c>
      <c r="U88" s="9">
        <v>9645.9912110000005</v>
      </c>
      <c r="V88" s="9">
        <v>9821.6308590000008</v>
      </c>
      <c r="W88" s="9">
        <v>9986.7841800000006</v>
      </c>
      <c r="X88" s="9">
        <v>10141.414062</v>
      </c>
      <c r="Y88" s="9">
        <v>10287.935546999999</v>
      </c>
      <c r="Z88" s="9">
        <v>10426.463867</v>
      </c>
      <c r="AA88" s="9">
        <v>10566.03125</v>
      </c>
      <c r="AB88" s="9">
        <v>10706.112305000001</v>
      </c>
      <c r="AC88" s="9">
        <v>10844.841796999999</v>
      </c>
      <c r="AD88" s="9">
        <v>10978.222656</v>
      </c>
      <c r="AE88" s="9">
        <v>11108.488281</v>
      </c>
      <c r="AF88" s="9">
        <v>11241.760742</v>
      </c>
      <c r="AG88" s="9">
        <v>11398.318359000001</v>
      </c>
      <c r="AH88" s="9">
        <v>11554.322265999999</v>
      </c>
      <c r="AI88" s="9">
        <v>11716.214844</v>
      </c>
      <c r="AJ88" s="9">
        <v>11886.504883</v>
      </c>
      <c r="AK88" s="5">
        <v>2.2041000000000002E-2</v>
      </c>
    </row>
    <row r="89" spans="1:37" ht="15" customHeight="1">
      <c r="A89" s="61" t="s">
        <v>481</v>
      </c>
      <c r="B89" s="7" t="s">
        <v>171</v>
      </c>
      <c r="C89" s="9">
        <v>3450.0043949999999</v>
      </c>
      <c r="D89" s="9">
        <v>3623.9633789999998</v>
      </c>
      <c r="E89" s="9">
        <v>3799.8933109999998</v>
      </c>
      <c r="F89" s="9">
        <v>3976.5515140000002</v>
      </c>
      <c r="G89" s="9">
        <v>4153.5610349999997</v>
      </c>
      <c r="H89" s="9">
        <v>4330.9458009999998</v>
      </c>
      <c r="I89" s="9">
        <v>4506.3955079999996</v>
      </c>
      <c r="J89" s="9">
        <v>4678.3520509999998</v>
      </c>
      <c r="K89" s="9">
        <v>4850.3969729999999</v>
      </c>
      <c r="L89" s="9">
        <v>5024.8984380000002</v>
      </c>
      <c r="M89" s="9">
        <v>5196.591797</v>
      </c>
      <c r="N89" s="9">
        <v>5365.8471680000002</v>
      </c>
      <c r="O89" s="9">
        <v>5534.2451170000004</v>
      </c>
      <c r="P89" s="9">
        <v>5694.5898440000001</v>
      </c>
      <c r="Q89" s="9">
        <v>5847.9653319999998</v>
      </c>
      <c r="R89" s="9">
        <v>6001.9301759999998</v>
      </c>
      <c r="S89" s="9">
        <v>6148.7275390000004</v>
      </c>
      <c r="T89" s="9">
        <v>6290.8608400000003</v>
      </c>
      <c r="U89" s="9">
        <v>6428.9023440000001</v>
      </c>
      <c r="V89" s="9">
        <v>6562.1132809999999</v>
      </c>
      <c r="W89" s="9">
        <v>6694.1601559999999</v>
      </c>
      <c r="X89" s="9">
        <v>6812.9746089999999</v>
      </c>
      <c r="Y89" s="9">
        <v>6927.1254879999997</v>
      </c>
      <c r="Z89" s="9">
        <v>7036.1884769999997</v>
      </c>
      <c r="AA89" s="9">
        <v>7144.3818359999996</v>
      </c>
      <c r="AB89" s="9">
        <v>7252.3271480000003</v>
      </c>
      <c r="AC89" s="9">
        <v>7357.7880859999996</v>
      </c>
      <c r="AD89" s="9">
        <v>7458.1044920000004</v>
      </c>
      <c r="AE89" s="9">
        <v>7554.9140619999998</v>
      </c>
      <c r="AF89" s="9">
        <v>7653.3798829999996</v>
      </c>
      <c r="AG89" s="9">
        <v>7751.0297849999997</v>
      </c>
      <c r="AH89" s="9">
        <v>7843.578125</v>
      </c>
      <c r="AI89" s="9">
        <v>7936.5444340000004</v>
      </c>
      <c r="AJ89" s="9">
        <v>8033.2172849999997</v>
      </c>
      <c r="AK89" s="5">
        <v>2.5187000000000001E-2</v>
      </c>
    </row>
    <row r="90" spans="1:37" ht="15" customHeight="1">
      <c r="A90" s="61" t="s">
        <v>480</v>
      </c>
      <c r="B90" s="7" t="s">
        <v>169</v>
      </c>
      <c r="C90" s="9">
        <v>931.85382100000004</v>
      </c>
      <c r="D90" s="9">
        <v>980.46203600000001</v>
      </c>
      <c r="E90" s="9">
        <v>1028.027466</v>
      </c>
      <c r="F90" s="9">
        <v>1075.401001</v>
      </c>
      <c r="G90" s="9">
        <v>1122.7749020000001</v>
      </c>
      <c r="H90" s="9">
        <v>1170.8873289999999</v>
      </c>
      <c r="I90" s="9">
        <v>1219.5792240000001</v>
      </c>
      <c r="J90" s="9">
        <v>1268.1807859999999</v>
      </c>
      <c r="K90" s="9">
        <v>1313.461182</v>
      </c>
      <c r="L90" s="9">
        <v>1355.0289310000001</v>
      </c>
      <c r="M90" s="9">
        <v>1396.700928</v>
      </c>
      <c r="N90" s="9">
        <v>1435.6623540000001</v>
      </c>
      <c r="O90" s="9">
        <v>1473.7375489999999</v>
      </c>
      <c r="P90" s="9">
        <v>1510.874268</v>
      </c>
      <c r="Q90" s="9">
        <v>1544.9423830000001</v>
      </c>
      <c r="R90" s="9">
        <v>1583.038818</v>
      </c>
      <c r="S90" s="9">
        <v>1623.3950199999999</v>
      </c>
      <c r="T90" s="9">
        <v>1661.457275</v>
      </c>
      <c r="U90" s="9">
        <v>1696.4654539999999</v>
      </c>
      <c r="V90" s="9">
        <v>1732.428101</v>
      </c>
      <c r="W90" s="9">
        <v>1758.9167480000001</v>
      </c>
      <c r="X90" s="9">
        <v>1789.4476320000001</v>
      </c>
      <c r="Y90" s="9">
        <v>1818.4746090000001</v>
      </c>
      <c r="Z90" s="9">
        <v>1844.9761960000001</v>
      </c>
      <c r="AA90" s="9">
        <v>1871.9291989999999</v>
      </c>
      <c r="AB90" s="9">
        <v>1899.3863530000001</v>
      </c>
      <c r="AC90" s="9">
        <v>1927.1816409999999</v>
      </c>
      <c r="AD90" s="9">
        <v>1955.2745359999999</v>
      </c>
      <c r="AE90" s="9">
        <v>1983.518677</v>
      </c>
      <c r="AF90" s="9">
        <v>2011.7879640000001</v>
      </c>
      <c r="AG90" s="9">
        <v>2062.2583009999998</v>
      </c>
      <c r="AH90" s="9">
        <v>2115.342529</v>
      </c>
      <c r="AI90" s="9">
        <v>2171.953125</v>
      </c>
      <c r="AJ90" s="9">
        <v>2231.3713379999999</v>
      </c>
      <c r="AK90" s="5">
        <v>2.6030999999999999E-2</v>
      </c>
    </row>
    <row r="91" spans="1:37" ht="15" customHeight="1">
      <c r="A91" s="61" t="s">
        <v>479</v>
      </c>
      <c r="B91" s="7" t="s">
        <v>167</v>
      </c>
      <c r="C91" s="9">
        <v>1287.9566649999999</v>
      </c>
      <c r="D91" s="9">
        <v>1312.081177</v>
      </c>
      <c r="E91" s="9">
        <v>1334.814453</v>
      </c>
      <c r="F91" s="9">
        <v>1356.1004640000001</v>
      </c>
      <c r="G91" s="9">
        <v>1376.000732</v>
      </c>
      <c r="H91" s="9">
        <v>1394.1373289999999</v>
      </c>
      <c r="I91" s="9">
        <v>1410.9075929999999</v>
      </c>
      <c r="J91" s="9">
        <v>1425.4023440000001</v>
      </c>
      <c r="K91" s="9">
        <v>1437.4366460000001</v>
      </c>
      <c r="L91" s="9">
        <v>1448.3032229999999</v>
      </c>
      <c r="M91" s="9">
        <v>1458.1898189999999</v>
      </c>
      <c r="N91" s="9">
        <v>1467.1918949999999</v>
      </c>
      <c r="O91" s="9">
        <v>1474.692749</v>
      </c>
      <c r="P91" s="9">
        <v>1482.4326169999999</v>
      </c>
      <c r="Q91" s="9">
        <v>1490.9814449999999</v>
      </c>
      <c r="R91" s="9">
        <v>1499.966919</v>
      </c>
      <c r="S91" s="9">
        <v>1507.6026609999999</v>
      </c>
      <c r="T91" s="9">
        <v>1514.6241460000001</v>
      </c>
      <c r="U91" s="9">
        <v>1520.6239009999999</v>
      </c>
      <c r="V91" s="9">
        <v>1527.0898440000001</v>
      </c>
      <c r="W91" s="9">
        <v>1533.7071530000001</v>
      </c>
      <c r="X91" s="9">
        <v>1538.991943</v>
      </c>
      <c r="Y91" s="9">
        <v>1542.3358149999999</v>
      </c>
      <c r="Z91" s="9">
        <v>1545.2985839999999</v>
      </c>
      <c r="AA91" s="9">
        <v>1549.7202150000001</v>
      </c>
      <c r="AB91" s="9">
        <v>1554.3983149999999</v>
      </c>
      <c r="AC91" s="9">
        <v>1559.871582</v>
      </c>
      <c r="AD91" s="9">
        <v>1564.8438719999999</v>
      </c>
      <c r="AE91" s="9">
        <v>1570.055298</v>
      </c>
      <c r="AF91" s="9">
        <v>1576.5924070000001</v>
      </c>
      <c r="AG91" s="9">
        <v>1585.030029</v>
      </c>
      <c r="AH91" s="9">
        <v>1595.4013669999999</v>
      </c>
      <c r="AI91" s="9">
        <v>1607.716919</v>
      </c>
      <c r="AJ91" s="9">
        <v>1621.9157709999999</v>
      </c>
      <c r="AK91" s="5">
        <v>6.6470000000000001E-3</v>
      </c>
    </row>
    <row r="92" spans="1:37" ht="15" customHeight="1">
      <c r="A92" s="61" t="s">
        <v>478</v>
      </c>
      <c r="B92" s="7" t="s">
        <v>240</v>
      </c>
      <c r="C92" s="9">
        <v>1118.70874</v>
      </c>
      <c r="D92" s="9">
        <v>1145.1319579999999</v>
      </c>
      <c r="E92" s="9">
        <v>1174.7423100000001</v>
      </c>
      <c r="F92" s="9">
        <v>1207.686768</v>
      </c>
      <c r="G92" s="9">
        <v>1242.205688</v>
      </c>
      <c r="H92" s="9">
        <v>1278.2299800000001</v>
      </c>
      <c r="I92" s="9">
        <v>1316.0905760000001</v>
      </c>
      <c r="J92" s="9">
        <v>1355.295288</v>
      </c>
      <c r="K92" s="9">
        <v>1395.733154</v>
      </c>
      <c r="L92" s="9">
        <v>1437.0047609999999</v>
      </c>
      <c r="M92" s="9">
        <v>1478.6892089999999</v>
      </c>
      <c r="N92" s="9">
        <v>1522.385254</v>
      </c>
      <c r="O92" s="9">
        <v>1568.0135499999999</v>
      </c>
      <c r="P92" s="9">
        <v>1614.72522</v>
      </c>
      <c r="Q92" s="9">
        <v>1669.972168</v>
      </c>
      <c r="R92" s="9">
        <v>1726.668091</v>
      </c>
      <c r="S92" s="9">
        <v>1785.729736</v>
      </c>
      <c r="T92" s="9">
        <v>1847.3587649999999</v>
      </c>
      <c r="U92" s="9">
        <v>1911.7426760000001</v>
      </c>
      <c r="V92" s="9">
        <v>1979.413818</v>
      </c>
      <c r="W92" s="9">
        <v>2049.8413089999999</v>
      </c>
      <c r="X92" s="9">
        <v>2122.5446780000002</v>
      </c>
      <c r="Y92" s="9">
        <v>2200.0437010000001</v>
      </c>
      <c r="Z92" s="9">
        <v>2286.1420899999998</v>
      </c>
      <c r="AA92" s="9">
        <v>2374.9365229999999</v>
      </c>
      <c r="AB92" s="9">
        <v>2468.6303710000002</v>
      </c>
      <c r="AC92" s="9">
        <v>2568.148682</v>
      </c>
      <c r="AD92" s="9">
        <v>2673.8312989999999</v>
      </c>
      <c r="AE92" s="9">
        <v>2784.969482</v>
      </c>
      <c r="AF92" s="9">
        <v>2900.1547850000002</v>
      </c>
      <c r="AG92" s="9">
        <v>3019.9145509999998</v>
      </c>
      <c r="AH92" s="9">
        <v>3145.334961</v>
      </c>
      <c r="AI92" s="9">
        <v>3276.735596</v>
      </c>
      <c r="AJ92" s="9">
        <v>3414.1586910000001</v>
      </c>
      <c r="AK92" s="5">
        <v>3.4727000000000001E-2</v>
      </c>
    </row>
    <row r="93" spans="1:37" ht="15" customHeight="1">
      <c r="A93" s="61" t="s">
        <v>477</v>
      </c>
      <c r="B93" s="7" t="s">
        <v>171</v>
      </c>
      <c r="C93" s="9">
        <v>487.360321</v>
      </c>
      <c r="D93" s="9">
        <v>500.91980000000001</v>
      </c>
      <c r="E93" s="9">
        <v>516.48785399999997</v>
      </c>
      <c r="F93" s="9">
        <v>534.23168899999996</v>
      </c>
      <c r="G93" s="9">
        <v>552.87341300000003</v>
      </c>
      <c r="H93" s="9">
        <v>572.52624500000002</v>
      </c>
      <c r="I93" s="9">
        <v>593.22576900000001</v>
      </c>
      <c r="J93" s="9">
        <v>614.72534199999996</v>
      </c>
      <c r="K93" s="9">
        <v>636.77417000000003</v>
      </c>
      <c r="L93" s="9">
        <v>659.28881799999999</v>
      </c>
      <c r="M93" s="9">
        <v>682.38378899999998</v>
      </c>
      <c r="N93" s="9">
        <v>706.19921899999997</v>
      </c>
      <c r="O93" s="9">
        <v>730.95165999999995</v>
      </c>
      <c r="P93" s="9">
        <v>756.40801999999996</v>
      </c>
      <c r="Q93" s="9">
        <v>788.51525900000001</v>
      </c>
      <c r="R93" s="9">
        <v>821.66216999999995</v>
      </c>
      <c r="S93" s="9">
        <v>856.59454300000004</v>
      </c>
      <c r="T93" s="9">
        <v>893.50970500000005</v>
      </c>
      <c r="U93" s="9">
        <v>932.27294900000004</v>
      </c>
      <c r="V93" s="9">
        <v>972.92138699999998</v>
      </c>
      <c r="W93" s="9">
        <v>1015.387207</v>
      </c>
      <c r="X93" s="9">
        <v>1059.741943</v>
      </c>
      <c r="Y93" s="9">
        <v>1106.2196039999999</v>
      </c>
      <c r="Z93" s="9">
        <v>1158.114014</v>
      </c>
      <c r="AA93" s="9">
        <v>1209.739746</v>
      </c>
      <c r="AB93" s="9">
        <v>1263.4270019999999</v>
      </c>
      <c r="AC93" s="9">
        <v>1319.581543</v>
      </c>
      <c r="AD93" s="9">
        <v>1378.3916019999999</v>
      </c>
      <c r="AE93" s="9">
        <v>1440.023193</v>
      </c>
      <c r="AF93" s="9">
        <v>1504.4844969999999</v>
      </c>
      <c r="AG93" s="9">
        <v>1571.1389160000001</v>
      </c>
      <c r="AH93" s="9">
        <v>1641.1098629999999</v>
      </c>
      <c r="AI93" s="9">
        <v>1714.712769</v>
      </c>
      <c r="AJ93" s="9">
        <v>1791.9243160000001</v>
      </c>
      <c r="AK93" s="5">
        <v>4.0634999999999998E-2</v>
      </c>
    </row>
    <row r="94" spans="1:37" ht="15" customHeight="1">
      <c r="A94" s="61" t="s">
        <v>476</v>
      </c>
      <c r="B94" s="7" t="s">
        <v>169</v>
      </c>
      <c r="C94" s="9">
        <v>173.43632500000001</v>
      </c>
      <c r="D94" s="9">
        <v>185.853104</v>
      </c>
      <c r="E94" s="9">
        <v>198.976776</v>
      </c>
      <c r="F94" s="9">
        <v>212.781586</v>
      </c>
      <c r="G94" s="9">
        <v>227.20426900000001</v>
      </c>
      <c r="H94" s="9">
        <v>242.04608200000001</v>
      </c>
      <c r="I94" s="9">
        <v>257.60806300000002</v>
      </c>
      <c r="J94" s="9">
        <v>273.72692899999998</v>
      </c>
      <c r="K94" s="9">
        <v>290.61676</v>
      </c>
      <c r="L94" s="9">
        <v>307.98501599999997</v>
      </c>
      <c r="M94" s="9">
        <v>325.27066000000002</v>
      </c>
      <c r="N94" s="9">
        <v>343.90231299999999</v>
      </c>
      <c r="O94" s="9">
        <v>363.54013099999997</v>
      </c>
      <c r="P94" s="9">
        <v>383.63079800000003</v>
      </c>
      <c r="Q94" s="9">
        <v>404.35668900000002</v>
      </c>
      <c r="R94" s="9">
        <v>425.580536</v>
      </c>
      <c r="S94" s="9">
        <v>447.32775900000001</v>
      </c>
      <c r="T94" s="9">
        <v>469.5849</v>
      </c>
      <c r="U94" s="9">
        <v>492.723724</v>
      </c>
      <c r="V94" s="9">
        <v>517.25219700000002</v>
      </c>
      <c r="W94" s="9">
        <v>542.73968500000001</v>
      </c>
      <c r="X94" s="9">
        <v>568.63946499999997</v>
      </c>
      <c r="Y94" s="9">
        <v>595.78094499999997</v>
      </c>
      <c r="Z94" s="9">
        <v>624.02783199999999</v>
      </c>
      <c r="AA94" s="9">
        <v>653.11889599999995</v>
      </c>
      <c r="AB94" s="9">
        <v>682.95355199999995</v>
      </c>
      <c r="AC94" s="9">
        <v>714.08129899999994</v>
      </c>
      <c r="AD94" s="9">
        <v>746.79150400000003</v>
      </c>
      <c r="AE94" s="9">
        <v>780.337402</v>
      </c>
      <c r="AF94" s="9">
        <v>813.52288799999997</v>
      </c>
      <c r="AG94" s="9">
        <v>847.66766399999995</v>
      </c>
      <c r="AH94" s="9">
        <v>882.80542000000003</v>
      </c>
      <c r="AI94" s="9">
        <v>918.98364300000003</v>
      </c>
      <c r="AJ94" s="9">
        <v>956.24603300000001</v>
      </c>
      <c r="AK94" s="5">
        <v>5.2521999999999999E-2</v>
      </c>
    </row>
    <row r="95" spans="1:37" ht="15" customHeight="1">
      <c r="A95" s="61" t="s">
        <v>475</v>
      </c>
      <c r="B95" s="7" t="s">
        <v>167</v>
      </c>
      <c r="C95" s="9">
        <v>457.91217</v>
      </c>
      <c r="D95" s="9">
        <v>458.359039</v>
      </c>
      <c r="E95" s="9">
        <v>459.27773999999999</v>
      </c>
      <c r="F95" s="9">
        <v>460.67340100000001</v>
      </c>
      <c r="G95" s="9">
        <v>462.12795999999997</v>
      </c>
      <c r="H95" s="9">
        <v>463.657715</v>
      </c>
      <c r="I95" s="9">
        <v>465.25668300000001</v>
      </c>
      <c r="J95" s="9">
        <v>466.84304800000001</v>
      </c>
      <c r="K95" s="9">
        <v>468.34216300000003</v>
      </c>
      <c r="L95" s="9">
        <v>469.73092700000001</v>
      </c>
      <c r="M95" s="9">
        <v>471.03472900000003</v>
      </c>
      <c r="N95" s="9">
        <v>472.283661</v>
      </c>
      <c r="O95" s="9">
        <v>473.52175899999997</v>
      </c>
      <c r="P95" s="9">
        <v>474.68643200000002</v>
      </c>
      <c r="Q95" s="9">
        <v>477.100281</v>
      </c>
      <c r="R95" s="9">
        <v>479.42544600000002</v>
      </c>
      <c r="S95" s="9">
        <v>481.807343</v>
      </c>
      <c r="T95" s="9">
        <v>484.26413000000002</v>
      </c>
      <c r="U95" s="9">
        <v>486.74600199999998</v>
      </c>
      <c r="V95" s="9">
        <v>489.240295</v>
      </c>
      <c r="W95" s="9">
        <v>491.71432499999997</v>
      </c>
      <c r="X95" s="9">
        <v>494.16332999999997</v>
      </c>
      <c r="Y95" s="9">
        <v>498.04312099999999</v>
      </c>
      <c r="Z95" s="9">
        <v>504.00030500000003</v>
      </c>
      <c r="AA95" s="9">
        <v>512.07794200000001</v>
      </c>
      <c r="AB95" s="9">
        <v>522.24981700000001</v>
      </c>
      <c r="AC95" s="9">
        <v>534.48584000000005</v>
      </c>
      <c r="AD95" s="9">
        <v>548.64819299999999</v>
      </c>
      <c r="AE95" s="9">
        <v>564.60894800000005</v>
      </c>
      <c r="AF95" s="9">
        <v>582.14733899999999</v>
      </c>
      <c r="AG95" s="9">
        <v>601.10790999999995</v>
      </c>
      <c r="AH95" s="9">
        <v>621.41980000000001</v>
      </c>
      <c r="AI95" s="9">
        <v>643.03924600000005</v>
      </c>
      <c r="AJ95" s="9">
        <v>665.98828100000003</v>
      </c>
      <c r="AK95" s="5">
        <v>1.1743999999999999E-2</v>
      </c>
    </row>
    <row r="96" spans="1:37" ht="15" customHeight="1">
      <c r="A96" s="61" t="s">
        <v>474</v>
      </c>
      <c r="B96" s="7" t="s">
        <v>235</v>
      </c>
      <c r="C96" s="9">
        <v>1708.991211</v>
      </c>
      <c r="D96" s="9">
        <v>1805.689331</v>
      </c>
      <c r="E96" s="9">
        <v>1905.7021480000001</v>
      </c>
      <c r="F96" s="9">
        <v>2008.248047</v>
      </c>
      <c r="G96" s="9">
        <v>2118.6145019999999</v>
      </c>
      <c r="H96" s="9">
        <v>2226.3388669999999</v>
      </c>
      <c r="I96" s="9">
        <v>2335.5422359999998</v>
      </c>
      <c r="J96" s="9">
        <v>2443.2304690000001</v>
      </c>
      <c r="K96" s="9">
        <v>2551.7009280000002</v>
      </c>
      <c r="L96" s="9">
        <v>2672.2924800000001</v>
      </c>
      <c r="M96" s="9">
        <v>2774.7583009999998</v>
      </c>
      <c r="N96" s="9">
        <v>2898.9672850000002</v>
      </c>
      <c r="O96" s="9">
        <v>3004.0571289999998</v>
      </c>
      <c r="P96" s="9">
        <v>3109.2463379999999</v>
      </c>
      <c r="Q96" s="9">
        <v>3231.5588379999999</v>
      </c>
      <c r="R96" s="9">
        <v>3355.7590329999998</v>
      </c>
      <c r="S96" s="9">
        <v>3468.1877439999998</v>
      </c>
      <c r="T96" s="9">
        <v>3595.078857</v>
      </c>
      <c r="U96" s="9">
        <v>3724.8376459999999</v>
      </c>
      <c r="V96" s="9">
        <v>3858.1301269999999</v>
      </c>
      <c r="W96" s="9">
        <v>3993.2592770000001</v>
      </c>
      <c r="X96" s="9">
        <v>4129.9736329999996</v>
      </c>
      <c r="Y96" s="9">
        <v>4266.8979490000002</v>
      </c>
      <c r="Z96" s="9">
        <v>4431.9096680000002</v>
      </c>
      <c r="AA96" s="9">
        <v>4567.7929690000001</v>
      </c>
      <c r="AB96" s="9">
        <v>4730.3735349999997</v>
      </c>
      <c r="AC96" s="9">
        <v>4865.4204099999997</v>
      </c>
      <c r="AD96" s="9">
        <v>5042.2705079999996</v>
      </c>
      <c r="AE96" s="9">
        <v>5173.466797</v>
      </c>
      <c r="AF96" s="9">
        <v>5349.5371089999999</v>
      </c>
      <c r="AG96" s="9">
        <v>5469.1391599999997</v>
      </c>
      <c r="AH96" s="9">
        <v>5602.0898440000001</v>
      </c>
      <c r="AI96" s="9">
        <v>5738.4560549999997</v>
      </c>
      <c r="AJ96" s="9">
        <v>5871.1162109999996</v>
      </c>
      <c r="AK96" s="5">
        <v>3.7533999999999998E-2</v>
      </c>
    </row>
    <row r="97" spans="1:37" ht="15" customHeight="1">
      <c r="A97" s="61" t="s">
        <v>473</v>
      </c>
      <c r="B97" s="7" t="s">
        <v>171</v>
      </c>
      <c r="C97" s="9">
        <v>723.07763699999998</v>
      </c>
      <c r="D97" s="9">
        <v>762.27722200000005</v>
      </c>
      <c r="E97" s="9">
        <v>803.206909</v>
      </c>
      <c r="F97" s="9">
        <v>846.17730700000004</v>
      </c>
      <c r="G97" s="9">
        <v>890.54467799999998</v>
      </c>
      <c r="H97" s="9">
        <v>936.72729500000003</v>
      </c>
      <c r="I97" s="9">
        <v>984.87744099999998</v>
      </c>
      <c r="J97" s="9">
        <v>1034.576294</v>
      </c>
      <c r="K97" s="9">
        <v>1085.53772</v>
      </c>
      <c r="L97" s="9">
        <v>1137.731567</v>
      </c>
      <c r="M97" s="9">
        <v>1190.590698</v>
      </c>
      <c r="N97" s="9">
        <v>1244.6053469999999</v>
      </c>
      <c r="O97" s="9">
        <v>1299.276245</v>
      </c>
      <c r="P97" s="9">
        <v>1354.1982419999999</v>
      </c>
      <c r="Q97" s="9">
        <v>1409.739014</v>
      </c>
      <c r="R97" s="9">
        <v>1465.9288329999999</v>
      </c>
      <c r="S97" s="9">
        <v>1524.1206050000001</v>
      </c>
      <c r="T97" s="9">
        <v>1584.145264</v>
      </c>
      <c r="U97" s="9">
        <v>1645.1707759999999</v>
      </c>
      <c r="V97" s="9">
        <v>1708.1236570000001</v>
      </c>
      <c r="W97" s="9">
        <v>1771.4959719999999</v>
      </c>
      <c r="X97" s="9">
        <v>1835.5126949999999</v>
      </c>
      <c r="Y97" s="9">
        <v>1898.6911620000001</v>
      </c>
      <c r="Z97" s="9">
        <v>1962.195068</v>
      </c>
      <c r="AA97" s="9">
        <v>2026.384033</v>
      </c>
      <c r="AB97" s="9">
        <v>2091.6411130000001</v>
      </c>
      <c r="AC97" s="9">
        <v>2157.8161620000001</v>
      </c>
      <c r="AD97" s="9">
        <v>2225.419922</v>
      </c>
      <c r="AE97" s="9">
        <v>2291.9978030000002</v>
      </c>
      <c r="AF97" s="9">
        <v>2358.7409670000002</v>
      </c>
      <c r="AG97" s="9">
        <v>2424.6508789999998</v>
      </c>
      <c r="AH97" s="9">
        <v>2489.0864259999998</v>
      </c>
      <c r="AI97" s="9">
        <v>2552.3059079999998</v>
      </c>
      <c r="AJ97" s="9">
        <v>2615.039307</v>
      </c>
      <c r="AK97" s="5">
        <v>3.9274000000000003E-2</v>
      </c>
    </row>
    <row r="98" spans="1:37" ht="15" customHeight="1">
      <c r="A98" s="61" t="s">
        <v>472</v>
      </c>
      <c r="B98" s="7" t="s">
        <v>169</v>
      </c>
      <c r="C98" s="9">
        <v>784.62048300000004</v>
      </c>
      <c r="D98" s="9">
        <v>841.00299099999995</v>
      </c>
      <c r="E98" s="9">
        <v>899.12304700000004</v>
      </c>
      <c r="F98" s="9">
        <v>957.90020800000002</v>
      </c>
      <c r="G98" s="9">
        <v>1023.319092</v>
      </c>
      <c r="H98" s="9">
        <v>1084.5397949999999</v>
      </c>
      <c r="I98" s="9">
        <v>1145.5582280000001</v>
      </c>
      <c r="J98" s="9">
        <v>1203.826904</v>
      </c>
      <c r="K98" s="9">
        <v>1261.9301760000001</v>
      </c>
      <c r="L98" s="9">
        <v>1331.204346</v>
      </c>
      <c r="M98" s="9">
        <v>1381.881592</v>
      </c>
      <c r="N98" s="9">
        <v>1453.2645259999999</v>
      </c>
      <c r="O98" s="9">
        <v>1504.8862300000001</v>
      </c>
      <c r="P98" s="9">
        <v>1556.276245</v>
      </c>
      <c r="Q98" s="9">
        <v>1624.006226</v>
      </c>
      <c r="R98" s="9">
        <v>1692.8522949999999</v>
      </c>
      <c r="S98" s="9">
        <v>1747.6982419999999</v>
      </c>
      <c r="T98" s="9">
        <v>1814.6987300000001</v>
      </c>
      <c r="U98" s="9">
        <v>1883.0783690000001</v>
      </c>
      <c r="V98" s="9">
        <v>1952.669312</v>
      </c>
      <c r="W98" s="9">
        <v>2023.1748050000001</v>
      </c>
      <c r="X98" s="9">
        <v>2094.2939449999999</v>
      </c>
      <c r="Y98" s="9">
        <v>2166.2055660000001</v>
      </c>
      <c r="Z98" s="9">
        <v>2265.633057</v>
      </c>
      <c r="AA98" s="9">
        <v>2335.0778810000002</v>
      </c>
      <c r="AB98" s="9">
        <v>2430.0014649999998</v>
      </c>
      <c r="AC98" s="9">
        <v>2496.3159179999998</v>
      </c>
      <c r="AD98" s="9">
        <v>2602.8598630000001</v>
      </c>
      <c r="AE98" s="9">
        <v>2664.599365</v>
      </c>
      <c r="AF98" s="9">
        <v>2770.7453609999998</v>
      </c>
      <c r="AG98" s="9">
        <v>2820.9594729999999</v>
      </c>
      <c r="AH98" s="9">
        <v>2885.6999510000001</v>
      </c>
      <c r="AI98" s="9">
        <v>2954.7924800000001</v>
      </c>
      <c r="AJ98" s="9">
        <v>3020.2929690000001</v>
      </c>
      <c r="AK98" s="5">
        <v>4.0762E-2</v>
      </c>
    </row>
    <row r="99" spans="1:37" ht="15" customHeight="1">
      <c r="A99" s="61" t="s">
        <v>471</v>
      </c>
      <c r="B99" s="7" t="s">
        <v>167</v>
      </c>
      <c r="C99" s="9">
        <v>201.29302999999999</v>
      </c>
      <c r="D99" s="9">
        <v>202.40910299999999</v>
      </c>
      <c r="E99" s="9">
        <v>203.372162</v>
      </c>
      <c r="F99" s="9">
        <v>204.170502</v>
      </c>
      <c r="G99" s="9">
        <v>204.75079299999999</v>
      </c>
      <c r="H99" s="9">
        <v>205.071686</v>
      </c>
      <c r="I99" s="9">
        <v>205.10661300000001</v>
      </c>
      <c r="J99" s="9">
        <v>204.82725500000001</v>
      </c>
      <c r="K99" s="9">
        <v>204.23323099999999</v>
      </c>
      <c r="L99" s="9">
        <v>203.356461</v>
      </c>
      <c r="M99" s="9">
        <v>202.28623999999999</v>
      </c>
      <c r="N99" s="9">
        <v>201.09741199999999</v>
      </c>
      <c r="O99" s="9">
        <v>199.894409</v>
      </c>
      <c r="P99" s="9">
        <v>198.77166700000001</v>
      </c>
      <c r="Q99" s="9">
        <v>197.81376599999999</v>
      </c>
      <c r="R99" s="9">
        <v>196.97787500000001</v>
      </c>
      <c r="S99" s="9">
        <v>196.36892700000001</v>
      </c>
      <c r="T99" s="9">
        <v>196.23478700000001</v>
      </c>
      <c r="U99" s="9">
        <v>196.58871500000001</v>
      </c>
      <c r="V99" s="9">
        <v>197.337219</v>
      </c>
      <c r="W99" s="9">
        <v>198.58847</v>
      </c>
      <c r="X99" s="9">
        <v>200.167068</v>
      </c>
      <c r="Y99" s="9">
        <v>202.00108299999999</v>
      </c>
      <c r="Z99" s="9">
        <v>204.08163500000001</v>
      </c>
      <c r="AA99" s="9">
        <v>206.33120700000001</v>
      </c>
      <c r="AB99" s="9">
        <v>208.731155</v>
      </c>
      <c r="AC99" s="9">
        <v>211.28865099999999</v>
      </c>
      <c r="AD99" s="9">
        <v>213.99078399999999</v>
      </c>
      <c r="AE99" s="9">
        <v>216.869553</v>
      </c>
      <c r="AF99" s="9">
        <v>220.050659</v>
      </c>
      <c r="AG99" s="9">
        <v>223.52899199999999</v>
      </c>
      <c r="AH99" s="9">
        <v>227.30358899999999</v>
      </c>
      <c r="AI99" s="9">
        <v>231.35742200000001</v>
      </c>
      <c r="AJ99" s="9">
        <v>235.78431699999999</v>
      </c>
      <c r="AK99" s="5">
        <v>4.7809999999999997E-3</v>
      </c>
    </row>
    <row r="100" spans="1:37" ht="15" customHeight="1">
      <c r="A100" s="61" t="s">
        <v>470</v>
      </c>
      <c r="B100" s="7" t="s">
        <v>230</v>
      </c>
      <c r="C100" s="9">
        <v>1193.66626</v>
      </c>
      <c r="D100" s="9">
        <v>1227.2124020000001</v>
      </c>
      <c r="E100" s="9">
        <v>1263.356689</v>
      </c>
      <c r="F100" s="9">
        <v>1299.899658</v>
      </c>
      <c r="G100" s="9">
        <v>1336.9399410000001</v>
      </c>
      <c r="H100" s="9">
        <v>1374.1805420000001</v>
      </c>
      <c r="I100" s="9">
        <v>1411.0592039999999</v>
      </c>
      <c r="J100" s="9">
        <v>1446.802612</v>
      </c>
      <c r="K100" s="9">
        <v>1482.7739260000001</v>
      </c>
      <c r="L100" s="9">
        <v>1518.5344239999999</v>
      </c>
      <c r="M100" s="9">
        <v>1554.2373050000001</v>
      </c>
      <c r="N100" s="9">
        <v>1589.786621</v>
      </c>
      <c r="O100" s="9">
        <v>1624.9470209999999</v>
      </c>
      <c r="P100" s="9">
        <v>1659.442871</v>
      </c>
      <c r="Q100" s="9">
        <v>1694.0112300000001</v>
      </c>
      <c r="R100" s="9">
        <v>1728.426514</v>
      </c>
      <c r="S100" s="9">
        <v>1763.0047609999999</v>
      </c>
      <c r="T100" s="9">
        <v>1797.9501949999999</v>
      </c>
      <c r="U100" s="9">
        <v>1832.869629</v>
      </c>
      <c r="V100" s="9">
        <v>1867.669678</v>
      </c>
      <c r="W100" s="9">
        <v>1902.453125</v>
      </c>
      <c r="X100" s="9">
        <v>1937.114746</v>
      </c>
      <c r="Y100" s="9">
        <v>1972.089111</v>
      </c>
      <c r="Z100" s="9">
        <v>2004.744263</v>
      </c>
      <c r="AA100" s="9">
        <v>2040.699707</v>
      </c>
      <c r="AB100" s="9">
        <v>2077.361328</v>
      </c>
      <c r="AC100" s="9">
        <v>2114.5322270000001</v>
      </c>
      <c r="AD100" s="9">
        <v>2152.4160160000001</v>
      </c>
      <c r="AE100" s="9">
        <v>2191.0124510000001</v>
      </c>
      <c r="AF100" s="9">
        <v>2230.0969239999999</v>
      </c>
      <c r="AG100" s="9">
        <v>2269.2382809999999</v>
      </c>
      <c r="AH100" s="9">
        <v>2308.955078</v>
      </c>
      <c r="AI100" s="9">
        <v>2349.3740229999999</v>
      </c>
      <c r="AJ100" s="9">
        <v>2390.4760740000002</v>
      </c>
      <c r="AK100" s="5">
        <v>2.1054E-2</v>
      </c>
    </row>
    <row r="101" spans="1:37" ht="15" customHeight="1">
      <c r="A101" s="61" t="s">
        <v>469</v>
      </c>
      <c r="B101" s="7" t="s">
        <v>171</v>
      </c>
      <c r="C101" s="9">
        <v>734.85778800000003</v>
      </c>
      <c r="D101" s="9">
        <v>753.09979199999998</v>
      </c>
      <c r="E101" s="9">
        <v>774.025757</v>
      </c>
      <c r="F101" s="9">
        <v>795.88177499999995</v>
      </c>
      <c r="G101" s="9">
        <v>818.63525400000003</v>
      </c>
      <c r="H101" s="9">
        <v>841.62030000000004</v>
      </c>
      <c r="I101" s="9">
        <v>864.479736</v>
      </c>
      <c r="J101" s="9">
        <v>887.02960199999995</v>
      </c>
      <c r="K101" s="9">
        <v>909.25018299999999</v>
      </c>
      <c r="L101" s="9">
        <v>931.15362500000003</v>
      </c>
      <c r="M101" s="9">
        <v>952.67095900000004</v>
      </c>
      <c r="N101" s="9">
        <v>973.68823199999997</v>
      </c>
      <c r="O101" s="9">
        <v>994.011169</v>
      </c>
      <c r="P101" s="9">
        <v>1013.146362</v>
      </c>
      <c r="Q101" s="9">
        <v>1031.1970209999999</v>
      </c>
      <c r="R101" s="9">
        <v>1048.324341</v>
      </c>
      <c r="S101" s="9">
        <v>1065.055908</v>
      </c>
      <c r="T101" s="9">
        <v>1081.7426760000001</v>
      </c>
      <c r="U101" s="9">
        <v>1098.2138669999999</v>
      </c>
      <c r="V101" s="9">
        <v>1114.4121090000001</v>
      </c>
      <c r="W101" s="9">
        <v>1130.2285159999999</v>
      </c>
      <c r="X101" s="9">
        <v>1145.755005</v>
      </c>
      <c r="Y101" s="9">
        <v>1161.330688</v>
      </c>
      <c r="Z101" s="9">
        <v>1177.0898440000001</v>
      </c>
      <c r="AA101" s="9">
        <v>1193.1831050000001</v>
      </c>
      <c r="AB101" s="9">
        <v>1209.7677000000001</v>
      </c>
      <c r="AC101" s="9">
        <v>1226.6801760000001</v>
      </c>
      <c r="AD101" s="9">
        <v>1244.0329589999999</v>
      </c>
      <c r="AE101" s="9">
        <v>1261.890259</v>
      </c>
      <c r="AF101" s="9">
        <v>1280.059082</v>
      </c>
      <c r="AG101" s="9">
        <v>1298.2380370000001</v>
      </c>
      <c r="AH101" s="9">
        <v>1316.7514650000001</v>
      </c>
      <c r="AI101" s="9">
        <v>1335.5397949999999</v>
      </c>
      <c r="AJ101" s="9">
        <v>1354.37915</v>
      </c>
      <c r="AK101" s="5">
        <v>1.8509999999999999E-2</v>
      </c>
    </row>
    <row r="102" spans="1:37" ht="15" customHeight="1">
      <c r="A102" s="61" t="s">
        <v>468</v>
      </c>
      <c r="B102" s="7" t="s">
        <v>169</v>
      </c>
      <c r="C102" s="9">
        <v>133.634964</v>
      </c>
      <c r="D102" s="9">
        <v>139.640457</v>
      </c>
      <c r="E102" s="9">
        <v>145.63334699999999</v>
      </c>
      <c r="F102" s="9">
        <v>151.16677899999999</v>
      </c>
      <c r="G102" s="9">
        <v>156.45130900000001</v>
      </c>
      <c r="H102" s="9">
        <v>161.88081399999999</v>
      </c>
      <c r="I102" s="9">
        <v>167.23361199999999</v>
      </c>
      <c r="J102" s="9">
        <v>171.89117400000001</v>
      </c>
      <c r="K102" s="9">
        <v>177.20509300000001</v>
      </c>
      <c r="L102" s="9">
        <v>182.69113200000001</v>
      </c>
      <c r="M102" s="9">
        <v>188.55007900000001</v>
      </c>
      <c r="N102" s="9">
        <v>194.75839199999999</v>
      </c>
      <c r="O102" s="9">
        <v>201.26684599999999</v>
      </c>
      <c r="P102" s="9">
        <v>208.26857000000001</v>
      </c>
      <c r="Q102" s="9">
        <v>216.348129</v>
      </c>
      <c r="R102" s="9">
        <v>225.05259699999999</v>
      </c>
      <c r="S102" s="9">
        <v>234.13664199999999</v>
      </c>
      <c r="T102" s="9">
        <v>243.439087</v>
      </c>
      <c r="U102" s="9">
        <v>252.73255900000001</v>
      </c>
      <c r="V102" s="9">
        <v>262.030823</v>
      </c>
      <c r="W102" s="9">
        <v>271.56683299999997</v>
      </c>
      <c r="X102" s="9">
        <v>281.18258700000001</v>
      </c>
      <c r="Y102" s="9">
        <v>291.03222699999998</v>
      </c>
      <c r="Z102" s="9">
        <v>298.39074699999998</v>
      </c>
      <c r="AA102" s="9">
        <v>308.73751800000002</v>
      </c>
      <c r="AB102" s="9">
        <v>319.33554099999998</v>
      </c>
      <c r="AC102" s="9">
        <v>330.16244499999999</v>
      </c>
      <c r="AD102" s="9">
        <v>341.31625400000001</v>
      </c>
      <c r="AE102" s="9">
        <v>352.75375400000001</v>
      </c>
      <c r="AF102" s="9">
        <v>364.47079500000001</v>
      </c>
      <c r="AG102" s="9">
        <v>376.37344400000001</v>
      </c>
      <c r="AH102" s="9">
        <v>388.66867100000002</v>
      </c>
      <c r="AI102" s="9">
        <v>401.514771</v>
      </c>
      <c r="AJ102" s="9">
        <v>415.09948700000001</v>
      </c>
      <c r="AK102" s="5">
        <v>3.4631000000000002E-2</v>
      </c>
    </row>
    <row r="103" spans="1:37" ht="15" customHeight="1">
      <c r="A103" s="61" t="s">
        <v>467</v>
      </c>
      <c r="B103" s="7" t="s">
        <v>167</v>
      </c>
      <c r="C103" s="9">
        <v>325.17346199999997</v>
      </c>
      <c r="D103" s="9">
        <v>334.47219799999999</v>
      </c>
      <c r="E103" s="9">
        <v>343.69754</v>
      </c>
      <c r="F103" s="9">
        <v>352.85110500000002</v>
      </c>
      <c r="G103" s="9">
        <v>361.853455</v>
      </c>
      <c r="H103" s="9">
        <v>370.67944299999999</v>
      </c>
      <c r="I103" s="9">
        <v>379.34579500000001</v>
      </c>
      <c r="J103" s="9">
        <v>387.88180499999999</v>
      </c>
      <c r="K103" s="9">
        <v>396.31863399999997</v>
      </c>
      <c r="L103" s="9">
        <v>404.68963600000001</v>
      </c>
      <c r="M103" s="9">
        <v>413.01626599999997</v>
      </c>
      <c r="N103" s="9">
        <v>421.33990499999999</v>
      </c>
      <c r="O103" s="9">
        <v>429.66897599999999</v>
      </c>
      <c r="P103" s="9">
        <v>438.027985</v>
      </c>
      <c r="Q103" s="9">
        <v>446.46606400000002</v>
      </c>
      <c r="R103" s="9">
        <v>455.04959100000002</v>
      </c>
      <c r="S103" s="9">
        <v>463.81222500000001</v>
      </c>
      <c r="T103" s="9">
        <v>472.768372</v>
      </c>
      <c r="U103" s="9">
        <v>481.92321800000002</v>
      </c>
      <c r="V103" s="9">
        <v>491.22686800000002</v>
      </c>
      <c r="W103" s="9">
        <v>500.65768400000002</v>
      </c>
      <c r="X103" s="9">
        <v>510.17715500000003</v>
      </c>
      <c r="Y103" s="9">
        <v>519.72625700000003</v>
      </c>
      <c r="Z103" s="9">
        <v>529.26367200000004</v>
      </c>
      <c r="AA103" s="9">
        <v>538.77911400000005</v>
      </c>
      <c r="AB103" s="9">
        <v>548.25811799999997</v>
      </c>
      <c r="AC103" s="9">
        <v>557.68945299999996</v>
      </c>
      <c r="AD103" s="9">
        <v>567.06664999999998</v>
      </c>
      <c r="AE103" s="9">
        <v>576.36840800000004</v>
      </c>
      <c r="AF103" s="9">
        <v>585.56707800000004</v>
      </c>
      <c r="AG103" s="9">
        <v>594.62676999999996</v>
      </c>
      <c r="AH103" s="9">
        <v>603.534851</v>
      </c>
      <c r="AI103" s="9">
        <v>612.31945800000005</v>
      </c>
      <c r="AJ103" s="9">
        <v>620.99749799999995</v>
      </c>
      <c r="AK103" s="5">
        <v>1.9525000000000001E-2</v>
      </c>
    </row>
    <row r="104" spans="1:37" ht="15" customHeight="1">
      <c r="A104" s="61" t="s">
        <v>466</v>
      </c>
      <c r="B104" s="7" t="s">
        <v>225</v>
      </c>
      <c r="C104" s="9">
        <v>3559.2219239999999</v>
      </c>
      <c r="D104" s="9">
        <v>3980.6374510000001</v>
      </c>
      <c r="E104" s="9">
        <v>4422.9941410000001</v>
      </c>
      <c r="F104" s="9">
        <v>4884.7607420000004</v>
      </c>
      <c r="G104" s="9">
        <v>5359.7285160000001</v>
      </c>
      <c r="H104" s="9">
        <v>5860.3315430000002</v>
      </c>
      <c r="I104" s="9">
        <v>6350.8598629999997</v>
      </c>
      <c r="J104" s="9">
        <v>6860.2700199999999</v>
      </c>
      <c r="K104" s="9">
        <v>7392.9326170000004</v>
      </c>
      <c r="L104" s="9">
        <v>7933.6123049999997</v>
      </c>
      <c r="M104" s="9">
        <v>8511.7763670000004</v>
      </c>
      <c r="N104" s="9">
        <v>9089.0458980000003</v>
      </c>
      <c r="O104" s="9">
        <v>9711.5166019999997</v>
      </c>
      <c r="P104" s="9">
        <v>10350.948242</v>
      </c>
      <c r="Q104" s="9">
        <v>10978.317383</v>
      </c>
      <c r="R104" s="9">
        <v>11622.747069999999</v>
      </c>
      <c r="S104" s="9">
        <v>12299.665039</v>
      </c>
      <c r="T104" s="9">
        <v>12987.589844</v>
      </c>
      <c r="U104" s="9">
        <v>13696.375977</v>
      </c>
      <c r="V104" s="9">
        <v>14425.920898</v>
      </c>
      <c r="W104" s="9">
        <v>15174.686523</v>
      </c>
      <c r="X104" s="9">
        <v>15942.955078000001</v>
      </c>
      <c r="Y104" s="9">
        <v>16713.841797000001</v>
      </c>
      <c r="Z104" s="9">
        <v>17424.193359000001</v>
      </c>
      <c r="AA104" s="9">
        <v>18220.005859000001</v>
      </c>
      <c r="AB104" s="9">
        <v>19001.130859000001</v>
      </c>
      <c r="AC104" s="9">
        <v>19818.248047000001</v>
      </c>
      <c r="AD104" s="9">
        <v>20601.089843999998</v>
      </c>
      <c r="AE104" s="9">
        <v>21429.849609000001</v>
      </c>
      <c r="AF104" s="9">
        <v>22216.457031000002</v>
      </c>
      <c r="AG104" s="9">
        <v>23040.304688</v>
      </c>
      <c r="AH104" s="9">
        <v>23871.408202999999</v>
      </c>
      <c r="AI104" s="9">
        <v>24695.248047000001</v>
      </c>
      <c r="AJ104" s="9">
        <v>25516.689452999999</v>
      </c>
      <c r="AK104" s="5">
        <v>5.9777999999999998E-2</v>
      </c>
    </row>
    <row r="105" spans="1:37" ht="15" customHeight="1">
      <c r="A105" s="61" t="s">
        <v>465</v>
      </c>
      <c r="B105" s="7" t="s">
        <v>171</v>
      </c>
      <c r="C105" s="9">
        <v>2802.0048830000001</v>
      </c>
      <c r="D105" s="9">
        <v>3126.601807</v>
      </c>
      <c r="E105" s="9">
        <v>3469.8801269999999</v>
      </c>
      <c r="F105" s="9">
        <v>3831.3286130000001</v>
      </c>
      <c r="G105" s="9">
        <v>4210.6313479999999</v>
      </c>
      <c r="H105" s="9">
        <v>4602.9248049999997</v>
      </c>
      <c r="I105" s="9">
        <v>4997.3642579999996</v>
      </c>
      <c r="J105" s="9">
        <v>5408.6352539999998</v>
      </c>
      <c r="K105" s="9">
        <v>5839.7709960000002</v>
      </c>
      <c r="L105" s="9">
        <v>6292.4072269999997</v>
      </c>
      <c r="M105" s="9">
        <v>6761.4121089999999</v>
      </c>
      <c r="N105" s="9">
        <v>7248.7856449999999</v>
      </c>
      <c r="O105" s="9">
        <v>7754.2138670000004</v>
      </c>
      <c r="P105" s="9">
        <v>8276.7236329999996</v>
      </c>
      <c r="Q105" s="9">
        <v>8801.6044920000004</v>
      </c>
      <c r="R105" s="9">
        <v>9343.2363280000009</v>
      </c>
      <c r="S105" s="9">
        <v>9901.9921880000002</v>
      </c>
      <c r="T105" s="9">
        <v>10478.706055000001</v>
      </c>
      <c r="U105" s="9">
        <v>11071.036133</v>
      </c>
      <c r="V105" s="9">
        <v>11678.764648</v>
      </c>
      <c r="W105" s="9">
        <v>12300.502930000001</v>
      </c>
      <c r="X105" s="9">
        <v>12936.494140999999</v>
      </c>
      <c r="Y105" s="9">
        <v>13569.354492</v>
      </c>
      <c r="Z105" s="9">
        <v>14169.570312</v>
      </c>
      <c r="AA105" s="9">
        <v>14816.330078000001</v>
      </c>
      <c r="AB105" s="9">
        <v>15470.614258</v>
      </c>
      <c r="AC105" s="9">
        <v>16129.895508</v>
      </c>
      <c r="AD105" s="9">
        <v>16792.859375</v>
      </c>
      <c r="AE105" s="9">
        <v>17457.908202999999</v>
      </c>
      <c r="AF105" s="9">
        <v>18125.642577999999</v>
      </c>
      <c r="AG105" s="9">
        <v>18796.701172000001</v>
      </c>
      <c r="AH105" s="9">
        <v>19466.800781000002</v>
      </c>
      <c r="AI105" s="9">
        <v>20134.980468999998</v>
      </c>
      <c r="AJ105" s="9">
        <v>20802.761718999998</v>
      </c>
      <c r="AK105" s="5">
        <v>6.1011999999999997E-2</v>
      </c>
    </row>
    <row r="106" spans="1:37" ht="15" customHeight="1">
      <c r="A106" s="61" t="s">
        <v>464</v>
      </c>
      <c r="B106" s="7" t="s">
        <v>169</v>
      </c>
      <c r="C106" s="9">
        <v>541.64874299999997</v>
      </c>
      <c r="D106" s="9">
        <v>609.16418499999997</v>
      </c>
      <c r="E106" s="9">
        <v>680.442139</v>
      </c>
      <c r="F106" s="9">
        <v>754.73040800000001</v>
      </c>
      <c r="G106" s="9">
        <v>826.01428199999998</v>
      </c>
      <c r="H106" s="9">
        <v>908.64752199999998</v>
      </c>
      <c r="I106" s="9">
        <v>978.63665800000001</v>
      </c>
      <c r="J106" s="9">
        <v>1049.61853</v>
      </c>
      <c r="K106" s="9">
        <v>1122.9646</v>
      </c>
      <c r="L106" s="9">
        <v>1181.8895259999999</v>
      </c>
      <c r="M106" s="9">
        <v>1260.99353</v>
      </c>
      <c r="N106" s="9">
        <v>1319.874634</v>
      </c>
      <c r="O106" s="9">
        <v>1404.979004</v>
      </c>
      <c r="P106" s="9">
        <v>1489.115601</v>
      </c>
      <c r="Q106" s="9">
        <v>1558.009033</v>
      </c>
      <c r="R106" s="9">
        <v>1626.4415280000001</v>
      </c>
      <c r="S106" s="9">
        <v>1709.436768</v>
      </c>
      <c r="T106" s="9">
        <v>1784.692139</v>
      </c>
      <c r="U106" s="9">
        <v>1864.42688</v>
      </c>
      <c r="V106" s="9">
        <v>1948.7617190000001</v>
      </c>
      <c r="W106" s="9">
        <v>2037.557495</v>
      </c>
      <c r="X106" s="9">
        <v>2130.8520509999998</v>
      </c>
      <c r="Y106" s="9">
        <v>2229.1616210000002</v>
      </c>
      <c r="Z106" s="9">
        <v>2298.9333499999998</v>
      </c>
      <c r="AA106" s="9">
        <v>2406.935547</v>
      </c>
      <c r="AB106" s="9">
        <v>2492.0427249999998</v>
      </c>
      <c r="AC106" s="9">
        <v>2607.4401859999998</v>
      </c>
      <c r="AD106" s="9">
        <v>2684.165039</v>
      </c>
      <c r="AE106" s="9">
        <v>2804.0065920000002</v>
      </c>
      <c r="AF106" s="9">
        <v>2878.2788089999999</v>
      </c>
      <c r="AG106" s="9">
        <v>2985.8286130000001</v>
      </c>
      <c r="AH106" s="9">
        <v>3073.9252929999998</v>
      </c>
      <c r="AI106" s="9">
        <v>3151.140625</v>
      </c>
      <c r="AJ106" s="9">
        <v>3227.0932619999999</v>
      </c>
      <c r="AK106" s="5">
        <v>5.3483000000000003E-2</v>
      </c>
    </row>
    <row r="107" spans="1:37" ht="15" customHeight="1">
      <c r="A107" s="61" t="s">
        <v>463</v>
      </c>
      <c r="B107" s="7" t="s">
        <v>167</v>
      </c>
      <c r="C107" s="9">
        <v>215.56838999999999</v>
      </c>
      <c r="D107" s="9">
        <v>244.871353</v>
      </c>
      <c r="E107" s="9">
        <v>272.671875</v>
      </c>
      <c r="F107" s="9">
        <v>298.70190400000001</v>
      </c>
      <c r="G107" s="9">
        <v>323.082855</v>
      </c>
      <c r="H107" s="9">
        <v>348.759277</v>
      </c>
      <c r="I107" s="9">
        <v>374.85906999999997</v>
      </c>
      <c r="J107" s="9">
        <v>402.01611300000002</v>
      </c>
      <c r="K107" s="9">
        <v>430.19702100000001</v>
      </c>
      <c r="L107" s="9">
        <v>459.31549100000001</v>
      </c>
      <c r="M107" s="9">
        <v>489.37103300000001</v>
      </c>
      <c r="N107" s="9">
        <v>520.38580300000001</v>
      </c>
      <c r="O107" s="9">
        <v>552.32324200000005</v>
      </c>
      <c r="P107" s="9">
        <v>585.10949700000003</v>
      </c>
      <c r="Q107" s="9">
        <v>618.70440699999995</v>
      </c>
      <c r="R107" s="9">
        <v>653.06939699999998</v>
      </c>
      <c r="S107" s="9">
        <v>688.23675500000002</v>
      </c>
      <c r="T107" s="9">
        <v>724.19189500000005</v>
      </c>
      <c r="U107" s="9">
        <v>760.91265899999996</v>
      </c>
      <c r="V107" s="9">
        <v>798.39465299999995</v>
      </c>
      <c r="W107" s="9">
        <v>836.62561000000005</v>
      </c>
      <c r="X107" s="9">
        <v>875.60980199999995</v>
      </c>
      <c r="Y107" s="9">
        <v>915.32690400000001</v>
      </c>
      <c r="Z107" s="9">
        <v>955.69030799999996</v>
      </c>
      <c r="AA107" s="9">
        <v>996.73956299999998</v>
      </c>
      <c r="AB107" s="9">
        <v>1038.4750979999999</v>
      </c>
      <c r="AC107" s="9">
        <v>1080.911987</v>
      </c>
      <c r="AD107" s="9">
        <v>1124.0665280000001</v>
      </c>
      <c r="AE107" s="9">
        <v>1167.9364009999999</v>
      </c>
      <c r="AF107" s="9">
        <v>1212.5349120000001</v>
      </c>
      <c r="AG107" s="9">
        <v>1257.7761230000001</v>
      </c>
      <c r="AH107" s="9">
        <v>1330.6820070000001</v>
      </c>
      <c r="AI107" s="9">
        <v>1409.126831</v>
      </c>
      <c r="AJ107" s="9">
        <v>1486.8332519999999</v>
      </c>
      <c r="AK107" s="5">
        <v>5.7984000000000001E-2</v>
      </c>
    </row>
    <row r="108" spans="1:37" ht="15" customHeight="1">
      <c r="A108" s="61" t="s">
        <v>462</v>
      </c>
      <c r="B108" s="7" t="s">
        <v>220</v>
      </c>
      <c r="C108" s="9">
        <v>992.386169</v>
      </c>
      <c r="D108" s="9">
        <v>1057.4647219999999</v>
      </c>
      <c r="E108" s="9">
        <v>1123.5104980000001</v>
      </c>
      <c r="F108" s="9">
        <v>1189.5642089999999</v>
      </c>
      <c r="G108" s="9">
        <v>1255.248047</v>
      </c>
      <c r="H108" s="9">
        <v>1320.5692140000001</v>
      </c>
      <c r="I108" s="9">
        <v>1385.600952</v>
      </c>
      <c r="J108" s="9">
        <v>1450.095581</v>
      </c>
      <c r="K108" s="9">
        <v>1513.9951169999999</v>
      </c>
      <c r="L108" s="9">
        <v>1577.082764</v>
      </c>
      <c r="M108" s="9">
        <v>1639.0758060000001</v>
      </c>
      <c r="N108" s="9">
        <v>1699.919312</v>
      </c>
      <c r="O108" s="9">
        <v>1760.0079350000001</v>
      </c>
      <c r="P108" s="9">
        <v>1818.6049800000001</v>
      </c>
      <c r="Q108" s="9">
        <v>1875.0732419999999</v>
      </c>
      <c r="R108" s="9">
        <v>1929.7543949999999</v>
      </c>
      <c r="S108" s="9">
        <v>1982.5848390000001</v>
      </c>
      <c r="T108" s="9">
        <v>2033.434937</v>
      </c>
      <c r="U108" s="9">
        <v>2082.4875489999999</v>
      </c>
      <c r="V108" s="9">
        <v>2129.7563479999999</v>
      </c>
      <c r="W108" s="9">
        <v>2175.4067380000001</v>
      </c>
      <c r="X108" s="9">
        <v>2219.6247560000002</v>
      </c>
      <c r="Y108" s="9">
        <v>2262.2094729999999</v>
      </c>
      <c r="Z108" s="9">
        <v>2302.0415039999998</v>
      </c>
      <c r="AA108" s="9">
        <v>2340.1691890000002</v>
      </c>
      <c r="AB108" s="9">
        <v>2376.5520019999999</v>
      </c>
      <c r="AC108" s="9">
        <v>2411.2451169999999</v>
      </c>
      <c r="AD108" s="9">
        <v>2444.0639649999998</v>
      </c>
      <c r="AE108" s="9">
        <v>2475.123779</v>
      </c>
      <c r="AF108" s="9">
        <v>2504.1789549999999</v>
      </c>
      <c r="AG108" s="9">
        <v>2531.1057129999999</v>
      </c>
      <c r="AH108" s="9">
        <v>2556.1108399999998</v>
      </c>
      <c r="AI108" s="9">
        <v>2579.85376</v>
      </c>
      <c r="AJ108" s="9">
        <v>2601.8544919999999</v>
      </c>
      <c r="AK108" s="5">
        <v>2.8535000000000001E-2</v>
      </c>
    </row>
    <row r="109" spans="1:37" ht="15" customHeight="1">
      <c r="A109" s="61" t="s">
        <v>461</v>
      </c>
      <c r="B109" s="7" t="s">
        <v>171</v>
      </c>
      <c r="C109" s="9">
        <v>459.430725</v>
      </c>
      <c r="D109" s="9">
        <v>492.47579999999999</v>
      </c>
      <c r="E109" s="9">
        <v>525.91564900000003</v>
      </c>
      <c r="F109" s="9">
        <v>559.51788299999998</v>
      </c>
      <c r="G109" s="9">
        <v>593.45837400000005</v>
      </c>
      <c r="H109" s="9">
        <v>627.59149200000002</v>
      </c>
      <c r="I109" s="9">
        <v>661.87323000000004</v>
      </c>
      <c r="J109" s="9">
        <v>696.22515899999996</v>
      </c>
      <c r="K109" s="9">
        <v>730.75329599999998</v>
      </c>
      <c r="L109" s="9">
        <v>765.33154300000001</v>
      </c>
      <c r="M109" s="9">
        <v>799.70428500000003</v>
      </c>
      <c r="N109" s="9">
        <v>833.76483199999996</v>
      </c>
      <c r="O109" s="9">
        <v>867.48358199999996</v>
      </c>
      <c r="P109" s="9">
        <v>900.778503</v>
      </c>
      <c r="Q109" s="9">
        <v>933.51385500000004</v>
      </c>
      <c r="R109" s="9">
        <v>965.58496100000002</v>
      </c>
      <c r="S109" s="9">
        <v>996.90563999999995</v>
      </c>
      <c r="T109" s="9">
        <v>1027.306885</v>
      </c>
      <c r="U109" s="9">
        <v>1056.833374</v>
      </c>
      <c r="V109" s="9">
        <v>1085.3638920000001</v>
      </c>
      <c r="W109" s="9">
        <v>1112.992798</v>
      </c>
      <c r="X109" s="9">
        <v>1139.9027100000001</v>
      </c>
      <c r="Y109" s="9">
        <v>1165.9770510000001</v>
      </c>
      <c r="Z109" s="9">
        <v>1190.0886230000001</v>
      </c>
      <c r="AA109" s="9">
        <v>1213.2181399999999</v>
      </c>
      <c r="AB109" s="9">
        <v>1235.3214109999999</v>
      </c>
      <c r="AC109" s="9">
        <v>1256.445068</v>
      </c>
      <c r="AD109" s="9">
        <v>1276.3901370000001</v>
      </c>
      <c r="AE109" s="9">
        <v>1295.299927</v>
      </c>
      <c r="AF109" s="9">
        <v>1312.9554439999999</v>
      </c>
      <c r="AG109" s="9">
        <v>1329.2470699999999</v>
      </c>
      <c r="AH109" s="9">
        <v>1344.3739009999999</v>
      </c>
      <c r="AI109" s="9">
        <v>1358.9293210000001</v>
      </c>
      <c r="AJ109" s="9">
        <v>1372.3714600000001</v>
      </c>
      <c r="AK109" s="5">
        <v>3.2544999999999998E-2</v>
      </c>
    </row>
    <row r="110" spans="1:37" ht="15" customHeight="1">
      <c r="A110" s="61" t="s">
        <v>460</v>
      </c>
      <c r="B110" s="7" t="s">
        <v>169</v>
      </c>
      <c r="C110" s="9">
        <v>424.66433699999999</v>
      </c>
      <c r="D110" s="9">
        <v>451.37197900000001</v>
      </c>
      <c r="E110" s="9">
        <v>478.66931199999999</v>
      </c>
      <c r="F110" s="9">
        <v>505.88464399999998</v>
      </c>
      <c r="G110" s="9">
        <v>532.44354199999998</v>
      </c>
      <c r="H110" s="9">
        <v>558.51916500000004</v>
      </c>
      <c r="I110" s="9">
        <v>584.24749799999995</v>
      </c>
      <c r="J110" s="9">
        <v>609.47027600000001</v>
      </c>
      <c r="K110" s="9">
        <v>634.03851299999997</v>
      </c>
      <c r="L110" s="9">
        <v>657.87512200000003</v>
      </c>
      <c r="M110" s="9">
        <v>680.96557600000006</v>
      </c>
      <c r="N110" s="9">
        <v>703.37176499999998</v>
      </c>
      <c r="O110" s="9">
        <v>725.52929700000004</v>
      </c>
      <c r="P110" s="9">
        <v>746.79907200000002</v>
      </c>
      <c r="Q110" s="9">
        <v>766.69671600000004</v>
      </c>
      <c r="R110" s="9">
        <v>785.67492700000003</v>
      </c>
      <c r="S110" s="9">
        <v>803.75567599999999</v>
      </c>
      <c r="T110" s="9">
        <v>820.97833300000002</v>
      </c>
      <c r="U110" s="9">
        <v>837.47839399999998</v>
      </c>
      <c r="V110" s="9">
        <v>853.39660600000002</v>
      </c>
      <c r="W110" s="9">
        <v>868.79907200000002</v>
      </c>
      <c r="X110" s="9">
        <v>883.67553699999996</v>
      </c>
      <c r="Y110" s="9">
        <v>897.91876200000002</v>
      </c>
      <c r="Z110" s="9">
        <v>911.51635699999997</v>
      </c>
      <c r="AA110" s="9">
        <v>924.52002000000005</v>
      </c>
      <c r="AB110" s="9">
        <v>936.92596400000002</v>
      </c>
      <c r="AC110" s="9">
        <v>948.73101799999995</v>
      </c>
      <c r="AD110" s="9">
        <v>959.93151899999998</v>
      </c>
      <c r="AE110" s="9">
        <v>970.483521</v>
      </c>
      <c r="AF110" s="9">
        <v>980.33593800000006</v>
      </c>
      <c r="AG110" s="9">
        <v>989.448486</v>
      </c>
      <c r="AH110" s="9">
        <v>997.817993</v>
      </c>
      <c r="AI110" s="9">
        <v>1005.511475</v>
      </c>
      <c r="AJ110" s="9">
        <v>1012.589478</v>
      </c>
      <c r="AK110" s="5">
        <v>2.5571E-2</v>
      </c>
    </row>
    <row r="111" spans="1:37" ht="15" customHeight="1">
      <c r="A111" s="61" t="s">
        <v>459</v>
      </c>
      <c r="B111" s="7" t="s">
        <v>167</v>
      </c>
      <c r="C111" s="9">
        <v>108.291077</v>
      </c>
      <c r="D111" s="9">
        <v>113.61694300000001</v>
      </c>
      <c r="E111" s="9">
        <v>118.925545</v>
      </c>
      <c r="F111" s="9">
        <v>124.161568</v>
      </c>
      <c r="G111" s="9">
        <v>129.34625199999999</v>
      </c>
      <c r="H111" s="9">
        <v>134.458664</v>
      </c>
      <c r="I111" s="9">
        <v>139.48019400000001</v>
      </c>
      <c r="J111" s="9">
        <v>144.400116</v>
      </c>
      <c r="K111" s="9">
        <v>149.203384</v>
      </c>
      <c r="L111" s="9">
        <v>153.87616</v>
      </c>
      <c r="M111" s="9">
        <v>158.405914</v>
      </c>
      <c r="N111" s="9">
        <v>162.78270000000001</v>
      </c>
      <c r="O111" s="9">
        <v>166.99496500000001</v>
      </c>
      <c r="P111" s="9">
        <v>171.02737400000001</v>
      </c>
      <c r="Q111" s="9">
        <v>174.86264</v>
      </c>
      <c r="R111" s="9">
        <v>178.49444600000001</v>
      </c>
      <c r="S111" s="9">
        <v>181.923416</v>
      </c>
      <c r="T111" s="9">
        <v>185.14982599999999</v>
      </c>
      <c r="U111" s="9">
        <v>188.17567399999999</v>
      </c>
      <c r="V111" s="9">
        <v>190.995926</v>
      </c>
      <c r="W111" s="9">
        <v>193.614868</v>
      </c>
      <c r="X111" s="9">
        <v>196.046539</v>
      </c>
      <c r="Y111" s="9">
        <v>198.31366</v>
      </c>
      <c r="Z111" s="9">
        <v>200.436508</v>
      </c>
      <c r="AA111" s="9">
        <v>202.43083200000001</v>
      </c>
      <c r="AB111" s="9">
        <v>204.304779</v>
      </c>
      <c r="AC111" s="9">
        <v>206.06918300000001</v>
      </c>
      <c r="AD111" s="9">
        <v>207.742233</v>
      </c>
      <c r="AE111" s="9">
        <v>209.340363</v>
      </c>
      <c r="AF111" s="9">
        <v>210.88751199999999</v>
      </c>
      <c r="AG111" s="9">
        <v>212.41017199999999</v>
      </c>
      <c r="AH111" s="9">
        <v>213.91892999999999</v>
      </c>
      <c r="AI111" s="9">
        <v>215.412903</v>
      </c>
      <c r="AJ111" s="9">
        <v>216.89359999999999</v>
      </c>
      <c r="AK111" s="5">
        <v>2.0410999999999999E-2</v>
      </c>
    </row>
    <row r="112" spans="1:37" ht="15" customHeight="1">
      <c r="A112" s="61" t="s">
        <v>458</v>
      </c>
      <c r="B112" s="7" t="s">
        <v>215</v>
      </c>
      <c r="C112" s="9">
        <v>2152.6391600000002</v>
      </c>
      <c r="D112" s="9">
        <v>2378.0671390000002</v>
      </c>
      <c r="E112" s="9">
        <v>2613.5104980000001</v>
      </c>
      <c r="F112" s="9">
        <v>2858.9804690000001</v>
      </c>
      <c r="G112" s="9">
        <v>3114.2534179999998</v>
      </c>
      <c r="H112" s="9">
        <v>3380.665039</v>
      </c>
      <c r="I112" s="9">
        <v>3658.6032709999999</v>
      </c>
      <c r="J112" s="9">
        <v>3948.5805660000001</v>
      </c>
      <c r="K112" s="9">
        <v>4250.4653319999998</v>
      </c>
      <c r="L112" s="9">
        <v>4564.1313479999999</v>
      </c>
      <c r="M112" s="9">
        <v>4888.6962890000004</v>
      </c>
      <c r="N112" s="9">
        <v>5224.6416019999997</v>
      </c>
      <c r="O112" s="9">
        <v>5573.5634769999997</v>
      </c>
      <c r="P112" s="9">
        <v>5936.2602539999998</v>
      </c>
      <c r="Q112" s="9">
        <v>6311.8481449999999</v>
      </c>
      <c r="R112" s="9">
        <v>6695.9287109999996</v>
      </c>
      <c r="S112" s="9">
        <v>7094.4877930000002</v>
      </c>
      <c r="T112" s="9">
        <v>7507.2880859999996</v>
      </c>
      <c r="U112" s="9">
        <v>7931.6704099999997</v>
      </c>
      <c r="V112" s="9">
        <v>8366.1337889999995</v>
      </c>
      <c r="W112" s="9">
        <v>8813.6152340000008</v>
      </c>
      <c r="X112" s="9">
        <v>9272.3564449999994</v>
      </c>
      <c r="Y112" s="9">
        <v>9743.5712889999995</v>
      </c>
      <c r="Z112" s="9">
        <v>10228.949219</v>
      </c>
      <c r="AA112" s="9">
        <v>10729.089844</v>
      </c>
      <c r="AB112" s="9">
        <v>11241.818359000001</v>
      </c>
      <c r="AC112" s="9">
        <v>11765.632812</v>
      </c>
      <c r="AD112" s="9">
        <v>12300.565430000001</v>
      </c>
      <c r="AE112" s="9">
        <v>12848.630859000001</v>
      </c>
      <c r="AF112" s="9">
        <v>13405.821289</v>
      </c>
      <c r="AG112" s="9">
        <v>13971.935546999999</v>
      </c>
      <c r="AH112" s="9">
        <v>14549.634765999999</v>
      </c>
      <c r="AI112" s="9">
        <v>15134.383789</v>
      </c>
      <c r="AJ112" s="9">
        <v>15730.121094</v>
      </c>
      <c r="AK112" s="5">
        <v>6.0817999999999997E-2</v>
      </c>
    </row>
    <row r="113" spans="1:37" ht="15" customHeight="1">
      <c r="A113" s="61" t="s">
        <v>457</v>
      </c>
      <c r="B113" s="7" t="s">
        <v>171</v>
      </c>
      <c r="C113" s="9">
        <v>1238.5588379999999</v>
      </c>
      <c r="D113" s="9">
        <v>1376.30249</v>
      </c>
      <c r="E113" s="9">
        <v>1520.4195560000001</v>
      </c>
      <c r="F113" s="9">
        <v>1670.9555660000001</v>
      </c>
      <c r="G113" s="9">
        <v>1827.833496</v>
      </c>
      <c r="H113" s="9">
        <v>1991.9536129999999</v>
      </c>
      <c r="I113" s="9">
        <v>2163.638672</v>
      </c>
      <c r="J113" s="9">
        <v>2343.0395509999998</v>
      </c>
      <c r="K113" s="9">
        <v>2530.1240229999999</v>
      </c>
      <c r="L113" s="9">
        <v>2724.9572750000002</v>
      </c>
      <c r="M113" s="9">
        <v>2927.1098630000001</v>
      </c>
      <c r="N113" s="9">
        <v>3136.454346</v>
      </c>
      <c r="O113" s="9">
        <v>3354.0024410000001</v>
      </c>
      <c r="P113" s="9">
        <v>3580.6040039999998</v>
      </c>
      <c r="Q113" s="9">
        <v>3815.4001459999999</v>
      </c>
      <c r="R113" s="9">
        <v>4055.642578</v>
      </c>
      <c r="S113" s="9">
        <v>4306.0351559999999</v>
      </c>
      <c r="T113" s="9">
        <v>4566.6660160000001</v>
      </c>
      <c r="U113" s="9">
        <v>4835.2939450000003</v>
      </c>
      <c r="V113" s="9">
        <v>5109.1401370000003</v>
      </c>
      <c r="W113" s="9">
        <v>5392.2465819999998</v>
      </c>
      <c r="X113" s="9">
        <v>5683.7045900000003</v>
      </c>
      <c r="Y113" s="9">
        <v>5983.6298829999996</v>
      </c>
      <c r="Z113" s="9">
        <v>6292.46875</v>
      </c>
      <c r="AA113" s="9">
        <v>6610.0561520000001</v>
      </c>
      <c r="AB113" s="9">
        <v>6935.5371089999999</v>
      </c>
      <c r="AC113" s="9">
        <v>7268.0698240000002</v>
      </c>
      <c r="AD113" s="9">
        <v>7607.0546880000002</v>
      </c>
      <c r="AE113" s="9">
        <v>7954.4868159999996</v>
      </c>
      <c r="AF113" s="9">
        <v>8306.5361329999996</v>
      </c>
      <c r="AG113" s="9">
        <v>8663.2773440000001</v>
      </c>
      <c r="AH113" s="9">
        <v>9026.3212889999995</v>
      </c>
      <c r="AI113" s="9">
        <v>9394.1914059999999</v>
      </c>
      <c r="AJ113" s="9">
        <v>9768.8222659999992</v>
      </c>
      <c r="AK113" s="5">
        <v>6.3158000000000006E-2</v>
      </c>
    </row>
    <row r="114" spans="1:37" ht="15" customHeight="1">
      <c r="A114" s="61" t="s">
        <v>456</v>
      </c>
      <c r="B114" s="7" t="s">
        <v>169</v>
      </c>
      <c r="C114" s="9">
        <v>508.26998900000001</v>
      </c>
      <c r="D114" s="9">
        <v>560.74188200000003</v>
      </c>
      <c r="E114" s="9">
        <v>615.46002199999998</v>
      </c>
      <c r="F114" s="9">
        <v>672.41674799999998</v>
      </c>
      <c r="G114" s="9">
        <v>731.434753</v>
      </c>
      <c r="H114" s="9">
        <v>792.84844999999996</v>
      </c>
      <c r="I114" s="9">
        <v>856.63445999999999</v>
      </c>
      <c r="J114" s="9">
        <v>923.08758499999999</v>
      </c>
      <c r="K114" s="9">
        <v>992.09204099999999</v>
      </c>
      <c r="L114" s="9">
        <v>1063.540894</v>
      </c>
      <c r="M114" s="9">
        <v>1136.7852780000001</v>
      </c>
      <c r="N114" s="9">
        <v>1212.3638920000001</v>
      </c>
      <c r="O114" s="9">
        <v>1290.8469239999999</v>
      </c>
      <c r="P114" s="9">
        <v>1372.1407469999999</v>
      </c>
      <c r="Q114" s="9">
        <v>1456.184937</v>
      </c>
      <c r="R114" s="9">
        <v>1541.3110349999999</v>
      </c>
      <c r="S114" s="9">
        <v>1628.7246090000001</v>
      </c>
      <c r="T114" s="9">
        <v>1718.040283</v>
      </c>
      <c r="U114" s="9">
        <v>1808.8292240000001</v>
      </c>
      <c r="V114" s="9">
        <v>1902.373413</v>
      </c>
      <c r="W114" s="9">
        <v>1997.7691649999999</v>
      </c>
      <c r="X114" s="9">
        <v>2094.1208499999998</v>
      </c>
      <c r="Y114" s="9">
        <v>2192.5217290000001</v>
      </c>
      <c r="Z114" s="9">
        <v>2294.0405270000001</v>
      </c>
      <c r="AA114" s="9">
        <v>2399.6831050000001</v>
      </c>
      <c r="AB114" s="9">
        <v>2508.1704100000002</v>
      </c>
      <c r="AC114" s="9">
        <v>2618.7473140000002</v>
      </c>
      <c r="AD114" s="9">
        <v>2732.1684570000002</v>
      </c>
      <c r="AE114" s="9">
        <v>2848.51001</v>
      </c>
      <c r="AF114" s="9">
        <v>2967.7104490000002</v>
      </c>
      <c r="AG114" s="9">
        <v>3089.6518550000001</v>
      </c>
      <c r="AH114" s="9">
        <v>3215.391846</v>
      </c>
      <c r="AI114" s="9">
        <v>3341.9848630000001</v>
      </c>
      <c r="AJ114" s="9">
        <v>3471.2446289999998</v>
      </c>
      <c r="AK114" s="5">
        <v>5.8623000000000001E-2</v>
      </c>
    </row>
    <row r="115" spans="1:37" ht="15" customHeight="1">
      <c r="A115" s="61" t="s">
        <v>455</v>
      </c>
      <c r="B115" s="7" t="s">
        <v>167</v>
      </c>
      <c r="C115" s="9">
        <v>405.81042500000001</v>
      </c>
      <c r="D115" s="9">
        <v>441.02276599999999</v>
      </c>
      <c r="E115" s="9">
        <v>477.63085899999999</v>
      </c>
      <c r="F115" s="9">
        <v>515.60821499999997</v>
      </c>
      <c r="G115" s="9">
        <v>554.98510699999997</v>
      </c>
      <c r="H115" s="9">
        <v>595.862976</v>
      </c>
      <c r="I115" s="9">
        <v>638.33007799999996</v>
      </c>
      <c r="J115" s="9">
        <v>682.45343000000003</v>
      </c>
      <c r="K115" s="9">
        <v>728.24920699999996</v>
      </c>
      <c r="L115" s="9">
        <v>775.63317900000004</v>
      </c>
      <c r="M115" s="9">
        <v>824.80145300000004</v>
      </c>
      <c r="N115" s="9">
        <v>875.82324200000005</v>
      </c>
      <c r="O115" s="9">
        <v>928.71392800000001</v>
      </c>
      <c r="P115" s="9">
        <v>983.51550299999997</v>
      </c>
      <c r="Q115" s="9">
        <v>1040.263062</v>
      </c>
      <c r="R115" s="9">
        <v>1098.974976</v>
      </c>
      <c r="S115" s="9">
        <v>1159.728149</v>
      </c>
      <c r="T115" s="9">
        <v>1222.581909</v>
      </c>
      <c r="U115" s="9">
        <v>1287.5473629999999</v>
      </c>
      <c r="V115" s="9">
        <v>1354.620361</v>
      </c>
      <c r="W115" s="9">
        <v>1423.599121</v>
      </c>
      <c r="X115" s="9">
        <v>1494.531616</v>
      </c>
      <c r="Y115" s="9">
        <v>1567.4197999999999</v>
      </c>
      <c r="Z115" s="9">
        <v>1642.4399410000001</v>
      </c>
      <c r="AA115" s="9">
        <v>1719.3500979999999</v>
      </c>
      <c r="AB115" s="9">
        <v>1798.1118160000001</v>
      </c>
      <c r="AC115" s="9">
        <v>1878.8157960000001</v>
      </c>
      <c r="AD115" s="9">
        <v>1961.3431399999999</v>
      </c>
      <c r="AE115" s="9">
        <v>2045.633423</v>
      </c>
      <c r="AF115" s="9">
        <v>2131.5749510000001</v>
      </c>
      <c r="AG115" s="9">
        <v>2219.005615</v>
      </c>
      <c r="AH115" s="9">
        <v>2307.9213869999999</v>
      </c>
      <c r="AI115" s="9">
        <v>2398.2080080000001</v>
      </c>
      <c r="AJ115" s="9">
        <v>2490.0546880000002</v>
      </c>
      <c r="AK115" s="5">
        <v>5.5581999999999999E-2</v>
      </c>
    </row>
    <row r="116" spans="1:37" ht="15" customHeight="1">
      <c r="A116" s="61" t="s">
        <v>454</v>
      </c>
      <c r="B116" s="7" t="s">
        <v>210</v>
      </c>
      <c r="C116" s="9">
        <v>731.691956</v>
      </c>
      <c r="D116" s="9">
        <v>791.89868200000001</v>
      </c>
      <c r="E116" s="9">
        <v>854.683899</v>
      </c>
      <c r="F116" s="9">
        <v>920.845642</v>
      </c>
      <c r="G116" s="9">
        <v>990.37237500000003</v>
      </c>
      <c r="H116" s="9">
        <v>1063.853638</v>
      </c>
      <c r="I116" s="9">
        <v>1142.144043</v>
      </c>
      <c r="J116" s="9">
        <v>1225.1748050000001</v>
      </c>
      <c r="K116" s="9">
        <v>1312.6530760000001</v>
      </c>
      <c r="L116" s="9">
        <v>1405.5371090000001</v>
      </c>
      <c r="M116" s="9">
        <v>1503.1251219999999</v>
      </c>
      <c r="N116" s="9">
        <v>1606.1877440000001</v>
      </c>
      <c r="O116" s="9">
        <v>1715.1445309999999</v>
      </c>
      <c r="P116" s="9">
        <v>1829.916626</v>
      </c>
      <c r="Q116" s="9">
        <v>1950.6514890000001</v>
      </c>
      <c r="R116" s="9">
        <v>2075.0283199999999</v>
      </c>
      <c r="S116" s="9">
        <v>2206.180664</v>
      </c>
      <c r="T116" s="9">
        <v>2345.0966800000001</v>
      </c>
      <c r="U116" s="9">
        <v>2490.4350589999999</v>
      </c>
      <c r="V116" s="9">
        <v>2642.2788089999999</v>
      </c>
      <c r="W116" s="9">
        <v>2801.3232419999999</v>
      </c>
      <c r="X116" s="9">
        <v>2967.444336</v>
      </c>
      <c r="Y116" s="9">
        <v>3157.2456050000001</v>
      </c>
      <c r="Z116" s="9">
        <v>3388.2526859999998</v>
      </c>
      <c r="AA116" s="9">
        <v>3604.2514649999998</v>
      </c>
      <c r="AB116" s="9">
        <v>3830.8178710000002</v>
      </c>
      <c r="AC116" s="9">
        <v>4068.8803710000002</v>
      </c>
      <c r="AD116" s="9">
        <v>4318.2612300000001</v>
      </c>
      <c r="AE116" s="9">
        <v>4591.8793949999999</v>
      </c>
      <c r="AF116" s="9">
        <v>4880.9399409999996</v>
      </c>
      <c r="AG116" s="9">
        <v>5182.7431640000004</v>
      </c>
      <c r="AH116" s="9">
        <v>5500.0166019999997</v>
      </c>
      <c r="AI116" s="9">
        <v>5835.7060549999997</v>
      </c>
      <c r="AJ116" s="9">
        <v>6187.9848629999997</v>
      </c>
      <c r="AK116" s="5">
        <v>6.6356999999999999E-2</v>
      </c>
    </row>
    <row r="117" spans="1:37" ht="15" customHeight="1">
      <c r="A117" s="61" t="s">
        <v>453</v>
      </c>
      <c r="B117" s="7" t="s">
        <v>171</v>
      </c>
      <c r="C117" s="9">
        <v>493.49798600000003</v>
      </c>
      <c r="D117" s="9">
        <v>533.70367399999998</v>
      </c>
      <c r="E117" s="9">
        <v>576.50146500000005</v>
      </c>
      <c r="F117" s="9">
        <v>621.96618699999999</v>
      </c>
      <c r="G117" s="9">
        <v>670.154358</v>
      </c>
      <c r="H117" s="9">
        <v>721.21319600000004</v>
      </c>
      <c r="I117" s="9">
        <v>775.53961200000003</v>
      </c>
      <c r="J117" s="9">
        <v>832.99316399999998</v>
      </c>
      <c r="K117" s="9">
        <v>893.61932400000001</v>
      </c>
      <c r="L117" s="9">
        <v>958.332764</v>
      </c>
      <c r="M117" s="9">
        <v>1026.2164310000001</v>
      </c>
      <c r="N117" s="9">
        <v>1098.150513</v>
      </c>
      <c r="O117" s="9">
        <v>1174.7181399999999</v>
      </c>
      <c r="P117" s="9">
        <v>1255.7823490000001</v>
      </c>
      <c r="Q117" s="9">
        <v>1340.685303</v>
      </c>
      <c r="R117" s="9">
        <v>1427.5249020000001</v>
      </c>
      <c r="S117" s="9">
        <v>1519.212158</v>
      </c>
      <c r="T117" s="9">
        <v>1616.8161620000001</v>
      </c>
      <c r="U117" s="9">
        <v>1719.0985109999999</v>
      </c>
      <c r="V117" s="9">
        <v>1825.8316649999999</v>
      </c>
      <c r="W117" s="9">
        <v>1937.6998289999999</v>
      </c>
      <c r="X117" s="9">
        <v>2054.5622560000002</v>
      </c>
      <c r="Y117" s="9">
        <v>2193.2841800000001</v>
      </c>
      <c r="Z117" s="9">
        <v>2368.467529</v>
      </c>
      <c r="AA117" s="9">
        <v>2528.5646969999998</v>
      </c>
      <c r="AB117" s="9">
        <v>2697.1770019999999</v>
      </c>
      <c r="AC117" s="9">
        <v>2875.0607909999999</v>
      </c>
      <c r="AD117" s="9">
        <v>3062.0878910000001</v>
      </c>
      <c r="AE117" s="9">
        <v>3259.561279</v>
      </c>
      <c r="AF117" s="9">
        <v>3467.0554200000001</v>
      </c>
      <c r="AG117" s="9">
        <v>3684.1877439999998</v>
      </c>
      <c r="AH117" s="9">
        <v>3912.9047850000002</v>
      </c>
      <c r="AI117" s="9">
        <v>4155.3198240000002</v>
      </c>
      <c r="AJ117" s="9">
        <v>4410.216797</v>
      </c>
      <c r="AK117" s="5">
        <v>6.8221000000000004E-2</v>
      </c>
    </row>
    <row r="118" spans="1:37" ht="15" customHeight="1">
      <c r="A118" s="61" t="s">
        <v>452</v>
      </c>
      <c r="B118" s="7" t="s">
        <v>169</v>
      </c>
      <c r="C118" s="9">
        <v>129.559189</v>
      </c>
      <c r="D118" s="9">
        <v>141.995193</v>
      </c>
      <c r="E118" s="9">
        <v>154.50418099999999</v>
      </c>
      <c r="F118" s="9">
        <v>167.30943300000001</v>
      </c>
      <c r="G118" s="9">
        <v>180.345947</v>
      </c>
      <c r="H118" s="9">
        <v>194.04527300000001</v>
      </c>
      <c r="I118" s="9">
        <v>208.85107400000001</v>
      </c>
      <c r="J118" s="9">
        <v>224.78143299999999</v>
      </c>
      <c r="K118" s="9">
        <v>241.47468599999999</v>
      </c>
      <c r="L118" s="9">
        <v>258.96713299999999</v>
      </c>
      <c r="M118" s="9">
        <v>277.45437600000002</v>
      </c>
      <c r="N118" s="9">
        <v>296.81124899999998</v>
      </c>
      <c r="O118" s="9">
        <v>316.86044299999998</v>
      </c>
      <c r="P118" s="9">
        <v>337.645081</v>
      </c>
      <c r="Q118" s="9">
        <v>359.939911</v>
      </c>
      <c r="R118" s="9">
        <v>383.29461700000002</v>
      </c>
      <c r="S118" s="9">
        <v>407.89099099999999</v>
      </c>
      <c r="T118" s="9">
        <v>433.61376999999999</v>
      </c>
      <c r="U118" s="9">
        <v>460.36831699999999</v>
      </c>
      <c r="V118" s="9">
        <v>488.35116599999998</v>
      </c>
      <c r="W118" s="9">
        <v>517.55487100000005</v>
      </c>
      <c r="X118" s="9">
        <v>547.98223900000005</v>
      </c>
      <c r="Y118" s="9">
        <v>579.41863999999998</v>
      </c>
      <c r="Z118" s="9">
        <v>614.70556599999998</v>
      </c>
      <c r="AA118" s="9">
        <v>649.17834500000004</v>
      </c>
      <c r="AB118" s="9">
        <v>684.83679199999995</v>
      </c>
      <c r="AC118" s="9">
        <v>721.80627400000003</v>
      </c>
      <c r="AD118" s="9">
        <v>759.97589100000005</v>
      </c>
      <c r="AE118" s="9">
        <v>799.60241699999995</v>
      </c>
      <c r="AF118" s="9">
        <v>840.49340800000004</v>
      </c>
      <c r="AG118" s="9">
        <v>882.47522000000004</v>
      </c>
      <c r="AH118" s="9">
        <v>925.95019500000001</v>
      </c>
      <c r="AI118" s="9">
        <v>971.33727999999996</v>
      </c>
      <c r="AJ118" s="9">
        <v>1018.240112</v>
      </c>
      <c r="AK118" s="5">
        <v>6.3497999999999999E-2</v>
      </c>
    </row>
    <row r="119" spans="1:37" ht="15" customHeight="1">
      <c r="A119" s="61" t="s">
        <v>451</v>
      </c>
      <c r="B119" s="7" t="s">
        <v>167</v>
      </c>
      <c r="C119" s="9">
        <v>108.634789</v>
      </c>
      <c r="D119" s="9">
        <v>116.19982899999999</v>
      </c>
      <c r="E119" s="9">
        <v>123.678284</v>
      </c>
      <c r="F119" s="9">
        <v>131.56999200000001</v>
      </c>
      <c r="G119" s="9">
        <v>139.87207000000001</v>
      </c>
      <c r="H119" s="9">
        <v>148.595169</v>
      </c>
      <c r="I119" s="9">
        <v>157.753387</v>
      </c>
      <c r="J119" s="9">
        <v>167.40016199999999</v>
      </c>
      <c r="K119" s="9">
        <v>177.55903599999999</v>
      </c>
      <c r="L119" s="9">
        <v>188.23722799999999</v>
      </c>
      <c r="M119" s="9">
        <v>199.45439099999999</v>
      </c>
      <c r="N119" s="9">
        <v>211.22598300000001</v>
      </c>
      <c r="O119" s="9">
        <v>223.565887</v>
      </c>
      <c r="P119" s="9">
        <v>236.489182</v>
      </c>
      <c r="Q119" s="9">
        <v>250.02619899999999</v>
      </c>
      <c r="R119" s="9">
        <v>264.20880099999999</v>
      </c>
      <c r="S119" s="9">
        <v>279.07739299999997</v>
      </c>
      <c r="T119" s="9">
        <v>294.66687000000002</v>
      </c>
      <c r="U119" s="9">
        <v>310.96816999999999</v>
      </c>
      <c r="V119" s="9">
        <v>328.096069</v>
      </c>
      <c r="W119" s="9">
        <v>346.06866500000001</v>
      </c>
      <c r="X119" s="9">
        <v>364.89978000000002</v>
      </c>
      <c r="Y119" s="9">
        <v>384.54260299999999</v>
      </c>
      <c r="Z119" s="9">
        <v>405.07952899999998</v>
      </c>
      <c r="AA119" s="9">
        <v>426.50830100000002</v>
      </c>
      <c r="AB119" s="9">
        <v>448.80407700000001</v>
      </c>
      <c r="AC119" s="9">
        <v>472.01315299999999</v>
      </c>
      <c r="AD119" s="9">
        <v>496.19754</v>
      </c>
      <c r="AE119" s="9">
        <v>532.71569799999997</v>
      </c>
      <c r="AF119" s="9">
        <v>573.39129600000001</v>
      </c>
      <c r="AG119" s="9">
        <v>616.08026099999995</v>
      </c>
      <c r="AH119" s="9">
        <v>661.16143799999998</v>
      </c>
      <c r="AI119" s="9">
        <v>709.04882799999996</v>
      </c>
      <c r="AJ119" s="9">
        <v>759.52795400000002</v>
      </c>
      <c r="AK119" s="5">
        <v>6.0422999999999998E-2</v>
      </c>
    </row>
    <row r="120" spans="1:37" ht="15" customHeight="1">
      <c r="A120" s="61" t="s">
        <v>450</v>
      </c>
      <c r="B120" s="7" t="s">
        <v>205</v>
      </c>
      <c r="C120" s="9">
        <v>776.94616699999995</v>
      </c>
      <c r="D120" s="9">
        <v>800.76391599999999</v>
      </c>
      <c r="E120" s="9">
        <v>824.51208499999996</v>
      </c>
      <c r="F120" s="9">
        <v>848.24487299999998</v>
      </c>
      <c r="G120" s="9">
        <v>871.97851600000001</v>
      </c>
      <c r="H120" s="9">
        <v>896.24121100000002</v>
      </c>
      <c r="I120" s="9">
        <v>920.93249500000002</v>
      </c>
      <c r="J120" s="9">
        <v>944.68542500000001</v>
      </c>
      <c r="K120" s="9">
        <v>967.66613800000005</v>
      </c>
      <c r="L120" s="9">
        <v>992.03845200000001</v>
      </c>
      <c r="M120" s="9">
        <v>1016.760193</v>
      </c>
      <c r="N120" s="9">
        <v>1042.3271480000001</v>
      </c>
      <c r="O120" s="9">
        <v>1068.325439</v>
      </c>
      <c r="P120" s="9">
        <v>1094.591797</v>
      </c>
      <c r="Q120" s="9">
        <v>1128.0974120000001</v>
      </c>
      <c r="R120" s="9">
        <v>1161.932251</v>
      </c>
      <c r="S120" s="9">
        <v>1197.4663089999999</v>
      </c>
      <c r="T120" s="9">
        <v>1234.238159</v>
      </c>
      <c r="U120" s="9">
        <v>1271.486328</v>
      </c>
      <c r="V120" s="9">
        <v>1309.1811520000001</v>
      </c>
      <c r="W120" s="9">
        <v>1348.8955080000001</v>
      </c>
      <c r="X120" s="9">
        <v>1390.8256839999999</v>
      </c>
      <c r="Y120" s="9">
        <v>1434.772217</v>
      </c>
      <c r="Z120" s="9">
        <v>1490.448975</v>
      </c>
      <c r="AA120" s="9">
        <v>1537.98999</v>
      </c>
      <c r="AB120" s="9">
        <v>1587.5211179999999</v>
      </c>
      <c r="AC120" s="9">
        <v>1638.756226</v>
      </c>
      <c r="AD120" s="9">
        <v>1691.5485839999999</v>
      </c>
      <c r="AE120" s="9">
        <v>1748.3320309999999</v>
      </c>
      <c r="AF120" s="9">
        <v>1808.171143</v>
      </c>
      <c r="AG120" s="9">
        <v>1869.014404</v>
      </c>
      <c r="AH120" s="9">
        <v>1931.311768</v>
      </c>
      <c r="AI120" s="9">
        <v>1994.810669</v>
      </c>
      <c r="AJ120" s="9">
        <v>2059.157471</v>
      </c>
      <c r="AK120" s="5">
        <v>2.9954999999999999E-2</v>
      </c>
    </row>
    <row r="121" spans="1:37" ht="15" customHeight="1">
      <c r="A121" s="61" t="s">
        <v>449</v>
      </c>
      <c r="B121" s="7" t="s">
        <v>171</v>
      </c>
      <c r="C121" s="9">
        <v>293.471497</v>
      </c>
      <c r="D121" s="9">
        <v>309.216339</v>
      </c>
      <c r="E121" s="9">
        <v>325.288971</v>
      </c>
      <c r="F121" s="9">
        <v>341.76504499999999</v>
      </c>
      <c r="G121" s="9">
        <v>358.67407200000002</v>
      </c>
      <c r="H121" s="9">
        <v>376.55542000000003</v>
      </c>
      <c r="I121" s="9">
        <v>395.33776899999998</v>
      </c>
      <c r="J121" s="9">
        <v>413.80139200000002</v>
      </c>
      <c r="K121" s="9">
        <v>431.76129200000003</v>
      </c>
      <c r="L121" s="9">
        <v>449.54046599999998</v>
      </c>
      <c r="M121" s="9">
        <v>467.66729700000002</v>
      </c>
      <c r="N121" s="9">
        <v>486.53460699999999</v>
      </c>
      <c r="O121" s="9">
        <v>505.86639400000001</v>
      </c>
      <c r="P121" s="9">
        <v>525.56243900000004</v>
      </c>
      <c r="Q121" s="9">
        <v>551.20898399999999</v>
      </c>
      <c r="R121" s="9">
        <v>577.36187700000005</v>
      </c>
      <c r="S121" s="9">
        <v>605.17486599999995</v>
      </c>
      <c r="T121" s="9">
        <v>634.17199700000003</v>
      </c>
      <c r="U121" s="9">
        <v>663.88293499999997</v>
      </c>
      <c r="V121" s="9">
        <v>694.29724099999999</v>
      </c>
      <c r="W121" s="9">
        <v>725.78997800000002</v>
      </c>
      <c r="X121" s="9">
        <v>758.27136199999995</v>
      </c>
      <c r="Y121" s="9">
        <v>791.64160200000003</v>
      </c>
      <c r="Z121" s="9">
        <v>835.75585899999999</v>
      </c>
      <c r="AA121" s="9">
        <v>870.93756099999996</v>
      </c>
      <c r="AB121" s="9">
        <v>907.44329800000003</v>
      </c>
      <c r="AC121" s="9">
        <v>945.10382100000004</v>
      </c>
      <c r="AD121" s="9">
        <v>983.82818599999996</v>
      </c>
      <c r="AE121" s="9">
        <v>1023.6828</v>
      </c>
      <c r="AF121" s="9">
        <v>1064.834106</v>
      </c>
      <c r="AG121" s="9">
        <v>1106.600586</v>
      </c>
      <c r="AH121" s="9">
        <v>1149.329712</v>
      </c>
      <c r="AI121" s="9">
        <v>1192.7998050000001</v>
      </c>
      <c r="AJ121" s="9">
        <v>1236.7258300000001</v>
      </c>
      <c r="AK121" s="5">
        <v>4.4269999999999997E-2</v>
      </c>
    </row>
    <row r="122" spans="1:37" ht="15" customHeight="1">
      <c r="A122" s="61" t="s">
        <v>448</v>
      </c>
      <c r="B122" s="7" t="s">
        <v>169</v>
      </c>
      <c r="C122" s="9">
        <v>119.709839</v>
      </c>
      <c r="D122" s="9">
        <v>126.491608</v>
      </c>
      <c r="E122" s="9">
        <v>133.36389199999999</v>
      </c>
      <c r="F122" s="9">
        <v>140.325897</v>
      </c>
      <c r="G122" s="9">
        <v>147.392426</v>
      </c>
      <c r="H122" s="9">
        <v>154.57566800000001</v>
      </c>
      <c r="I122" s="9">
        <v>161.85990899999999</v>
      </c>
      <c r="J122" s="9">
        <v>169.242615</v>
      </c>
      <c r="K122" s="9">
        <v>176.715408</v>
      </c>
      <c r="L122" s="9">
        <v>184.24485799999999</v>
      </c>
      <c r="M122" s="9">
        <v>191.82515000000001</v>
      </c>
      <c r="N122" s="9">
        <v>199.453812</v>
      </c>
      <c r="O122" s="9">
        <v>207.07591199999999</v>
      </c>
      <c r="P122" s="9">
        <v>214.657364</v>
      </c>
      <c r="Q122" s="9">
        <v>222.18211400000001</v>
      </c>
      <c r="R122" s="9">
        <v>229.63755800000001</v>
      </c>
      <c r="S122" s="9">
        <v>236.972916</v>
      </c>
      <c r="T122" s="9">
        <v>244.33438100000001</v>
      </c>
      <c r="U122" s="9">
        <v>251.54676799999999</v>
      </c>
      <c r="V122" s="9">
        <v>258.59628300000003</v>
      </c>
      <c r="W122" s="9">
        <v>265.49148600000001</v>
      </c>
      <c r="X122" s="9">
        <v>272.21099900000002</v>
      </c>
      <c r="Y122" s="9">
        <v>278.78561400000001</v>
      </c>
      <c r="Z122" s="9">
        <v>285.24993899999998</v>
      </c>
      <c r="AA122" s="9">
        <v>291.63067599999999</v>
      </c>
      <c r="AB122" s="9">
        <v>297.97442599999999</v>
      </c>
      <c r="AC122" s="9">
        <v>304.36108400000001</v>
      </c>
      <c r="AD122" s="9">
        <v>310.89648399999999</v>
      </c>
      <c r="AE122" s="9">
        <v>320.01882899999998</v>
      </c>
      <c r="AF122" s="9">
        <v>330.65783699999997</v>
      </c>
      <c r="AG122" s="9">
        <v>341.45040899999998</v>
      </c>
      <c r="AH122" s="9">
        <v>352.48928799999999</v>
      </c>
      <c r="AI122" s="9">
        <v>363.71517899999998</v>
      </c>
      <c r="AJ122" s="9">
        <v>375.05230699999998</v>
      </c>
      <c r="AK122" s="5">
        <v>3.4549000000000003E-2</v>
      </c>
    </row>
    <row r="123" spans="1:37" ht="15" customHeight="1">
      <c r="A123" s="61" t="s">
        <v>447</v>
      </c>
      <c r="B123" s="7" t="s">
        <v>167</v>
      </c>
      <c r="C123" s="9">
        <v>363.76486199999999</v>
      </c>
      <c r="D123" s="9">
        <v>365.055969</v>
      </c>
      <c r="E123" s="9">
        <v>365.85922199999999</v>
      </c>
      <c r="F123" s="9">
        <v>366.15390000000002</v>
      </c>
      <c r="G123" s="9">
        <v>365.91198700000001</v>
      </c>
      <c r="H123" s="9">
        <v>365.11007699999999</v>
      </c>
      <c r="I123" s="9">
        <v>363.73483299999998</v>
      </c>
      <c r="J123" s="9">
        <v>361.64138800000001</v>
      </c>
      <c r="K123" s="9">
        <v>359.18948399999999</v>
      </c>
      <c r="L123" s="9">
        <v>358.25311299999998</v>
      </c>
      <c r="M123" s="9">
        <v>357.26776100000001</v>
      </c>
      <c r="N123" s="9">
        <v>356.33874500000002</v>
      </c>
      <c r="O123" s="9">
        <v>355.38308699999999</v>
      </c>
      <c r="P123" s="9">
        <v>354.37197900000001</v>
      </c>
      <c r="Q123" s="9">
        <v>354.70626800000002</v>
      </c>
      <c r="R123" s="9">
        <v>354.93277</v>
      </c>
      <c r="S123" s="9">
        <v>355.31857300000001</v>
      </c>
      <c r="T123" s="9">
        <v>355.73184199999997</v>
      </c>
      <c r="U123" s="9">
        <v>356.05660999999998</v>
      </c>
      <c r="V123" s="9">
        <v>356.287598</v>
      </c>
      <c r="W123" s="9">
        <v>357.61404399999998</v>
      </c>
      <c r="X123" s="9">
        <v>360.34320100000002</v>
      </c>
      <c r="Y123" s="9">
        <v>364.34500100000002</v>
      </c>
      <c r="Z123" s="9">
        <v>369.44311499999998</v>
      </c>
      <c r="AA123" s="9">
        <v>375.421783</v>
      </c>
      <c r="AB123" s="9">
        <v>382.10339399999998</v>
      </c>
      <c r="AC123" s="9">
        <v>389.29141199999998</v>
      </c>
      <c r="AD123" s="9">
        <v>396.82403599999998</v>
      </c>
      <c r="AE123" s="9">
        <v>404.63031000000001</v>
      </c>
      <c r="AF123" s="9">
        <v>412.67913800000002</v>
      </c>
      <c r="AG123" s="9">
        <v>420.96340900000001</v>
      </c>
      <c r="AH123" s="9">
        <v>429.49273699999998</v>
      </c>
      <c r="AI123" s="9">
        <v>438.29565400000001</v>
      </c>
      <c r="AJ123" s="9">
        <v>447.37933299999997</v>
      </c>
      <c r="AK123" s="5">
        <v>6.3749999999999996E-3</v>
      </c>
    </row>
    <row r="124" spans="1:37" ht="15" customHeight="1">
      <c r="A124" s="61" t="s">
        <v>446</v>
      </c>
      <c r="B124" s="4" t="s">
        <v>200</v>
      </c>
      <c r="C124" s="13">
        <v>27286.984375</v>
      </c>
      <c r="D124" s="13">
        <v>28895.169922000001</v>
      </c>
      <c r="E124" s="13">
        <v>30545.375</v>
      </c>
      <c r="F124" s="13">
        <v>32233.765625</v>
      </c>
      <c r="G124" s="13">
        <v>33958.285155999998</v>
      </c>
      <c r="H124" s="13">
        <v>35717.886719000002</v>
      </c>
      <c r="I124" s="13">
        <v>37483.660155999998</v>
      </c>
      <c r="J124" s="13">
        <v>39273.066405999998</v>
      </c>
      <c r="K124" s="13">
        <v>41091.621094000002</v>
      </c>
      <c r="L124" s="13">
        <v>42937.394530999998</v>
      </c>
      <c r="M124" s="13">
        <v>44812.414062000003</v>
      </c>
      <c r="N124" s="13">
        <v>46723.988280999998</v>
      </c>
      <c r="O124" s="13">
        <v>48668.507812000003</v>
      </c>
      <c r="P124" s="13">
        <v>50635.882812000003</v>
      </c>
      <c r="Q124" s="13">
        <v>52601.335937999997</v>
      </c>
      <c r="R124" s="13">
        <v>54582.542969000002</v>
      </c>
      <c r="S124" s="13">
        <v>56602.023437999997</v>
      </c>
      <c r="T124" s="13">
        <v>58659.738280999998</v>
      </c>
      <c r="U124" s="13">
        <v>60744.734375</v>
      </c>
      <c r="V124" s="13">
        <v>62872.894530999998</v>
      </c>
      <c r="W124" s="13">
        <v>65032.890625</v>
      </c>
      <c r="X124" s="13">
        <v>67219.382811999996</v>
      </c>
      <c r="Y124" s="13">
        <v>69435.21875</v>
      </c>
      <c r="Z124" s="13">
        <v>71687.148438000004</v>
      </c>
      <c r="AA124" s="13">
        <v>73992.507811999996</v>
      </c>
      <c r="AB124" s="13">
        <v>76348.1875</v>
      </c>
      <c r="AC124" s="13">
        <v>78747.75</v>
      </c>
      <c r="AD124" s="13">
        <v>81190.648438000004</v>
      </c>
      <c r="AE124" s="13">
        <v>83672.078125</v>
      </c>
      <c r="AF124" s="13">
        <v>86194.6875</v>
      </c>
      <c r="AG124" s="13">
        <v>88746.539061999996</v>
      </c>
      <c r="AH124" s="13">
        <v>91326.335938000004</v>
      </c>
      <c r="AI124" s="13">
        <v>93932.742188000004</v>
      </c>
      <c r="AJ124" s="13">
        <v>96572.210938000004</v>
      </c>
      <c r="AK124" s="2">
        <v>3.8427000000000003E-2</v>
      </c>
    </row>
    <row r="127" spans="1:37" ht="15" customHeight="1">
      <c r="B127" s="4" t="s">
        <v>445</v>
      </c>
    </row>
    <row r="128" spans="1:37" ht="15" customHeight="1">
      <c r="A128" s="61" t="s">
        <v>444</v>
      </c>
      <c r="B128" s="7" t="s">
        <v>265</v>
      </c>
      <c r="C128" s="9">
        <v>1035.221558</v>
      </c>
      <c r="D128" s="9">
        <v>1002.74585</v>
      </c>
      <c r="E128" s="9">
        <v>973.12213099999997</v>
      </c>
      <c r="F128" s="9">
        <v>945.41015600000003</v>
      </c>
      <c r="G128" s="9">
        <v>913.681152</v>
      </c>
      <c r="H128" s="9">
        <v>870.97369400000002</v>
      </c>
      <c r="I128" s="9">
        <v>841.91064500000005</v>
      </c>
      <c r="J128" s="9">
        <v>813.14373799999998</v>
      </c>
      <c r="K128" s="9">
        <v>783.31671100000005</v>
      </c>
      <c r="L128" s="9">
        <v>756.040344</v>
      </c>
      <c r="M128" s="9">
        <v>723.95721400000002</v>
      </c>
      <c r="N128" s="9">
        <v>683.40380900000002</v>
      </c>
      <c r="O128" s="9">
        <v>638.41986099999997</v>
      </c>
      <c r="P128" s="9">
        <v>584.97216800000001</v>
      </c>
      <c r="Q128" s="9">
        <v>543.10894800000005</v>
      </c>
      <c r="R128" s="9">
        <v>512.85180700000001</v>
      </c>
      <c r="S128" s="9">
        <v>481.51669299999998</v>
      </c>
      <c r="T128" s="9">
        <v>457.67697099999998</v>
      </c>
      <c r="U128" s="9">
        <v>442.37338299999999</v>
      </c>
      <c r="V128" s="9">
        <v>425.20105000000001</v>
      </c>
      <c r="W128" s="9">
        <v>406.23703</v>
      </c>
      <c r="X128" s="9">
        <v>385.857483</v>
      </c>
      <c r="Y128" s="9">
        <v>363.65612800000002</v>
      </c>
      <c r="Z128" s="9">
        <v>339.603455</v>
      </c>
      <c r="AA128" s="9">
        <v>317.10351600000001</v>
      </c>
      <c r="AB128" s="9">
        <v>295.47885100000002</v>
      </c>
      <c r="AC128" s="9">
        <v>273.40704299999999</v>
      </c>
      <c r="AD128" s="9">
        <v>245.305038</v>
      </c>
      <c r="AE128" s="9">
        <v>216.23228499999999</v>
      </c>
      <c r="AF128" s="9">
        <v>187.24876399999999</v>
      </c>
      <c r="AG128" s="9">
        <v>157.669479</v>
      </c>
      <c r="AH128" s="9">
        <v>123.06326300000001</v>
      </c>
      <c r="AI128" s="9">
        <v>93.428741000000002</v>
      </c>
      <c r="AJ128" s="9">
        <v>69.248313999999993</v>
      </c>
      <c r="AK128" s="5">
        <v>-8.0131999999999995E-2</v>
      </c>
    </row>
    <row r="129" spans="1:37" ht="15" customHeight="1">
      <c r="A129" s="61" t="s">
        <v>443</v>
      </c>
      <c r="B129" s="7" t="s">
        <v>171</v>
      </c>
      <c r="C129" s="9">
        <v>387.07928500000003</v>
      </c>
      <c r="D129" s="9">
        <v>374.97305299999999</v>
      </c>
      <c r="E129" s="9">
        <v>362.63137799999998</v>
      </c>
      <c r="F129" s="9">
        <v>348.45211799999998</v>
      </c>
      <c r="G129" s="9">
        <v>332.59316999999999</v>
      </c>
      <c r="H129" s="9">
        <v>315.19085699999999</v>
      </c>
      <c r="I129" s="9">
        <v>295.93652300000002</v>
      </c>
      <c r="J129" s="9">
        <v>274.90228300000001</v>
      </c>
      <c r="K129" s="9">
        <v>253.03149400000001</v>
      </c>
      <c r="L129" s="9">
        <v>234.24078399999999</v>
      </c>
      <c r="M129" s="9">
        <v>210.52784700000001</v>
      </c>
      <c r="N129" s="9">
        <v>179.148651</v>
      </c>
      <c r="O129" s="9">
        <v>144.198578</v>
      </c>
      <c r="P129" s="9">
        <v>101.705338</v>
      </c>
      <c r="Q129" s="9">
        <v>71.566695999999993</v>
      </c>
      <c r="R129" s="9">
        <v>53.853915999999998</v>
      </c>
      <c r="S129" s="9">
        <v>36</v>
      </c>
      <c r="T129" s="9">
        <v>26</v>
      </c>
      <c r="U129" s="9">
        <v>26</v>
      </c>
      <c r="V129" s="9">
        <v>23</v>
      </c>
      <c r="W129" s="9">
        <v>19.077349000000002</v>
      </c>
      <c r="X129" s="9">
        <v>17</v>
      </c>
      <c r="Y129" s="9">
        <v>15</v>
      </c>
      <c r="Z129" s="9">
        <v>12</v>
      </c>
      <c r="AA129" s="9">
        <v>9</v>
      </c>
      <c r="AB129" s="9">
        <v>8</v>
      </c>
      <c r="AC129" s="9">
        <v>8</v>
      </c>
      <c r="AD129" s="9">
        <v>7</v>
      </c>
      <c r="AE129" s="9">
        <v>6</v>
      </c>
      <c r="AF129" s="9">
        <v>3</v>
      </c>
      <c r="AG129" s="9">
        <v>3</v>
      </c>
      <c r="AH129" s="9">
        <v>2</v>
      </c>
      <c r="AI129" s="9">
        <v>0.86185800000000001</v>
      </c>
      <c r="AJ129" s="9">
        <v>0</v>
      </c>
      <c r="AK129" s="5" t="s">
        <v>188</v>
      </c>
    </row>
    <row r="130" spans="1:37" ht="15" customHeight="1">
      <c r="A130" s="61" t="s">
        <v>442</v>
      </c>
      <c r="B130" s="7" t="s">
        <v>169</v>
      </c>
      <c r="C130" s="9">
        <v>85.108283999999998</v>
      </c>
      <c r="D130" s="9">
        <v>67.073547000000005</v>
      </c>
      <c r="E130" s="9">
        <v>52.558323000000001</v>
      </c>
      <c r="F130" s="9">
        <v>42.283904999999997</v>
      </c>
      <c r="G130" s="9">
        <v>30.220236</v>
      </c>
      <c r="H130" s="9">
        <v>9.3240200000000009</v>
      </c>
      <c r="I130" s="9">
        <v>4.5783969999999998</v>
      </c>
      <c r="J130" s="9">
        <v>2.6260370000000002</v>
      </c>
      <c r="K130" s="9">
        <v>1.2206939999999999</v>
      </c>
      <c r="L130" s="9">
        <v>0.42881399999999997</v>
      </c>
      <c r="M130" s="9">
        <v>0.26483299999999999</v>
      </c>
      <c r="N130" s="9">
        <v>0.18105399999999999</v>
      </c>
      <c r="O130" s="9">
        <v>0.121984</v>
      </c>
      <c r="P130" s="9">
        <v>1.5894999999999999E-2</v>
      </c>
      <c r="Q130" s="9">
        <v>1.065E-2</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5" t="s">
        <v>188</v>
      </c>
    </row>
    <row r="131" spans="1:37" ht="15" customHeight="1">
      <c r="A131" s="61" t="s">
        <v>441</v>
      </c>
      <c r="B131" s="7" t="s">
        <v>167</v>
      </c>
      <c r="C131" s="9">
        <v>563.033997</v>
      </c>
      <c r="D131" s="9">
        <v>560.69921899999997</v>
      </c>
      <c r="E131" s="9">
        <v>557.93243399999994</v>
      </c>
      <c r="F131" s="9">
        <v>554.67413299999998</v>
      </c>
      <c r="G131" s="9">
        <v>550.86773700000003</v>
      </c>
      <c r="H131" s="9">
        <v>546.45880099999999</v>
      </c>
      <c r="I131" s="9">
        <v>541.39575200000002</v>
      </c>
      <c r="J131" s="9">
        <v>535.61541699999998</v>
      </c>
      <c r="K131" s="9">
        <v>529.06451400000003</v>
      </c>
      <c r="L131" s="9">
        <v>521.37072799999999</v>
      </c>
      <c r="M131" s="9">
        <v>513.16455099999996</v>
      </c>
      <c r="N131" s="9">
        <v>504.07409699999999</v>
      </c>
      <c r="O131" s="9">
        <v>494.09930400000002</v>
      </c>
      <c r="P131" s="9">
        <v>483.25091600000002</v>
      </c>
      <c r="Q131" s="9">
        <v>471.531586</v>
      </c>
      <c r="R131" s="9">
        <v>458.99789399999997</v>
      </c>
      <c r="S131" s="9">
        <v>445.51669299999998</v>
      </c>
      <c r="T131" s="9">
        <v>431.67697099999998</v>
      </c>
      <c r="U131" s="9">
        <v>416.37338299999999</v>
      </c>
      <c r="V131" s="9">
        <v>402.20105000000001</v>
      </c>
      <c r="W131" s="9">
        <v>387.15966800000001</v>
      </c>
      <c r="X131" s="9">
        <v>368.857483</v>
      </c>
      <c r="Y131" s="9">
        <v>348.65612800000002</v>
      </c>
      <c r="Z131" s="9">
        <v>327.603455</v>
      </c>
      <c r="AA131" s="9">
        <v>308.10351600000001</v>
      </c>
      <c r="AB131" s="9">
        <v>287.47885100000002</v>
      </c>
      <c r="AC131" s="9">
        <v>265.40704299999999</v>
      </c>
      <c r="AD131" s="9">
        <v>238.305038</v>
      </c>
      <c r="AE131" s="9">
        <v>210.23228499999999</v>
      </c>
      <c r="AF131" s="9">
        <v>184.24876399999999</v>
      </c>
      <c r="AG131" s="9">
        <v>154.669479</v>
      </c>
      <c r="AH131" s="9">
        <v>121.06326300000001</v>
      </c>
      <c r="AI131" s="9">
        <v>92.566879</v>
      </c>
      <c r="AJ131" s="9">
        <v>69.248313999999993</v>
      </c>
      <c r="AK131" s="5">
        <v>-6.3269000000000006E-2</v>
      </c>
    </row>
    <row r="132" spans="1:37" ht="15" customHeight="1">
      <c r="A132" s="61" t="s">
        <v>440</v>
      </c>
      <c r="B132" s="7" t="s">
        <v>260</v>
      </c>
      <c r="C132" s="9">
        <v>65.284637000000004</v>
      </c>
      <c r="D132" s="9">
        <v>63.427543999999997</v>
      </c>
      <c r="E132" s="9">
        <v>61.695587000000003</v>
      </c>
      <c r="F132" s="9">
        <v>59.671332999999997</v>
      </c>
      <c r="G132" s="9">
        <v>57.452938000000003</v>
      </c>
      <c r="H132" s="9">
        <v>55.273555999999999</v>
      </c>
      <c r="I132" s="9">
        <v>53.191319</v>
      </c>
      <c r="J132" s="9">
        <v>50.163567</v>
      </c>
      <c r="K132" s="9">
        <v>47.759017999999998</v>
      </c>
      <c r="L132" s="9">
        <v>45.514240000000001</v>
      </c>
      <c r="M132" s="9">
        <v>42.996505999999997</v>
      </c>
      <c r="N132" s="9">
        <v>40.356921999999997</v>
      </c>
      <c r="O132" s="9">
        <v>37.492012000000003</v>
      </c>
      <c r="P132" s="9">
        <v>34.461933000000002</v>
      </c>
      <c r="Q132" s="9">
        <v>31.371628000000001</v>
      </c>
      <c r="R132" s="9">
        <v>28.320882999999998</v>
      </c>
      <c r="S132" s="9">
        <v>24.469107000000001</v>
      </c>
      <c r="T132" s="9">
        <v>21.060804000000001</v>
      </c>
      <c r="U132" s="9">
        <v>18.179544</v>
      </c>
      <c r="V132" s="9">
        <v>15.775371</v>
      </c>
      <c r="W132" s="9">
        <v>13.654145</v>
      </c>
      <c r="X132" s="9">
        <v>11.159050000000001</v>
      </c>
      <c r="Y132" s="9">
        <v>9.8747620000000005</v>
      </c>
      <c r="Z132" s="9">
        <v>8.8106039999999997</v>
      </c>
      <c r="AA132" s="9">
        <v>7.5985129999999996</v>
      </c>
      <c r="AB132" s="9">
        <v>5.946968</v>
      </c>
      <c r="AC132" s="9">
        <v>5.529007</v>
      </c>
      <c r="AD132" s="9">
        <v>4.4331639999999997</v>
      </c>
      <c r="AE132" s="9">
        <v>3.5822509999999999</v>
      </c>
      <c r="AF132" s="9">
        <v>2.6791779999999998</v>
      </c>
      <c r="AG132" s="9">
        <v>2.1006589999999998</v>
      </c>
      <c r="AH132" s="9">
        <v>1.6871449999999999</v>
      </c>
      <c r="AI132" s="9">
        <v>0.94831200000000004</v>
      </c>
      <c r="AJ132" s="9">
        <v>0.52304799999999996</v>
      </c>
      <c r="AK132" s="5">
        <v>-0.139238</v>
      </c>
    </row>
    <row r="133" spans="1:37" ht="15" customHeight="1">
      <c r="A133" s="61" t="s">
        <v>439</v>
      </c>
      <c r="B133" s="7" t="s">
        <v>171</v>
      </c>
      <c r="C133" s="9">
        <v>6.7496369999999999</v>
      </c>
      <c r="D133" s="9">
        <v>5.4148969999999998</v>
      </c>
      <c r="E133" s="9">
        <v>4.4590550000000002</v>
      </c>
      <c r="F133" s="9">
        <v>3.44611</v>
      </c>
      <c r="G133" s="9">
        <v>2.933837</v>
      </c>
      <c r="H133" s="9">
        <v>2.5199509999999998</v>
      </c>
      <c r="I133" s="9">
        <v>2.1808320000000001</v>
      </c>
      <c r="J133" s="9">
        <v>1.9070050000000001</v>
      </c>
      <c r="K133" s="9">
        <v>1.6891080000000001</v>
      </c>
      <c r="L133" s="9">
        <v>1.518238</v>
      </c>
      <c r="M133" s="9">
        <v>1.386199</v>
      </c>
      <c r="N133" s="9">
        <v>1.2856639999999999</v>
      </c>
      <c r="O133" s="9">
        <v>1.210243</v>
      </c>
      <c r="P133" s="9">
        <v>1.154501</v>
      </c>
      <c r="Q133" s="9">
        <v>1.1139209999999999</v>
      </c>
      <c r="R133" s="9">
        <v>1.084822</v>
      </c>
      <c r="S133" s="9">
        <v>0.29505900000000002</v>
      </c>
      <c r="T133" s="9">
        <v>2.1298999999999998E-2</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5" t="s">
        <v>188</v>
      </c>
    </row>
    <row r="134" spans="1:37" ht="15" customHeight="1">
      <c r="A134" s="61" t="s">
        <v>438</v>
      </c>
      <c r="B134" s="7" t="s">
        <v>169</v>
      </c>
      <c r="C134" s="9">
        <v>1</v>
      </c>
      <c r="D134" s="9">
        <v>1</v>
      </c>
      <c r="E134" s="9">
        <v>1</v>
      </c>
      <c r="F134" s="9">
        <v>1</v>
      </c>
      <c r="G134" s="9">
        <v>1</v>
      </c>
      <c r="H134" s="9">
        <v>1</v>
      </c>
      <c r="I134" s="9">
        <v>0.71148800000000001</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5" t="s">
        <v>188</v>
      </c>
    </row>
    <row r="135" spans="1:37" ht="15" customHeight="1">
      <c r="A135" s="61" t="s">
        <v>437</v>
      </c>
      <c r="B135" s="7" t="s">
        <v>167</v>
      </c>
      <c r="C135" s="9">
        <v>57.534999999999997</v>
      </c>
      <c r="D135" s="9">
        <v>57.012645999999997</v>
      </c>
      <c r="E135" s="9">
        <v>56.236530000000002</v>
      </c>
      <c r="F135" s="9">
        <v>55.225223999999997</v>
      </c>
      <c r="G135" s="9">
        <v>53.519100000000002</v>
      </c>
      <c r="H135" s="9">
        <v>51.753605</v>
      </c>
      <c r="I135" s="9">
        <v>50.298999999999999</v>
      </c>
      <c r="J135" s="9">
        <v>48.256560999999998</v>
      </c>
      <c r="K135" s="9">
        <v>46.069912000000002</v>
      </c>
      <c r="L135" s="9">
        <v>43.996001999999997</v>
      </c>
      <c r="M135" s="9">
        <v>41.610306000000001</v>
      </c>
      <c r="N135" s="9">
        <v>39.071258999999998</v>
      </c>
      <c r="O135" s="9">
        <v>36.281768999999997</v>
      </c>
      <c r="P135" s="9">
        <v>33.307429999999997</v>
      </c>
      <c r="Q135" s="9">
        <v>30.257708000000001</v>
      </c>
      <c r="R135" s="9">
        <v>27.236060999999999</v>
      </c>
      <c r="S135" s="9">
        <v>24.174047000000002</v>
      </c>
      <c r="T135" s="9">
        <v>21.039504999999998</v>
      </c>
      <c r="U135" s="9">
        <v>18.179544</v>
      </c>
      <c r="V135" s="9">
        <v>15.775371</v>
      </c>
      <c r="W135" s="9">
        <v>13.654145</v>
      </c>
      <c r="X135" s="9">
        <v>11.159050000000001</v>
      </c>
      <c r="Y135" s="9">
        <v>9.8747620000000005</v>
      </c>
      <c r="Z135" s="9">
        <v>8.8106039999999997</v>
      </c>
      <c r="AA135" s="9">
        <v>7.5985129999999996</v>
      </c>
      <c r="AB135" s="9">
        <v>5.946968</v>
      </c>
      <c r="AC135" s="9">
        <v>5.529007</v>
      </c>
      <c r="AD135" s="9">
        <v>4.4331639999999997</v>
      </c>
      <c r="AE135" s="9">
        <v>3.5822509999999999</v>
      </c>
      <c r="AF135" s="9">
        <v>2.6791779999999998</v>
      </c>
      <c r="AG135" s="9">
        <v>2.1006589999999998</v>
      </c>
      <c r="AH135" s="9">
        <v>1.6871449999999999</v>
      </c>
      <c r="AI135" s="9">
        <v>0.94831200000000004</v>
      </c>
      <c r="AJ135" s="9">
        <v>0.52304799999999996</v>
      </c>
      <c r="AK135" s="5">
        <v>-0.13636499999999999</v>
      </c>
    </row>
    <row r="136" spans="1:37" ht="15" customHeight="1">
      <c r="A136" s="61" t="s">
        <v>436</v>
      </c>
      <c r="B136" s="7" t="s">
        <v>255</v>
      </c>
      <c r="C136" s="9">
        <v>64.974884000000003</v>
      </c>
      <c r="D136" s="9">
        <v>62.516326999999997</v>
      </c>
      <c r="E136" s="9">
        <v>60.982719000000003</v>
      </c>
      <c r="F136" s="9">
        <v>59.427120000000002</v>
      </c>
      <c r="G136" s="9">
        <v>58.298141000000001</v>
      </c>
      <c r="H136" s="9">
        <v>56.895690999999999</v>
      </c>
      <c r="I136" s="9">
        <v>55.146602999999999</v>
      </c>
      <c r="J136" s="9">
        <v>52.943474000000002</v>
      </c>
      <c r="K136" s="9">
        <v>50.188400000000001</v>
      </c>
      <c r="L136" s="9">
        <v>46.835853999999998</v>
      </c>
      <c r="M136" s="9">
        <v>42.833069000000002</v>
      </c>
      <c r="N136" s="9">
        <v>38.079624000000003</v>
      </c>
      <c r="O136" s="9">
        <v>33.185364</v>
      </c>
      <c r="P136" s="9">
        <v>27.601475000000001</v>
      </c>
      <c r="Q136" s="9">
        <v>22.920438999999998</v>
      </c>
      <c r="R136" s="9">
        <v>18.589324999999999</v>
      </c>
      <c r="S136" s="9">
        <v>15.749454999999999</v>
      </c>
      <c r="T136" s="9">
        <v>13.628861000000001</v>
      </c>
      <c r="U136" s="9">
        <v>11.872077000000001</v>
      </c>
      <c r="V136" s="9">
        <v>10.281026000000001</v>
      </c>
      <c r="W136" s="9">
        <v>8.8282550000000004</v>
      </c>
      <c r="X136" s="9">
        <v>7.2899700000000003</v>
      </c>
      <c r="Y136" s="9">
        <v>5.7042820000000001</v>
      </c>
      <c r="Z136" s="9">
        <v>3.7108379999999999</v>
      </c>
      <c r="AA136" s="9">
        <v>2.1350449999999999</v>
      </c>
      <c r="AB136" s="9">
        <v>1.2833859999999999</v>
      </c>
      <c r="AC136" s="9">
        <v>0.70469400000000004</v>
      </c>
      <c r="AD136" s="9">
        <v>0.27679500000000001</v>
      </c>
      <c r="AE136" s="9">
        <v>0</v>
      </c>
      <c r="AF136" s="9">
        <v>0</v>
      </c>
      <c r="AG136" s="9">
        <v>0</v>
      </c>
      <c r="AH136" s="9">
        <v>0</v>
      </c>
      <c r="AI136" s="9">
        <v>0</v>
      </c>
      <c r="AJ136" s="9">
        <v>0</v>
      </c>
      <c r="AK136" s="5" t="s">
        <v>188</v>
      </c>
    </row>
    <row r="137" spans="1:37" ht="15" customHeight="1">
      <c r="A137" s="61" t="s">
        <v>435</v>
      </c>
      <c r="B137" s="7" t="s">
        <v>171</v>
      </c>
      <c r="C137" s="9">
        <v>37.666511999999997</v>
      </c>
      <c r="D137" s="9">
        <v>36.584105999999998</v>
      </c>
      <c r="E137" s="9">
        <v>35.446449000000001</v>
      </c>
      <c r="F137" s="9">
        <v>34.229667999999997</v>
      </c>
      <c r="G137" s="9">
        <v>33.38588</v>
      </c>
      <c r="H137" s="9">
        <v>32.298065000000001</v>
      </c>
      <c r="I137" s="9">
        <v>30.963507</v>
      </c>
      <c r="J137" s="9">
        <v>29.296461000000001</v>
      </c>
      <c r="K137" s="9">
        <v>27.222218000000002</v>
      </c>
      <c r="L137" s="9">
        <v>24.717661</v>
      </c>
      <c r="M137" s="9">
        <v>21.74334</v>
      </c>
      <c r="N137" s="9">
        <v>18.202337</v>
      </c>
      <c r="O137" s="9">
        <v>14.510662999999999</v>
      </c>
      <c r="P137" s="9">
        <v>10.319381</v>
      </c>
      <c r="Q137" s="9">
        <v>7.0877629999999998</v>
      </c>
      <c r="R137" s="9">
        <v>4.1812040000000001</v>
      </c>
      <c r="S137" s="9">
        <v>2.8133300000000001</v>
      </c>
      <c r="T137" s="9">
        <v>2.0312269999999999</v>
      </c>
      <c r="U137" s="9">
        <v>1.588004</v>
      </c>
      <c r="V137" s="9">
        <v>1.370385</v>
      </c>
      <c r="W137" s="9">
        <v>1.2495810000000001</v>
      </c>
      <c r="X137" s="9">
        <v>1.171257</v>
      </c>
      <c r="Y137" s="9">
        <v>1.118136</v>
      </c>
      <c r="Z137" s="9">
        <v>0.84543500000000005</v>
      </c>
      <c r="AA137" s="9">
        <v>5.3342000000000001E-2</v>
      </c>
      <c r="AB137" s="9">
        <v>0</v>
      </c>
      <c r="AC137" s="9">
        <v>0</v>
      </c>
      <c r="AD137" s="9">
        <v>0</v>
      </c>
      <c r="AE137" s="9">
        <v>0</v>
      </c>
      <c r="AF137" s="9">
        <v>0</v>
      </c>
      <c r="AG137" s="9">
        <v>0</v>
      </c>
      <c r="AH137" s="9">
        <v>0</v>
      </c>
      <c r="AI137" s="9">
        <v>0</v>
      </c>
      <c r="AJ137" s="9">
        <v>0</v>
      </c>
      <c r="AK137" s="5" t="s">
        <v>188</v>
      </c>
    </row>
    <row r="138" spans="1:37" ht="15" customHeight="1">
      <c r="A138" s="61" t="s">
        <v>434</v>
      </c>
      <c r="B138" s="7" t="s">
        <v>169</v>
      </c>
      <c r="C138" s="9">
        <v>1.5093700000000001</v>
      </c>
      <c r="D138" s="9">
        <v>0.36944199999999999</v>
      </c>
      <c r="E138" s="9">
        <v>0.23446900000000001</v>
      </c>
      <c r="F138" s="9">
        <v>0.13982700000000001</v>
      </c>
      <c r="G138" s="9">
        <v>7.6891000000000001E-2</v>
      </c>
      <c r="H138" s="9">
        <v>3.7864000000000002E-2</v>
      </c>
      <c r="I138" s="9">
        <v>1.601E-2</v>
      </c>
      <c r="J138" s="9">
        <v>5.47E-3</v>
      </c>
      <c r="K138" s="9">
        <v>1.403E-3</v>
      </c>
      <c r="L138" s="9">
        <v>4.0400000000000001E-4</v>
      </c>
      <c r="M138" s="9">
        <v>2.7E-4</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5" t="s">
        <v>188</v>
      </c>
    </row>
    <row r="139" spans="1:37" ht="15" customHeight="1">
      <c r="A139" s="61" t="s">
        <v>433</v>
      </c>
      <c r="B139" s="7" t="s">
        <v>167</v>
      </c>
      <c r="C139" s="9">
        <v>25.798999999999999</v>
      </c>
      <c r="D139" s="9">
        <v>25.562777000000001</v>
      </c>
      <c r="E139" s="9">
        <v>25.301801999999999</v>
      </c>
      <c r="F139" s="9">
        <v>25.057625000000002</v>
      </c>
      <c r="G139" s="9">
        <v>24.835370999999999</v>
      </c>
      <c r="H139" s="9">
        <v>24.559763</v>
      </c>
      <c r="I139" s="9">
        <v>24.167086000000001</v>
      </c>
      <c r="J139" s="9">
        <v>23.641544</v>
      </c>
      <c r="K139" s="9">
        <v>22.964780999999999</v>
      </c>
      <c r="L139" s="9">
        <v>22.117785999999999</v>
      </c>
      <c r="M139" s="9">
        <v>21.089458</v>
      </c>
      <c r="N139" s="9">
        <v>19.877286999999999</v>
      </c>
      <c r="O139" s="9">
        <v>18.674700000000001</v>
      </c>
      <c r="P139" s="9">
        <v>17.282093</v>
      </c>
      <c r="Q139" s="9">
        <v>15.832675</v>
      </c>
      <c r="R139" s="9">
        <v>14.408121</v>
      </c>
      <c r="S139" s="9">
        <v>12.936125000000001</v>
      </c>
      <c r="T139" s="9">
        <v>11.597633999999999</v>
      </c>
      <c r="U139" s="9">
        <v>10.284072999999999</v>
      </c>
      <c r="V139" s="9">
        <v>8.910641</v>
      </c>
      <c r="W139" s="9">
        <v>7.5786730000000002</v>
      </c>
      <c r="X139" s="9">
        <v>6.1187129999999996</v>
      </c>
      <c r="Y139" s="9">
        <v>4.5861460000000003</v>
      </c>
      <c r="Z139" s="9">
        <v>2.8654030000000001</v>
      </c>
      <c r="AA139" s="9">
        <v>2.0817019999999999</v>
      </c>
      <c r="AB139" s="9">
        <v>1.2833859999999999</v>
      </c>
      <c r="AC139" s="9">
        <v>0.70469400000000004</v>
      </c>
      <c r="AD139" s="9">
        <v>0.27679500000000001</v>
      </c>
      <c r="AE139" s="9">
        <v>0</v>
      </c>
      <c r="AF139" s="9">
        <v>0</v>
      </c>
      <c r="AG139" s="9">
        <v>0</v>
      </c>
      <c r="AH139" s="9">
        <v>0</v>
      </c>
      <c r="AI139" s="9">
        <v>0</v>
      </c>
      <c r="AJ139" s="9">
        <v>0</v>
      </c>
      <c r="AK139" s="5" t="s">
        <v>188</v>
      </c>
    </row>
    <row r="140" spans="1:37" ht="15" customHeight="1">
      <c r="A140" s="61" t="s">
        <v>432</v>
      </c>
      <c r="B140" s="7" t="s">
        <v>250</v>
      </c>
      <c r="C140" s="9">
        <v>140.024002</v>
      </c>
      <c r="D140" s="9">
        <v>133.45694</v>
      </c>
      <c r="E140" s="9">
        <v>128.10488900000001</v>
      </c>
      <c r="F140" s="9">
        <v>122.99266799999999</v>
      </c>
      <c r="G140" s="9">
        <v>117.676682</v>
      </c>
      <c r="H140" s="9">
        <v>112.690331</v>
      </c>
      <c r="I140" s="9">
        <v>106.35902400000001</v>
      </c>
      <c r="J140" s="9">
        <v>102.419937</v>
      </c>
      <c r="K140" s="9">
        <v>98.970253</v>
      </c>
      <c r="L140" s="9">
        <v>97.174576000000002</v>
      </c>
      <c r="M140" s="9">
        <v>94.833740000000006</v>
      </c>
      <c r="N140" s="9">
        <v>91.983138999999994</v>
      </c>
      <c r="O140" s="9">
        <v>89.416533999999999</v>
      </c>
      <c r="P140" s="9">
        <v>86.238906999999998</v>
      </c>
      <c r="Q140" s="9">
        <v>83.070366000000007</v>
      </c>
      <c r="R140" s="9">
        <v>80.212211999999994</v>
      </c>
      <c r="S140" s="9">
        <v>77.463211000000001</v>
      </c>
      <c r="T140" s="9">
        <v>74.199332999999996</v>
      </c>
      <c r="U140" s="9">
        <v>70.396500000000003</v>
      </c>
      <c r="V140" s="9">
        <v>66.839478</v>
      </c>
      <c r="W140" s="9">
        <v>64.775374999999997</v>
      </c>
      <c r="X140" s="9">
        <v>60.229652000000002</v>
      </c>
      <c r="Y140" s="9">
        <v>58.396712999999998</v>
      </c>
      <c r="Z140" s="9">
        <v>51.557251000000001</v>
      </c>
      <c r="AA140" s="9">
        <v>44.717781000000002</v>
      </c>
      <c r="AB140" s="9">
        <v>37.453896</v>
      </c>
      <c r="AC140" s="9">
        <v>33.937466000000001</v>
      </c>
      <c r="AD140" s="9">
        <v>25.065390000000001</v>
      </c>
      <c r="AE140" s="9">
        <v>23.047768000000001</v>
      </c>
      <c r="AF140" s="9">
        <v>23.034437</v>
      </c>
      <c r="AG140" s="9">
        <v>19.024495999999999</v>
      </c>
      <c r="AH140" s="9">
        <v>17.017188999999998</v>
      </c>
      <c r="AI140" s="9">
        <v>15.009646999999999</v>
      </c>
      <c r="AJ140" s="9">
        <v>13.006657000000001</v>
      </c>
      <c r="AK140" s="5">
        <v>-7.0176000000000002E-2</v>
      </c>
    </row>
    <row r="141" spans="1:37" ht="15" customHeight="1">
      <c r="A141" s="61" t="s">
        <v>431</v>
      </c>
      <c r="B141" s="7" t="s">
        <v>171</v>
      </c>
      <c r="C141" s="9">
        <v>54.922001000000002</v>
      </c>
      <c r="D141" s="9">
        <v>49.656872</v>
      </c>
      <c r="E141" s="9">
        <v>45.535065000000003</v>
      </c>
      <c r="F141" s="9">
        <v>41.174618000000002</v>
      </c>
      <c r="G141" s="9">
        <v>36.551254</v>
      </c>
      <c r="H141" s="9">
        <v>32.339775000000003</v>
      </c>
      <c r="I141" s="9">
        <v>27.003896999999998</v>
      </c>
      <c r="J141" s="9">
        <v>23.585305999999999</v>
      </c>
      <c r="K141" s="9">
        <v>21.044219999999999</v>
      </c>
      <c r="L141" s="9">
        <v>20.263905999999999</v>
      </c>
      <c r="M141" s="9">
        <v>19.168129</v>
      </c>
      <c r="N141" s="9">
        <v>17.485887999999999</v>
      </c>
      <c r="O141" s="9">
        <v>16.168324999999999</v>
      </c>
      <c r="P141" s="9">
        <v>14.497519</v>
      </c>
      <c r="Q141" s="9">
        <v>13.419774</v>
      </c>
      <c r="R141" s="9">
        <v>13.327424000000001</v>
      </c>
      <c r="S141" s="9">
        <v>13.246987000000001</v>
      </c>
      <c r="T141" s="9">
        <v>12.191608</v>
      </c>
      <c r="U141" s="9">
        <v>12.143706</v>
      </c>
      <c r="V141" s="9">
        <v>12.106342</v>
      </c>
      <c r="W141" s="9">
        <v>12.077629999999999</v>
      </c>
      <c r="X141" s="9">
        <v>12.055894</v>
      </c>
      <c r="Y141" s="9">
        <v>12.039683999999999</v>
      </c>
      <c r="Z141" s="9">
        <v>11.02778</v>
      </c>
      <c r="AA141" s="9">
        <v>10.50773</v>
      </c>
      <c r="AB141" s="9">
        <v>8.0130339999999993</v>
      </c>
      <c r="AC141" s="9">
        <v>6.9911510000000003</v>
      </c>
      <c r="AD141" s="9">
        <v>4</v>
      </c>
      <c r="AE141" s="9">
        <v>4</v>
      </c>
      <c r="AF141" s="9">
        <v>4</v>
      </c>
      <c r="AG141" s="9">
        <v>4</v>
      </c>
      <c r="AH141" s="9">
        <v>4</v>
      </c>
      <c r="AI141" s="9">
        <v>3</v>
      </c>
      <c r="AJ141" s="9">
        <v>1</v>
      </c>
      <c r="AK141" s="5">
        <v>-0.114883</v>
      </c>
    </row>
    <row r="142" spans="1:37" ht="15" customHeight="1">
      <c r="A142" s="61" t="s">
        <v>430</v>
      </c>
      <c r="B142" s="7" t="s">
        <v>169</v>
      </c>
      <c r="C142" s="9">
        <v>13.26</v>
      </c>
      <c r="D142" s="9">
        <v>12.202678000000001</v>
      </c>
      <c r="E142" s="9">
        <v>11.292742000000001</v>
      </c>
      <c r="F142" s="9">
        <v>10.92113</v>
      </c>
      <c r="G142" s="9">
        <v>10.672549</v>
      </c>
      <c r="H142" s="9">
        <v>10.384254</v>
      </c>
      <c r="I142" s="9">
        <v>10.209256999999999</v>
      </c>
      <c r="J142" s="9">
        <v>10.107836000000001</v>
      </c>
      <c r="K142" s="9">
        <v>9.7466559999999998</v>
      </c>
      <c r="L142" s="9">
        <v>9.4159690000000005</v>
      </c>
      <c r="M142" s="9">
        <v>9.0007610000000007</v>
      </c>
      <c r="N142" s="9">
        <v>8.811992</v>
      </c>
      <c r="O142" s="9">
        <v>8.6913540000000005</v>
      </c>
      <c r="P142" s="9">
        <v>8.4727110000000003</v>
      </c>
      <c r="Q142" s="9">
        <v>7.8319669999999997</v>
      </c>
      <c r="R142" s="9">
        <v>6.7534720000000004</v>
      </c>
      <c r="S142" s="9">
        <v>6.1294209999999998</v>
      </c>
      <c r="T142" s="9">
        <v>5.7572559999999999</v>
      </c>
      <c r="U142" s="9">
        <v>5.6257289999999998</v>
      </c>
      <c r="V142" s="9">
        <v>5.5110619999999999</v>
      </c>
      <c r="W142" s="9">
        <v>5.4125189999999996</v>
      </c>
      <c r="X142" s="9">
        <v>5.3290300000000004</v>
      </c>
      <c r="Y142" s="9">
        <v>5.125089</v>
      </c>
      <c r="Z142" s="9">
        <v>4.2983529999999996</v>
      </c>
      <c r="AA142" s="9">
        <v>2.8407480000000001</v>
      </c>
      <c r="AB142" s="9">
        <v>1.0941339999999999</v>
      </c>
      <c r="AC142" s="9">
        <v>8.8348999999999997E-2</v>
      </c>
      <c r="AD142" s="9">
        <v>6.5389000000000003E-2</v>
      </c>
      <c r="AE142" s="9">
        <v>4.7768999999999999E-2</v>
      </c>
      <c r="AF142" s="9">
        <v>3.4438000000000003E-2</v>
      </c>
      <c r="AG142" s="9">
        <v>2.4496E-2</v>
      </c>
      <c r="AH142" s="9">
        <v>1.7188999999999999E-2</v>
      </c>
      <c r="AI142" s="9">
        <v>9.6469999999999993E-3</v>
      </c>
      <c r="AJ142" s="9">
        <v>6.6559999999999996E-3</v>
      </c>
      <c r="AK142" s="5">
        <v>-0.20927699999999999</v>
      </c>
    </row>
    <row r="143" spans="1:37" ht="15" customHeight="1">
      <c r="A143" s="61" t="s">
        <v>429</v>
      </c>
      <c r="B143" s="7" t="s">
        <v>167</v>
      </c>
      <c r="C143" s="9">
        <v>71.842003000000005</v>
      </c>
      <c r="D143" s="9">
        <v>71.597381999999996</v>
      </c>
      <c r="E143" s="9">
        <v>71.277091999999996</v>
      </c>
      <c r="F143" s="9">
        <v>70.896918999999997</v>
      </c>
      <c r="G143" s="9">
        <v>70.452872999999997</v>
      </c>
      <c r="H143" s="9">
        <v>69.966301000000001</v>
      </c>
      <c r="I143" s="9">
        <v>69.145874000000006</v>
      </c>
      <c r="J143" s="9">
        <v>68.726791000000006</v>
      </c>
      <c r="K143" s="9">
        <v>68.179374999999993</v>
      </c>
      <c r="L143" s="9">
        <v>67.494704999999996</v>
      </c>
      <c r="M143" s="9">
        <v>66.664848000000006</v>
      </c>
      <c r="N143" s="9">
        <v>65.685257000000007</v>
      </c>
      <c r="O143" s="9">
        <v>64.556854000000001</v>
      </c>
      <c r="P143" s="9">
        <v>63.268681000000001</v>
      </c>
      <c r="Q143" s="9">
        <v>61.818623000000002</v>
      </c>
      <c r="R143" s="9">
        <v>60.131312999999999</v>
      </c>
      <c r="S143" s="9">
        <v>58.086807</v>
      </c>
      <c r="T143" s="9">
        <v>56.250469000000002</v>
      </c>
      <c r="U143" s="9">
        <v>52.627068000000001</v>
      </c>
      <c r="V143" s="9">
        <v>49.222068999999998</v>
      </c>
      <c r="W143" s="9">
        <v>47.285229000000001</v>
      </c>
      <c r="X143" s="9">
        <v>42.844726999999999</v>
      </c>
      <c r="Y143" s="9">
        <v>41.231940999999999</v>
      </c>
      <c r="Z143" s="9">
        <v>36.231116999999998</v>
      </c>
      <c r="AA143" s="9">
        <v>31.369302999999999</v>
      </c>
      <c r="AB143" s="9">
        <v>28.346727000000001</v>
      </c>
      <c r="AC143" s="9">
        <v>26.857965</v>
      </c>
      <c r="AD143" s="9">
        <v>21</v>
      </c>
      <c r="AE143" s="9">
        <v>19</v>
      </c>
      <c r="AF143" s="9">
        <v>19</v>
      </c>
      <c r="AG143" s="9">
        <v>15</v>
      </c>
      <c r="AH143" s="9">
        <v>13</v>
      </c>
      <c r="AI143" s="9">
        <v>12</v>
      </c>
      <c r="AJ143" s="9">
        <v>12</v>
      </c>
      <c r="AK143" s="5">
        <v>-5.4288000000000003E-2</v>
      </c>
    </row>
    <row r="144" spans="1:37" ht="15" customHeight="1">
      <c r="A144" s="61" t="s">
        <v>428</v>
      </c>
      <c r="B144" s="7" t="s">
        <v>245</v>
      </c>
      <c r="C144" s="9">
        <v>392.03213499999998</v>
      </c>
      <c r="D144" s="9">
        <v>381.48117100000002</v>
      </c>
      <c r="E144" s="9">
        <v>370.10192899999998</v>
      </c>
      <c r="F144" s="9">
        <v>357.390198</v>
      </c>
      <c r="G144" s="9">
        <v>342.459564</v>
      </c>
      <c r="H144" s="9">
        <v>324.49420199999997</v>
      </c>
      <c r="I144" s="9">
        <v>305.58502199999998</v>
      </c>
      <c r="J144" s="9">
        <v>288.35534699999999</v>
      </c>
      <c r="K144" s="9">
        <v>272.53851300000002</v>
      </c>
      <c r="L144" s="9">
        <v>254.106415</v>
      </c>
      <c r="M144" s="9">
        <v>234.11314400000001</v>
      </c>
      <c r="N144" s="9">
        <v>215.33239699999999</v>
      </c>
      <c r="O144" s="9">
        <v>193.98095699999999</v>
      </c>
      <c r="P144" s="9">
        <v>175.17982499999999</v>
      </c>
      <c r="Q144" s="9">
        <v>160.655396</v>
      </c>
      <c r="R144" s="9">
        <v>136.96423300000001</v>
      </c>
      <c r="S144" s="9">
        <v>115.206436</v>
      </c>
      <c r="T144" s="9">
        <v>96.950408999999993</v>
      </c>
      <c r="U144" s="9">
        <v>83.455887000000004</v>
      </c>
      <c r="V144" s="9">
        <v>68.691108999999997</v>
      </c>
      <c r="W144" s="9">
        <v>57.359904999999998</v>
      </c>
      <c r="X144" s="9">
        <v>48.688609999999997</v>
      </c>
      <c r="Y144" s="9">
        <v>42.043559999999999</v>
      </c>
      <c r="Z144" s="9">
        <v>38.628593000000002</v>
      </c>
      <c r="AA144" s="9">
        <v>31.542427</v>
      </c>
      <c r="AB144" s="9">
        <v>22.983791</v>
      </c>
      <c r="AC144" s="9">
        <v>15.457098</v>
      </c>
      <c r="AD144" s="9">
        <v>13</v>
      </c>
      <c r="AE144" s="9">
        <v>13</v>
      </c>
      <c r="AF144" s="9">
        <v>10</v>
      </c>
      <c r="AG144" s="9">
        <v>6</v>
      </c>
      <c r="AH144" s="9">
        <v>6</v>
      </c>
      <c r="AI144" s="9">
        <v>6</v>
      </c>
      <c r="AJ144" s="9">
        <v>5</v>
      </c>
      <c r="AK144" s="5">
        <v>-0.12668299999999999</v>
      </c>
    </row>
    <row r="145" spans="1:37" ht="15" customHeight="1">
      <c r="A145" s="61" t="s">
        <v>427</v>
      </c>
      <c r="B145" s="7" t="s">
        <v>171</v>
      </c>
      <c r="C145" s="9">
        <v>127.31860399999999</v>
      </c>
      <c r="D145" s="9">
        <v>124.55892900000001</v>
      </c>
      <c r="E145" s="9">
        <v>120.765366</v>
      </c>
      <c r="F145" s="9">
        <v>116.56064600000001</v>
      </c>
      <c r="G145" s="9">
        <v>111.68264000000001</v>
      </c>
      <c r="H145" s="9">
        <v>105.844398</v>
      </c>
      <c r="I145" s="9">
        <v>101.334625</v>
      </c>
      <c r="J145" s="9">
        <v>99.425399999999996</v>
      </c>
      <c r="K145" s="9">
        <v>96.427895000000007</v>
      </c>
      <c r="L145" s="9">
        <v>89.499122999999997</v>
      </c>
      <c r="M145" s="9">
        <v>83.447356999999997</v>
      </c>
      <c r="N145" s="9">
        <v>77.101783999999995</v>
      </c>
      <c r="O145" s="9">
        <v>67.479293999999996</v>
      </c>
      <c r="P145" s="9">
        <v>61.089233</v>
      </c>
      <c r="Q145" s="9">
        <v>57.895862999999999</v>
      </c>
      <c r="R145" s="9">
        <v>50.872481999999998</v>
      </c>
      <c r="S145" s="9">
        <v>48</v>
      </c>
      <c r="T145" s="9">
        <v>47</v>
      </c>
      <c r="U145" s="9">
        <v>47</v>
      </c>
      <c r="V145" s="9">
        <v>47</v>
      </c>
      <c r="W145" s="9">
        <v>41</v>
      </c>
      <c r="X145" s="9">
        <v>40</v>
      </c>
      <c r="Y145" s="9">
        <v>37.043559999999999</v>
      </c>
      <c r="Z145" s="9">
        <v>34</v>
      </c>
      <c r="AA145" s="9">
        <v>28.324407999999998</v>
      </c>
      <c r="AB145" s="9">
        <v>21</v>
      </c>
      <c r="AC145" s="9">
        <v>14.990871</v>
      </c>
      <c r="AD145" s="9">
        <v>13</v>
      </c>
      <c r="AE145" s="9">
        <v>13</v>
      </c>
      <c r="AF145" s="9">
        <v>10</v>
      </c>
      <c r="AG145" s="9">
        <v>6</v>
      </c>
      <c r="AH145" s="9">
        <v>6</v>
      </c>
      <c r="AI145" s="9">
        <v>6</v>
      </c>
      <c r="AJ145" s="9">
        <v>5</v>
      </c>
      <c r="AK145" s="5">
        <v>-9.5596E-2</v>
      </c>
    </row>
    <row r="146" spans="1:37" ht="15" customHeight="1">
      <c r="A146" s="61" t="s">
        <v>426</v>
      </c>
      <c r="B146" s="7" t="s">
        <v>169</v>
      </c>
      <c r="C146" s="9">
        <v>94.819503999999995</v>
      </c>
      <c r="D146" s="9">
        <v>91.804069999999996</v>
      </c>
      <c r="E146" s="9">
        <v>89.542006999999998</v>
      </c>
      <c r="F146" s="9">
        <v>87.125381000000004</v>
      </c>
      <c r="G146" s="9">
        <v>84.222640999999996</v>
      </c>
      <c r="H146" s="9">
        <v>80.064475999999999</v>
      </c>
      <c r="I146" s="9">
        <v>74.838470000000001</v>
      </c>
      <c r="J146" s="9">
        <v>68.930603000000005</v>
      </c>
      <c r="K146" s="9">
        <v>65.419983000000002</v>
      </c>
      <c r="L146" s="9">
        <v>64.110328999999993</v>
      </c>
      <c r="M146" s="9">
        <v>61.170689000000003</v>
      </c>
      <c r="N146" s="9">
        <v>59.323227000000003</v>
      </c>
      <c r="O146" s="9">
        <v>56.698067000000002</v>
      </c>
      <c r="P146" s="9">
        <v>53.395705999999997</v>
      </c>
      <c r="Q146" s="9">
        <v>51.617603000000003</v>
      </c>
      <c r="R146" s="9">
        <v>44.617393</v>
      </c>
      <c r="S146" s="9">
        <v>34.066417999999999</v>
      </c>
      <c r="T146" s="9">
        <v>24.427060999999998</v>
      </c>
      <c r="U146" s="9">
        <v>16.760611999999998</v>
      </c>
      <c r="V146" s="9">
        <v>7.3979140000000001</v>
      </c>
      <c r="W146" s="9">
        <v>7</v>
      </c>
      <c r="X146" s="9">
        <v>2.5977839999999999</v>
      </c>
      <c r="Y146" s="9">
        <v>0</v>
      </c>
      <c r="Z146" s="9">
        <v>0</v>
      </c>
      <c r="AA146" s="9">
        <v>0</v>
      </c>
      <c r="AB146" s="9">
        <v>0</v>
      </c>
      <c r="AC146" s="9">
        <v>0</v>
      </c>
      <c r="AD146" s="9">
        <v>0</v>
      </c>
      <c r="AE146" s="9">
        <v>0</v>
      </c>
      <c r="AF146" s="9">
        <v>0</v>
      </c>
      <c r="AG146" s="9">
        <v>0</v>
      </c>
      <c r="AH146" s="9">
        <v>0</v>
      </c>
      <c r="AI146" s="9">
        <v>0</v>
      </c>
      <c r="AJ146" s="9">
        <v>0</v>
      </c>
      <c r="AK146" s="5" t="s">
        <v>188</v>
      </c>
    </row>
    <row r="147" spans="1:37" ht="15" customHeight="1">
      <c r="A147" s="61" t="s">
        <v>425</v>
      </c>
      <c r="B147" s="7" t="s">
        <v>167</v>
      </c>
      <c r="C147" s="9">
        <v>169.89402799999999</v>
      </c>
      <c r="D147" s="9">
        <v>165.11816400000001</v>
      </c>
      <c r="E147" s="9">
        <v>159.79454000000001</v>
      </c>
      <c r="F147" s="9">
        <v>153.70414700000001</v>
      </c>
      <c r="G147" s="9">
        <v>146.55429100000001</v>
      </c>
      <c r="H147" s="9">
        <v>138.58532700000001</v>
      </c>
      <c r="I147" s="9">
        <v>129.41194200000001</v>
      </c>
      <c r="J147" s="9">
        <v>119.999352</v>
      </c>
      <c r="K147" s="9">
        <v>110.690659</v>
      </c>
      <c r="L147" s="9">
        <v>100.496956</v>
      </c>
      <c r="M147" s="9">
        <v>89.495102000000003</v>
      </c>
      <c r="N147" s="9">
        <v>78.907371999999995</v>
      </c>
      <c r="O147" s="9">
        <v>69.803589000000002</v>
      </c>
      <c r="P147" s="9">
        <v>60.694889000000003</v>
      </c>
      <c r="Q147" s="9">
        <v>51.141936999999999</v>
      </c>
      <c r="R147" s="9">
        <v>41.474364999999999</v>
      </c>
      <c r="S147" s="9">
        <v>33.140017999999998</v>
      </c>
      <c r="T147" s="9">
        <v>25.523350000000001</v>
      </c>
      <c r="U147" s="9">
        <v>19.695276</v>
      </c>
      <c r="V147" s="9">
        <v>14.293196</v>
      </c>
      <c r="W147" s="9">
        <v>9.3599049999999995</v>
      </c>
      <c r="X147" s="9">
        <v>6.0908230000000003</v>
      </c>
      <c r="Y147" s="9">
        <v>5</v>
      </c>
      <c r="Z147" s="9">
        <v>4.6285939999999997</v>
      </c>
      <c r="AA147" s="9">
        <v>3.218019</v>
      </c>
      <c r="AB147" s="9">
        <v>1.9837910000000001</v>
      </c>
      <c r="AC147" s="9">
        <v>0.466227</v>
      </c>
      <c r="AD147" s="9">
        <v>0</v>
      </c>
      <c r="AE147" s="9">
        <v>0</v>
      </c>
      <c r="AF147" s="9">
        <v>0</v>
      </c>
      <c r="AG147" s="9">
        <v>0</v>
      </c>
      <c r="AH147" s="9">
        <v>0</v>
      </c>
      <c r="AI147" s="9">
        <v>0</v>
      </c>
      <c r="AJ147" s="9">
        <v>0</v>
      </c>
      <c r="AK147" s="5" t="s">
        <v>188</v>
      </c>
    </row>
    <row r="148" spans="1:37" ht="15" customHeight="1">
      <c r="A148" s="61" t="s">
        <v>424</v>
      </c>
      <c r="B148" s="7" t="s">
        <v>240</v>
      </c>
      <c r="C148" s="9">
        <v>174.27514600000001</v>
      </c>
      <c r="D148" s="9">
        <v>159.39631700000001</v>
      </c>
      <c r="E148" s="9">
        <v>141.75122099999999</v>
      </c>
      <c r="F148" s="9">
        <v>121.744179</v>
      </c>
      <c r="G148" s="9">
        <v>99.447265999999999</v>
      </c>
      <c r="H148" s="9">
        <v>78.722672000000003</v>
      </c>
      <c r="I148" s="9">
        <v>69.864784</v>
      </c>
      <c r="J148" s="9">
        <v>61.254809999999999</v>
      </c>
      <c r="K148" s="9">
        <v>53.444873999999999</v>
      </c>
      <c r="L148" s="9">
        <v>45.908893999999997</v>
      </c>
      <c r="M148" s="9">
        <v>39.264336</v>
      </c>
      <c r="N148" s="9">
        <v>31.573779999999999</v>
      </c>
      <c r="O148" s="9">
        <v>23.285350999999999</v>
      </c>
      <c r="P148" s="9">
        <v>14.525385</v>
      </c>
      <c r="Q148" s="9">
        <v>11.116631</v>
      </c>
      <c r="R148" s="9">
        <v>9.6298940000000002</v>
      </c>
      <c r="S148" s="9">
        <v>8.2324389999999994</v>
      </c>
      <c r="T148" s="9">
        <v>7.7278010000000004</v>
      </c>
      <c r="U148" s="9">
        <v>7.3113099999999998</v>
      </c>
      <c r="V148" s="9">
        <v>6.0446270000000002</v>
      </c>
      <c r="W148" s="9">
        <v>4</v>
      </c>
      <c r="X148" s="9">
        <v>4</v>
      </c>
      <c r="Y148" s="9">
        <v>3.7644730000000002</v>
      </c>
      <c r="Z148" s="9">
        <v>3.4192490000000002</v>
      </c>
      <c r="AA148" s="9">
        <v>3.1401620000000001</v>
      </c>
      <c r="AB148" s="9">
        <v>3</v>
      </c>
      <c r="AC148" s="9">
        <v>2.4507330000000001</v>
      </c>
      <c r="AD148" s="9">
        <v>1.213568</v>
      </c>
      <c r="AE148" s="9">
        <v>0</v>
      </c>
      <c r="AF148" s="9">
        <v>0</v>
      </c>
      <c r="AG148" s="9">
        <v>0</v>
      </c>
      <c r="AH148" s="9">
        <v>0</v>
      </c>
      <c r="AI148" s="9">
        <v>0</v>
      </c>
      <c r="AJ148" s="9">
        <v>0</v>
      </c>
      <c r="AK148" s="5" t="s">
        <v>188</v>
      </c>
    </row>
    <row r="149" spans="1:37" ht="15" customHeight="1">
      <c r="A149" s="61" t="s">
        <v>423</v>
      </c>
      <c r="B149" s="7" t="s">
        <v>171</v>
      </c>
      <c r="C149" s="9">
        <v>80.593658000000005</v>
      </c>
      <c r="D149" s="9">
        <v>67.628799000000001</v>
      </c>
      <c r="E149" s="9">
        <v>53.771397</v>
      </c>
      <c r="F149" s="9">
        <v>38.422080999999999</v>
      </c>
      <c r="G149" s="9">
        <v>20.953762000000001</v>
      </c>
      <c r="H149" s="9">
        <v>5.7232070000000004</v>
      </c>
      <c r="I149" s="9">
        <v>3.0134310000000002</v>
      </c>
      <c r="J149" s="9">
        <v>1.6799040000000001</v>
      </c>
      <c r="K149" s="9">
        <v>0.98568699999999998</v>
      </c>
      <c r="L149" s="9">
        <v>0.61258199999999996</v>
      </c>
      <c r="M149" s="9">
        <v>0.40140100000000001</v>
      </c>
      <c r="N149" s="9">
        <v>0.15171799999999999</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5" t="s">
        <v>188</v>
      </c>
    </row>
    <row r="150" spans="1:37" ht="15" customHeight="1">
      <c r="A150" s="61" t="s">
        <v>422</v>
      </c>
      <c r="B150" s="7" t="s">
        <v>169</v>
      </c>
      <c r="C150" s="9">
        <v>23.547937000000001</v>
      </c>
      <c r="D150" s="9">
        <v>22.645319000000001</v>
      </c>
      <c r="E150" s="9">
        <v>20.968094000000001</v>
      </c>
      <c r="F150" s="9">
        <v>20.038392999999999</v>
      </c>
      <c r="G150" s="9">
        <v>18.918077</v>
      </c>
      <c r="H150" s="9">
        <v>17.780965999999999</v>
      </c>
      <c r="I150" s="9">
        <v>16.523275000000002</v>
      </c>
      <c r="J150" s="9">
        <v>15.189061000000001</v>
      </c>
      <c r="K150" s="9">
        <v>13.597528000000001</v>
      </c>
      <c r="L150" s="9">
        <v>12.117215</v>
      </c>
      <c r="M150" s="9">
        <v>11.347340000000001</v>
      </c>
      <c r="N150" s="9">
        <v>10.009257</v>
      </c>
      <c r="O150" s="9">
        <v>8.4621849999999998</v>
      </c>
      <c r="P150" s="9">
        <v>7.2933469999999998</v>
      </c>
      <c r="Q150" s="9">
        <v>6.3641269999999999</v>
      </c>
      <c r="R150" s="9">
        <v>5.658347</v>
      </c>
      <c r="S150" s="9">
        <v>5.2345980000000001</v>
      </c>
      <c r="T150" s="9">
        <v>5.1257429999999999</v>
      </c>
      <c r="U150" s="9">
        <v>5.0334289999999999</v>
      </c>
      <c r="V150" s="9">
        <v>4.5219139999999998</v>
      </c>
      <c r="W150" s="9">
        <v>4</v>
      </c>
      <c r="X150" s="9">
        <v>4</v>
      </c>
      <c r="Y150" s="9">
        <v>3.7644730000000002</v>
      </c>
      <c r="Z150" s="9">
        <v>3.4192490000000002</v>
      </c>
      <c r="AA150" s="9">
        <v>3.1401620000000001</v>
      </c>
      <c r="AB150" s="9">
        <v>3</v>
      </c>
      <c r="AC150" s="9">
        <v>2.4507330000000001</v>
      </c>
      <c r="AD150" s="9">
        <v>1.213568</v>
      </c>
      <c r="AE150" s="9">
        <v>0</v>
      </c>
      <c r="AF150" s="9">
        <v>0</v>
      </c>
      <c r="AG150" s="9">
        <v>0</v>
      </c>
      <c r="AH150" s="9">
        <v>0</v>
      </c>
      <c r="AI150" s="9">
        <v>0</v>
      </c>
      <c r="AJ150" s="9">
        <v>0</v>
      </c>
      <c r="AK150" s="5" t="s">
        <v>188</v>
      </c>
    </row>
    <row r="151" spans="1:37" ht="15" customHeight="1">
      <c r="A151" s="61" t="s">
        <v>421</v>
      </c>
      <c r="B151" s="7" t="s">
        <v>167</v>
      </c>
      <c r="C151" s="9">
        <v>70.133553000000006</v>
      </c>
      <c r="D151" s="9">
        <v>69.122200000000007</v>
      </c>
      <c r="E151" s="9">
        <v>67.011734000000004</v>
      </c>
      <c r="F151" s="9">
        <v>63.283707</v>
      </c>
      <c r="G151" s="9">
        <v>59.575423999999998</v>
      </c>
      <c r="H151" s="9">
        <v>55.218497999999997</v>
      </c>
      <c r="I151" s="9">
        <v>50.328074999999998</v>
      </c>
      <c r="J151" s="9">
        <v>44.385845000000003</v>
      </c>
      <c r="K151" s="9">
        <v>38.861660000000001</v>
      </c>
      <c r="L151" s="9">
        <v>33.179096000000001</v>
      </c>
      <c r="M151" s="9">
        <v>27.515592999999999</v>
      </c>
      <c r="N151" s="9">
        <v>21.412806</v>
      </c>
      <c r="O151" s="9">
        <v>14.823164999999999</v>
      </c>
      <c r="P151" s="9">
        <v>7.2320380000000002</v>
      </c>
      <c r="Q151" s="9">
        <v>4.7525040000000001</v>
      </c>
      <c r="R151" s="9">
        <v>3.9715470000000002</v>
      </c>
      <c r="S151" s="9">
        <v>2.9978410000000002</v>
      </c>
      <c r="T151" s="9">
        <v>2.6020569999999998</v>
      </c>
      <c r="U151" s="9">
        <v>2.277882</v>
      </c>
      <c r="V151" s="9">
        <v>1.522713</v>
      </c>
      <c r="W151" s="9">
        <v>0</v>
      </c>
      <c r="X151" s="9">
        <v>0</v>
      </c>
      <c r="Y151" s="9">
        <v>0</v>
      </c>
      <c r="Z151" s="9">
        <v>0</v>
      </c>
      <c r="AA151" s="9">
        <v>0</v>
      </c>
      <c r="AB151" s="9">
        <v>0</v>
      </c>
      <c r="AC151" s="9">
        <v>0</v>
      </c>
      <c r="AD151" s="9">
        <v>0</v>
      </c>
      <c r="AE151" s="9">
        <v>0</v>
      </c>
      <c r="AF151" s="9">
        <v>0</v>
      </c>
      <c r="AG151" s="9">
        <v>0</v>
      </c>
      <c r="AH151" s="9">
        <v>0</v>
      </c>
      <c r="AI151" s="9">
        <v>0</v>
      </c>
      <c r="AJ151" s="9">
        <v>0</v>
      </c>
      <c r="AK151" s="5" t="s">
        <v>188</v>
      </c>
    </row>
    <row r="152" spans="1:37" ht="15" customHeight="1">
      <c r="A152" s="61" t="s">
        <v>420</v>
      </c>
      <c r="B152" s="7" t="s">
        <v>235</v>
      </c>
      <c r="C152" s="9">
        <v>114.58019299999999</v>
      </c>
      <c r="D152" s="9">
        <v>109.847488</v>
      </c>
      <c r="E152" s="9">
        <v>104.44010900000001</v>
      </c>
      <c r="F152" s="9">
        <v>98.985320999999999</v>
      </c>
      <c r="G152" s="9">
        <v>95.645270999999994</v>
      </c>
      <c r="H152" s="9">
        <v>90.355491999999998</v>
      </c>
      <c r="I152" s="9">
        <v>83.793205</v>
      </c>
      <c r="J152" s="9">
        <v>78.624565000000004</v>
      </c>
      <c r="K152" s="9">
        <v>69.908096</v>
      </c>
      <c r="L152" s="9">
        <v>64.741271999999995</v>
      </c>
      <c r="M152" s="9">
        <v>61.345630999999997</v>
      </c>
      <c r="N152" s="9">
        <v>57.569881000000002</v>
      </c>
      <c r="O152" s="9">
        <v>52.735565000000001</v>
      </c>
      <c r="P152" s="9">
        <v>49.534202999999998</v>
      </c>
      <c r="Q152" s="9">
        <v>46.265918999999997</v>
      </c>
      <c r="R152" s="9">
        <v>43.303489999999996</v>
      </c>
      <c r="S152" s="9">
        <v>39.751613999999996</v>
      </c>
      <c r="T152" s="9">
        <v>35.656052000000003</v>
      </c>
      <c r="U152" s="9">
        <v>31.698065</v>
      </c>
      <c r="V152" s="9">
        <v>27.058375999999999</v>
      </c>
      <c r="W152" s="9">
        <v>22.340070999999998</v>
      </c>
      <c r="X152" s="9">
        <v>17.559746000000001</v>
      </c>
      <c r="Y152" s="9">
        <v>15.327183</v>
      </c>
      <c r="Z152" s="9">
        <v>14.263629</v>
      </c>
      <c r="AA152" s="9">
        <v>12.970338999999999</v>
      </c>
      <c r="AB152" s="9">
        <v>12.447514</v>
      </c>
      <c r="AC152" s="9">
        <v>11.134188999999999</v>
      </c>
      <c r="AD152" s="9">
        <v>9.8497369999999993</v>
      </c>
      <c r="AE152" s="9">
        <v>9.5877630000000007</v>
      </c>
      <c r="AF152" s="9">
        <v>9.2791540000000001</v>
      </c>
      <c r="AG152" s="9">
        <v>8.6974520000000002</v>
      </c>
      <c r="AH152" s="9">
        <v>8.0681809999999992</v>
      </c>
      <c r="AI152" s="9">
        <v>7.4900799999999998</v>
      </c>
      <c r="AJ152" s="9">
        <v>7.3192950000000003</v>
      </c>
      <c r="AK152" s="5">
        <v>-8.1159999999999996E-2</v>
      </c>
    </row>
    <row r="153" spans="1:37" ht="15" customHeight="1">
      <c r="A153" s="61" t="s">
        <v>419</v>
      </c>
      <c r="B153" s="7" t="s">
        <v>171</v>
      </c>
      <c r="C153" s="9">
        <v>59.219996999999999</v>
      </c>
      <c r="D153" s="9">
        <v>57.561942999999999</v>
      </c>
      <c r="E153" s="9">
        <v>56.157204</v>
      </c>
      <c r="F153" s="9">
        <v>54.053074000000002</v>
      </c>
      <c r="G153" s="9">
        <v>51.911140000000003</v>
      </c>
      <c r="H153" s="9">
        <v>49.188167999999997</v>
      </c>
      <c r="I153" s="9">
        <v>46.895564999999998</v>
      </c>
      <c r="J153" s="9">
        <v>44.526718000000002</v>
      </c>
      <c r="K153" s="9">
        <v>42.154507000000002</v>
      </c>
      <c r="L153" s="9">
        <v>39.748778999999999</v>
      </c>
      <c r="M153" s="9">
        <v>37.720847999999997</v>
      </c>
      <c r="N153" s="9">
        <v>35.455928999999998</v>
      </c>
      <c r="O153" s="9">
        <v>33.032127000000003</v>
      </c>
      <c r="P153" s="9">
        <v>30.764385000000001</v>
      </c>
      <c r="Q153" s="9">
        <v>28.405638</v>
      </c>
      <c r="R153" s="9">
        <v>26.274298000000002</v>
      </c>
      <c r="S153" s="9">
        <v>23.457965999999999</v>
      </c>
      <c r="T153" s="9">
        <v>20.171151999999999</v>
      </c>
      <c r="U153" s="9">
        <v>17.055717000000001</v>
      </c>
      <c r="V153" s="9">
        <v>13.215076</v>
      </c>
      <c r="W153" s="9">
        <v>9.8316250000000007</v>
      </c>
      <c r="X153" s="9">
        <v>6.3269390000000003</v>
      </c>
      <c r="Y153" s="9">
        <v>4.6748839999999996</v>
      </c>
      <c r="Z153" s="9">
        <v>4.20268</v>
      </c>
      <c r="AA153" s="9">
        <v>4.12812</v>
      </c>
      <c r="AB153" s="9">
        <v>4.0858400000000001</v>
      </c>
      <c r="AC153" s="9">
        <v>4</v>
      </c>
      <c r="AD153" s="9">
        <v>3</v>
      </c>
      <c r="AE153" s="9">
        <v>3</v>
      </c>
      <c r="AF153" s="9">
        <v>3</v>
      </c>
      <c r="AG153" s="9">
        <v>3</v>
      </c>
      <c r="AH153" s="9">
        <v>3</v>
      </c>
      <c r="AI153" s="9">
        <v>3</v>
      </c>
      <c r="AJ153" s="9">
        <v>3</v>
      </c>
      <c r="AK153" s="5">
        <v>-8.8187000000000001E-2</v>
      </c>
    </row>
    <row r="154" spans="1:37" ht="15" customHeight="1">
      <c r="A154" s="61" t="s">
        <v>418</v>
      </c>
      <c r="B154" s="7" t="s">
        <v>169</v>
      </c>
      <c r="C154" s="9">
        <v>37.440196999999998</v>
      </c>
      <c r="D154" s="9">
        <v>34.443752000000003</v>
      </c>
      <c r="E154" s="9">
        <v>30.538018999999998</v>
      </c>
      <c r="F154" s="9">
        <v>27.312593</v>
      </c>
      <c r="G154" s="9">
        <v>26.267569000000002</v>
      </c>
      <c r="H154" s="9">
        <v>23.879082</v>
      </c>
      <c r="I154" s="9">
        <v>19.808478999999998</v>
      </c>
      <c r="J154" s="9">
        <v>17.226786000000001</v>
      </c>
      <c r="K154" s="9">
        <v>11.126842999999999</v>
      </c>
      <c r="L154" s="9">
        <v>8.6213669999999993</v>
      </c>
      <c r="M154" s="9">
        <v>7.7977860000000003</v>
      </c>
      <c r="N154" s="9">
        <v>6.5184550000000003</v>
      </c>
      <c r="O154" s="9">
        <v>4.3709730000000002</v>
      </c>
      <c r="P154" s="9">
        <v>3.738022</v>
      </c>
      <c r="Q154" s="9">
        <v>3.17441</v>
      </c>
      <c r="R154" s="9">
        <v>2.6534710000000001</v>
      </c>
      <c r="S154" s="9">
        <v>2.2082120000000001</v>
      </c>
      <c r="T154" s="9">
        <v>1.8044979999999999</v>
      </c>
      <c r="U154" s="9">
        <v>1.469441</v>
      </c>
      <c r="V154" s="9">
        <v>1.178987</v>
      </c>
      <c r="W154" s="9">
        <v>0.93657299999999999</v>
      </c>
      <c r="X154" s="9">
        <v>0.73537300000000005</v>
      </c>
      <c r="Y154" s="9">
        <v>0.57006599999999996</v>
      </c>
      <c r="Z154" s="9">
        <v>0.43623699999999999</v>
      </c>
      <c r="AA154" s="9">
        <v>0.32947799999999999</v>
      </c>
      <c r="AB154" s="9">
        <v>0.245562</v>
      </c>
      <c r="AC154" s="9">
        <v>0.18057200000000001</v>
      </c>
      <c r="AD154" s="9">
        <v>0.13098199999999999</v>
      </c>
      <c r="AE154" s="9">
        <v>9.3705999999999998E-2</v>
      </c>
      <c r="AF154" s="9">
        <v>6.6104999999999997E-2</v>
      </c>
      <c r="AG154" s="9">
        <v>4.5975000000000002E-2</v>
      </c>
      <c r="AH154" s="9">
        <v>3.1516000000000002E-2</v>
      </c>
      <c r="AI154" s="9">
        <v>2.1291000000000001E-2</v>
      </c>
      <c r="AJ154" s="9">
        <v>7.9299999999999995E-3</v>
      </c>
      <c r="AK154" s="5">
        <v>-0.23030700000000001</v>
      </c>
    </row>
    <row r="155" spans="1:37" ht="15" customHeight="1">
      <c r="A155" s="61" t="s">
        <v>417</v>
      </c>
      <c r="B155" s="7" t="s">
        <v>167</v>
      </c>
      <c r="C155" s="9">
        <v>17.920000000000002</v>
      </c>
      <c r="D155" s="9">
        <v>17.841801</v>
      </c>
      <c r="E155" s="9">
        <v>17.744890000000002</v>
      </c>
      <c r="F155" s="9">
        <v>17.61965</v>
      </c>
      <c r="G155" s="9">
        <v>17.466557999999999</v>
      </c>
      <c r="H155" s="9">
        <v>17.288243999999999</v>
      </c>
      <c r="I155" s="9">
        <v>17.089165000000001</v>
      </c>
      <c r="J155" s="9">
        <v>16.871061000000001</v>
      </c>
      <c r="K155" s="9">
        <v>16.626747000000002</v>
      </c>
      <c r="L155" s="9">
        <v>16.371123999999998</v>
      </c>
      <c r="M155" s="9">
        <v>15.826997</v>
      </c>
      <c r="N155" s="9">
        <v>15.595497999999999</v>
      </c>
      <c r="O155" s="9">
        <v>15.332464</v>
      </c>
      <c r="P155" s="9">
        <v>15.031796</v>
      </c>
      <c r="Q155" s="9">
        <v>14.685872</v>
      </c>
      <c r="R155" s="9">
        <v>14.375721</v>
      </c>
      <c r="S155" s="9">
        <v>14.085435</v>
      </c>
      <c r="T155" s="9">
        <v>13.680400000000001</v>
      </c>
      <c r="U155" s="9">
        <v>13.172907</v>
      </c>
      <c r="V155" s="9">
        <v>12.664312000000001</v>
      </c>
      <c r="W155" s="9">
        <v>11.571873</v>
      </c>
      <c r="X155" s="9">
        <v>10.497434</v>
      </c>
      <c r="Y155" s="9">
        <v>10.082233</v>
      </c>
      <c r="Z155" s="9">
        <v>9.6247120000000006</v>
      </c>
      <c r="AA155" s="9">
        <v>8.5127410000000001</v>
      </c>
      <c r="AB155" s="9">
        <v>8.1161119999999993</v>
      </c>
      <c r="AC155" s="9">
        <v>6.9536170000000004</v>
      </c>
      <c r="AD155" s="9">
        <v>6.7187549999999998</v>
      </c>
      <c r="AE155" s="9">
        <v>6.4940569999999997</v>
      </c>
      <c r="AF155" s="9">
        <v>6.2130489999999998</v>
      </c>
      <c r="AG155" s="9">
        <v>5.6514769999999999</v>
      </c>
      <c r="AH155" s="9">
        <v>5.036664</v>
      </c>
      <c r="AI155" s="9">
        <v>4.4687890000000001</v>
      </c>
      <c r="AJ155" s="9">
        <v>4.3113650000000003</v>
      </c>
      <c r="AK155" s="5">
        <v>-4.3414000000000001E-2</v>
      </c>
    </row>
    <row r="156" spans="1:37" ht="15" customHeight="1">
      <c r="A156" s="61" t="s">
        <v>416</v>
      </c>
      <c r="B156" s="7" t="s">
        <v>230</v>
      </c>
      <c r="C156" s="9">
        <v>366.73007200000001</v>
      </c>
      <c r="D156" s="9">
        <v>362.16339099999999</v>
      </c>
      <c r="E156" s="9">
        <v>358.04760700000003</v>
      </c>
      <c r="F156" s="9">
        <v>354.54101600000001</v>
      </c>
      <c r="G156" s="9">
        <v>350.94769300000002</v>
      </c>
      <c r="H156" s="9">
        <v>343.39807100000002</v>
      </c>
      <c r="I156" s="9">
        <v>330.47454800000003</v>
      </c>
      <c r="J156" s="9">
        <v>311.835419</v>
      </c>
      <c r="K156" s="9">
        <v>301.13845800000001</v>
      </c>
      <c r="L156" s="9">
        <v>286.70880099999999</v>
      </c>
      <c r="M156" s="9">
        <v>266.04058800000001</v>
      </c>
      <c r="N156" s="9">
        <v>237.13159200000001</v>
      </c>
      <c r="O156" s="9">
        <v>214.095078</v>
      </c>
      <c r="P156" s="9">
        <v>199.14361600000001</v>
      </c>
      <c r="Q156" s="9">
        <v>187.739136</v>
      </c>
      <c r="R156" s="9">
        <v>179.78480500000001</v>
      </c>
      <c r="S156" s="9">
        <v>170.89932300000001</v>
      </c>
      <c r="T156" s="9">
        <v>158.15862999999999</v>
      </c>
      <c r="U156" s="9">
        <v>148.523865</v>
      </c>
      <c r="V156" s="9">
        <v>131.197723</v>
      </c>
      <c r="W156" s="9">
        <v>122.191818</v>
      </c>
      <c r="X156" s="9">
        <v>103.175201</v>
      </c>
      <c r="Y156" s="9">
        <v>88.192565999999999</v>
      </c>
      <c r="Z156" s="9">
        <v>70.151779000000005</v>
      </c>
      <c r="AA156" s="9">
        <v>59.081429</v>
      </c>
      <c r="AB156" s="9">
        <v>56.756973000000002</v>
      </c>
      <c r="AC156" s="9">
        <v>53.399414</v>
      </c>
      <c r="AD156" s="9">
        <v>48.075943000000002</v>
      </c>
      <c r="AE156" s="9">
        <v>43.529442000000003</v>
      </c>
      <c r="AF156" s="9">
        <v>38.032218999999998</v>
      </c>
      <c r="AG156" s="9">
        <v>32.949370999999999</v>
      </c>
      <c r="AH156" s="9">
        <v>21.919571000000001</v>
      </c>
      <c r="AI156" s="9">
        <v>15.942092000000001</v>
      </c>
      <c r="AJ156" s="9">
        <v>12.260004</v>
      </c>
      <c r="AK156" s="5">
        <v>-0.1004</v>
      </c>
    </row>
    <row r="157" spans="1:37" ht="15" customHeight="1">
      <c r="A157" s="61" t="s">
        <v>415</v>
      </c>
      <c r="B157" s="7" t="s">
        <v>171</v>
      </c>
      <c r="C157" s="9">
        <v>248.06346099999999</v>
      </c>
      <c r="D157" s="9">
        <v>245.62065100000001</v>
      </c>
      <c r="E157" s="9">
        <v>243.89260899999999</v>
      </c>
      <c r="F157" s="9">
        <v>242.56723</v>
      </c>
      <c r="G157" s="9">
        <v>241.17289700000001</v>
      </c>
      <c r="H157" s="9">
        <v>236.26675399999999</v>
      </c>
      <c r="I157" s="9">
        <v>226.268066</v>
      </c>
      <c r="J157" s="9">
        <v>210.240433</v>
      </c>
      <c r="K157" s="9">
        <v>203.217804</v>
      </c>
      <c r="L157" s="9">
        <v>193.175522</v>
      </c>
      <c r="M157" s="9">
        <v>178.11615</v>
      </c>
      <c r="N157" s="9">
        <v>156.074173</v>
      </c>
      <c r="O157" s="9">
        <v>142.05564899999999</v>
      </c>
      <c r="P157" s="9">
        <v>130.035248</v>
      </c>
      <c r="Q157" s="9">
        <v>120.035606</v>
      </c>
      <c r="R157" s="9">
        <v>113.02366600000001</v>
      </c>
      <c r="S157" s="9">
        <v>106.01902800000001</v>
      </c>
      <c r="T157" s="9">
        <v>96.021820000000005</v>
      </c>
      <c r="U157" s="9">
        <v>90.015006999999997</v>
      </c>
      <c r="V157" s="9">
        <v>84.004943999999995</v>
      </c>
      <c r="W157" s="9">
        <v>77.005486000000005</v>
      </c>
      <c r="X157" s="9">
        <v>61.012421000000003</v>
      </c>
      <c r="Y157" s="9">
        <v>49.02243</v>
      </c>
      <c r="Z157" s="9">
        <v>32.997028</v>
      </c>
      <c r="AA157" s="9">
        <v>21.966448</v>
      </c>
      <c r="AB157" s="9">
        <v>20.584731999999999</v>
      </c>
      <c r="AC157" s="9">
        <v>19.264738000000001</v>
      </c>
      <c r="AD157" s="9">
        <v>16.904212999999999</v>
      </c>
      <c r="AE157" s="9">
        <v>13.395275</v>
      </c>
      <c r="AF157" s="9">
        <v>10.860992</v>
      </c>
      <c r="AG157" s="9">
        <v>7.8156949999999998</v>
      </c>
      <c r="AH157" s="9">
        <v>2.748837</v>
      </c>
      <c r="AI157" s="9">
        <v>0.80892500000000001</v>
      </c>
      <c r="AJ157" s="9">
        <v>8.9814000000000005E-2</v>
      </c>
      <c r="AK157" s="5">
        <v>-0.21909799999999999</v>
      </c>
    </row>
    <row r="158" spans="1:37" ht="15" customHeight="1">
      <c r="A158" s="61" t="s">
        <v>414</v>
      </c>
      <c r="B158" s="7" t="s">
        <v>169</v>
      </c>
      <c r="C158" s="9">
        <v>37.542262999999998</v>
      </c>
      <c r="D158" s="9">
        <v>35.530003000000001</v>
      </c>
      <c r="E158" s="9">
        <v>33.320022999999999</v>
      </c>
      <c r="F158" s="9">
        <v>31.385117999999999</v>
      </c>
      <c r="G158" s="9">
        <v>29.505762000000001</v>
      </c>
      <c r="H158" s="9">
        <v>27.264032</v>
      </c>
      <c r="I158" s="9">
        <v>24.835173000000001</v>
      </c>
      <c r="J158" s="9">
        <v>22.830784000000001</v>
      </c>
      <c r="K158" s="9">
        <v>19.910578000000001</v>
      </c>
      <c r="L158" s="9">
        <v>16.465288000000001</v>
      </c>
      <c r="M158" s="9">
        <v>12.263510999999999</v>
      </c>
      <c r="N158" s="9">
        <v>7.280735</v>
      </c>
      <c r="O158" s="9">
        <v>2.028505</v>
      </c>
      <c r="P158" s="9">
        <v>0.35990299999999997</v>
      </c>
      <c r="Q158" s="9">
        <v>0.20300499999999999</v>
      </c>
      <c r="R158" s="9">
        <v>0.14266200000000001</v>
      </c>
      <c r="S158" s="9">
        <v>0.104994</v>
      </c>
      <c r="T158" s="9">
        <v>7.6284000000000005E-2</v>
      </c>
      <c r="U158" s="9">
        <v>5.4705999999999998E-2</v>
      </c>
      <c r="V158" s="9">
        <v>3.8716E-2</v>
      </c>
      <c r="W158" s="9">
        <v>2.4097E-2</v>
      </c>
      <c r="X158" s="9">
        <v>1.4158E-2</v>
      </c>
      <c r="Y158" s="9">
        <v>9.7689999999999999E-3</v>
      </c>
      <c r="Z158" s="9">
        <v>6.6429999999999996E-3</v>
      </c>
      <c r="AA158" s="9">
        <v>4.4510000000000001E-3</v>
      </c>
      <c r="AB158" s="9">
        <v>0</v>
      </c>
      <c r="AC158" s="9">
        <v>0</v>
      </c>
      <c r="AD158" s="9">
        <v>0</v>
      </c>
      <c r="AE158" s="9">
        <v>0</v>
      </c>
      <c r="AF158" s="9">
        <v>0</v>
      </c>
      <c r="AG158" s="9">
        <v>0</v>
      </c>
      <c r="AH158" s="9">
        <v>0</v>
      </c>
      <c r="AI158" s="9">
        <v>0</v>
      </c>
      <c r="AJ158" s="9">
        <v>0</v>
      </c>
      <c r="AK158" s="5" t="s">
        <v>188</v>
      </c>
    </row>
    <row r="159" spans="1:37" ht="15" customHeight="1">
      <c r="A159" s="61" t="s">
        <v>413</v>
      </c>
      <c r="B159" s="7" t="s">
        <v>167</v>
      </c>
      <c r="C159" s="9">
        <v>81.124358999999998</v>
      </c>
      <c r="D159" s="9">
        <v>81.012726000000001</v>
      </c>
      <c r="E159" s="9">
        <v>80.834969000000001</v>
      </c>
      <c r="F159" s="9">
        <v>80.588654000000005</v>
      </c>
      <c r="G159" s="9">
        <v>80.269051000000005</v>
      </c>
      <c r="H159" s="9">
        <v>79.867278999999996</v>
      </c>
      <c r="I159" s="9">
        <v>79.371300000000005</v>
      </c>
      <c r="J159" s="9">
        <v>78.764197999999993</v>
      </c>
      <c r="K159" s="9">
        <v>78.010077999999993</v>
      </c>
      <c r="L159" s="9">
        <v>77.067977999999997</v>
      </c>
      <c r="M159" s="9">
        <v>75.660919000000007</v>
      </c>
      <c r="N159" s="9">
        <v>73.776679999999999</v>
      </c>
      <c r="O159" s="9">
        <v>70.010925</v>
      </c>
      <c r="P159" s="9">
        <v>68.748458999999997</v>
      </c>
      <c r="Q159" s="9">
        <v>67.500534000000002</v>
      </c>
      <c r="R159" s="9">
        <v>66.618476999999999</v>
      </c>
      <c r="S159" s="9">
        <v>64.775290999999996</v>
      </c>
      <c r="T159" s="9">
        <v>62.060519999999997</v>
      </c>
      <c r="U159" s="9">
        <v>58.454155</v>
      </c>
      <c r="V159" s="9">
        <v>47.154060000000001</v>
      </c>
      <c r="W159" s="9">
        <v>45.162230999999998</v>
      </c>
      <c r="X159" s="9">
        <v>42.148628000000002</v>
      </c>
      <c r="Y159" s="9">
        <v>39.160361999999999</v>
      </c>
      <c r="Z159" s="9">
        <v>37.148108999999998</v>
      </c>
      <c r="AA159" s="9">
        <v>37.110531000000002</v>
      </c>
      <c r="AB159" s="9">
        <v>36.172241</v>
      </c>
      <c r="AC159" s="9">
        <v>34.134673999999997</v>
      </c>
      <c r="AD159" s="9">
        <v>31.171728000000002</v>
      </c>
      <c r="AE159" s="9">
        <v>30.134164999999999</v>
      </c>
      <c r="AF159" s="9">
        <v>27.171226999999998</v>
      </c>
      <c r="AG159" s="9">
        <v>25.133676999999999</v>
      </c>
      <c r="AH159" s="9">
        <v>19.170732000000001</v>
      </c>
      <c r="AI159" s="9">
        <v>15.133165999999999</v>
      </c>
      <c r="AJ159" s="9">
        <v>12.17019</v>
      </c>
      <c r="AK159" s="5">
        <v>-5.7518E-2</v>
      </c>
    </row>
    <row r="160" spans="1:37" ht="15" customHeight="1">
      <c r="A160" s="61" t="s">
        <v>412</v>
      </c>
      <c r="B160" s="7" t="s">
        <v>225</v>
      </c>
      <c r="C160" s="9">
        <v>62.964748</v>
      </c>
      <c r="D160" s="9">
        <v>51.990917000000003</v>
      </c>
      <c r="E160" s="9">
        <v>43.564812000000003</v>
      </c>
      <c r="F160" s="9">
        <v>38.621552000000001</v>
      </c>
      <c r="G160" s="9">
        <v>36.381850999999997</v>
      </c>
      <c r="H160" s="9">
        <v>32.528571999999997</v>
      </c>
      <c r="I160" s="9">
        <v>27.776388000000001</v>
      </c>
      <c r="J160" s="9">
        <v>25.689105999999999</v>
      </c>
      <c r="K160" s="9">
        <v>24.017309000000001</v>
      </c>
      <c r="L160" s="9">
        <v>20.541899000000001</v>
      </c>
      <c r="M160" s="9">
        <v>19.258728000000001</v>
      </c>
      <c r="N160" s="9">
        <v>18.158752</v>
      </c>
      <c r="O160" s="9">
        <v>17.229206000000001</v>
      </c>
      <c r="P160" s="9">
        <v>16.454754000000001</v>
      </c>
      <c r="Q160" s="9">
        <v>15.818562999999999</v>
      </c>
      <c r="R160" s="9">
        <v>15.303254000000001</v>
      </c>
      <c r="S160" s="9">
        <v>14.891681999999999</v>
      </c>
      <c r="T160" s="9">
        <v>12.567548</v>
      </c>
      <c r="U160" s="9">
        <v>12.315842</v>
      </c>
      <c r="V160" s="9">
        <v>12.123116</v>
      </c>
      <c r="W160" s="9">
        <v>11.977622999999999</v>
      </c>
      <c r="X160" s="9">
        <v>11.869335</v>
      </c>
      <c r="Y160" s="9">
        <v>11.789880999999999</v>
      </c>
      <c r="Z160" s="9">
        <v>11.728744000000001</v>
      </c>
      <c r="AA160" s="9">
        <v>10.670171</v>
      </c>
      <c r="AB160" s="9">
        <v>10.631292999999999</v>
      </c>
      <c r="AC160" s="9">
        <v>10.622498999999999</v>
      </c>
      <c r="AD160" s="9">
        <v>10.613348999999999</v>
      </c>
      <c r="AE160" s="9">
        <v>10.609655</v>
      </c>
      <c r="AF160" s="9">
        <v>9.6033939999999998</v>
      </c>
      <c r="AG160" s="9">
        <v>7.6033939999999998</v>
      </c>
      <c r="AH160" s="9">
        <v>0</v>
      </c>
      <c r="AI160" s="9">
        <v>0</v>
      </c>
      <c r="AJ160" s="9">
        <v>0</v>
      </c>
      <c r="AK160" s="5" t="s">
        <v>188</v>
      </c>
    </row>
    <row r="161" spans="1:37" ht="15" customHeight="1">
      <c r="A161" s="61" t="s">
        <v>411</v>
      </c>
      <c r="B161" s="7" t="s">
        <v>171</v>
      </c>
      <c r="C161" s="9">
        <v>18.649000000000001</v>
      </c>
      <c r="D161" s="9">
        <v>18.165144000000002</v>
      </c>
      <c r="E161" s="9">
        <v>17.480015000000002</v>
      </c>
      <c r="F161" s="9">
        <v>17</v>
      </c>
      <c r="G161" s="9">
        <v>16.904232</v>
      </c>
      <c r="H161" s="9">
        <v>16.190646999999998</v>
      </c>
      <c r="I161" s="9">
        <v>13.832685</v>
      </c>
      <c r="J161" s="9">
        <v>12.394759000000001</v>
      </c>
      <c r="K161" s="9">
        <v>11.117877999999999</v>
      </c>
      <c r="L161" s="9">
        <v>8.0010680000000001</v>
      </c>
      <c r="M161" s="9">
        <v>7.0387589999999998</v>
      </c>
      <c r="N161" s="9">
        <v>6.2217589999999996</v>
      </c>
      <c r="O161" s="9">
        <v>5.5382420000000003</v>
      </c>
      <c r="P161" s="9">
        <v>4.9747019999999997</v>
      </c>
      <c r="Q161" s="9">
        <v>4.5168090000000003</v>
      </c>
      <c r="R161" s="9">
        <v>4.1501400000000004</v>
      </c>
      <c r="S161" s="9">
        <v>3.860776</v>
      </c>
      <c r="T161" s="9">
        <v>2.6357339999999998</v>
      </c>
      <c r="U161" s="9">
        <v>2.4632679999999998</v>
      </c>
      <c r="V161" s="9">
        <v>2.3330299999999999</v>
      </c>
      <c r="W161" s="9">
        <v>2.2361279999999999</v>
      </c>
      <c r="X161" s="9">
        <v>2.1650999999999998</v>
      </c>
      <c r="Y161" s="9">
        <v>2.1138140000000001</v>
      </c>
      <c r="Z161" s="9">
        <v>2.0736699999999999</v>
      </c>
      <c r="AA161" s="9">
        <v>1.0341229999999999</v>
      </c>
      <c r="AB161" s="9">
        <v>1.006643</v>
      </c>
      <c r="AC161" s="9">
        <v>1.004451</v>
      </c>
      <c r="AD161" s="9">
        <v>1</v>
      </c>
      <c r="AE161" s="9">
        <v>1</v>
      </c>
      <c r="AF161" s="9">
        <v>0</v>
      </c>
      <c r="AG161" s="9">
        <v>0</v>
      </c>
      <c r="AH161" s="9">
        <v>0</v>
      </c>
      <c r="AI161" s="9">
        <v>0</v>
      </c>
      <c r="AJ161" s="9">
        <v>0</v>
      </c>
      <c r="AK161" s="5" t="s">
        <v>188</v>
      </c>
    </row>
    <row r="162" spans="1:37" ht="15" customHeight="1">
      <c r="A162" s="61" t="s">
        <v>410</v>
      </c>
      <c r="B162" s="7" t="s">
        <v>169</v>
      </c>
      <c r="C162" s="9">
        <v>15.8</v>
      </c>
      <c r="D162" s="9">
        <v>13.547635</v>
      </c>
      <c r="E162" s="9">
        <v>11.544699</v>
      </c>
      <c r="F162" s="9">
        <v>10.072722000000001</v>
      </c>
      <c r="G162" s="9">
        <v>8.2912189999999999</v>
      </c>
      <c r="H162" s="9">
        <v>5.734534</v>
      </c>
      <c r="I162" s="9">
        <v>3.340309</v>
      </c>
      <c r="J162" s="9">
        <v>2.6909540000000001</v>
      </c>
      <c r="K162" s="9">
        <v>2.2960379999999998</v>
      </c>
      <c r="L162" s="9">
        <v>1.9374370000000001</v>
      </c>
      <c r="M162" s="9">
        <v>1.6165750000000001</v>
      </c>
      <c r="N162" s="9">
        <v>1.333601</v>
      </c>
      <c r="O162" s="9">
        <v>1.087572</v>
      </c>
      <c r="P162" s="9">
        <v>0.87665899999999997</v>
      </c>
      <c r="Q162" s="9">
        <v>0.69836200000000004</v>
      </c>
      <c r="R162" s="9">
        <v>0.54972100000000002</v>
      </c>
      <c r="S162" s="9">
        <v>0.427512</v>
      </c>
      <c r="T162" s="9">
        <v>0.32841999999999999</v>
      </c>
      <c r="U162" s="9">
        <v>0.24918000000000001</v>
      </c>
      <c r="V162" s="9">
        <v>0.186693</v>
      </c>
      <c r="W162" s="9">
        <v>0.138101</v>
      </c>
      <c r="X162" s="9">
        <v>0.100841</v>
      </c>
      <c r="Y162" s="9">
        <v>7.2673000000000001E-2</v>
      </c>
      <c r="Z162" s="9">
        <v>5.1679999999999997E-2</v>
      </c>
      <c r="AA162" s="9">
        <v>3.2655000000000003E-2</v>
      </c>
      <c r="AB162" s="9">
        <v>2.1257000000000002E-2</v>
      </c>
      <c r="AC162" s="9">
        <v>1.4654E-2</v>
      </c>
      <c r="AD162" s="9">
        <v>9.9559999999999996E-3</v>
      </c>
      <c r="AE162" s="9">
        <v>6.2620000000000002E-3</v>
      </c>
      <c r="AF162" s="9">
        <v>0</v>
      </c>
      <c r="AG162" s="9">
        <v>0</v>
      </c>
      <c r="AH162" s="9">
        <v>0</v>
      </c>
      <c r="AI162" s="9">
        <v>0</v>
      </c>
      <c r="AJ162" s="9">
        <v>0</v>
      </c>
      <c r="AK162" s="5" t="s">
        <v>188</v>
      </c>
    </row>
    <row r="163" spans="1:37" ht="15" customHeight="1">
      <c r="A163" s="61" t="s">
        <v>409</v>
      </c>
      <c r="B163" s="7" t="s">
        <v>167</v>
      </c>
      <c r="C163" s="9">
        <v>28.515747000000001</v>
      </c>
      <c r="D163" s="9">
        <v>20.278137000000001</v>
      </c>
      <c r="E163" s="9">
        <v>14.540100000000001</v>
      </c>
      <c r="F163" s="9">
        <v>11.548828</v>
      </c>
      <c r="G163" s="9">
        <v>11.186401</v>
      </c>
      <c r="H163" s="9">
        <v>10.603394</v>
      </c>
      <c r="I163" s="9">
        <v>10.603394</v>
      </c>
      <c r="J163" s="9">
        <v>10.603394</v>
      </c>
      <c r="K163" s="9">
        <v>10.603394</v>
      </c>
      <c r="L163" s="9">
        <v>10.603394</v>
      </c>
      <c r="M163" s="9">
        <v>10.603394</v>
      </c>
      <c r="N163" s="9">
        <v>10.603394</v>
      </c>
      <c r="O163" s="9">
        <v>10.603394</v>
      </c>
      <c r="P163" s="9">
        <v>10.603394</v>
      </c>
      <c r="Q163" s="9">
        <v>10.603394</v>
      </c>
      <c r="R163" s="9">
        <v>10.603394</v>
      </c>
      <c r="S163" s="9">
        <v>10.603394</v>
      </c>
      <c r="T163" s="9">
        <v>9.6033939999999998</v>
      </c>
      <c r="U163" s="9">
        <v>9.6033939999999998</v>
      </c>
      <c r="V163" s="9">
        <v>9.6033939999999998</v>
      </c>
      <c r="W163" s="9">
        <v>9.6033939999999998</v>
      </c>
      <c r="X163" s="9">
        <v>9.6033939999999998</v>
      </c>
      <c r="Y163" s="9">
        <v>9.6033939999999998</v>
      </c>
      <c r="Z163" s="9">
        <v>9.6033939999999998</v>
      </c>
      <c r="AA163" s="9">
        <v>9.6033939999999998</v>
      </c>
      <c r="AB163" s="9">
        <v>9.6033939999999998</v>
      </c>
      <c r="AC163" s="9">
        <v>9.6033939999999998</v>
      </c>
      <c r="AD163" s="9">
        <v>9.6033939999999998</v>
      </c>
      <c r="AE163" s="9">
        <v>9.6033939999999998</v>
      </c>
      <c r="AF163" s="9">
        <v>9.6033939999999998</v>
      </c>
      <c r="AG163" s="9">
        <v>7.6033939999999998</v>
      </c>
      <c r="AH163" s="9">
        <v>0</v>
      </c>
      <c r="AI163" s="9">
        <v>0</v>
      </c>
      <c r="AJ163" s="9">
        <v>0</v>
      </c>
      <c r="AK163" s="5" t="s">
        <v>188</v>
      </c>
    </row>
    <row r="164" spans="1:37" ht="15" customHeight="1">
      <c r="A164" s="61" t="s">
        <v>408</v>
      </c>
      <c r="B164" s="7" t="s">
        <v>220</v>
      </c>
      <c r="C164" s="9">
        <v>13.798964</v>
      </c>
      <c r="D164" s="9">
        <v>12.826821000000001</v>
      </c>
      <c r="E164" s="9">
        <v>12.183221</v>
      </c>
      <c r="F164" s="9">
        <v>11.265993</v>
      </c>
      <c r="G164" s="9">
        <v>10.709548</v>
      </c>
      <c r="H164" s="9">
        <v>10.070929</v>
      </c>
      <c r="I164" s="9">
        <v>8.96828</v>
      </c>
      <c r="J164" s="9">
        <v>8.7159759999999995</v>
      </c>
      <c r="K164" s="9">
        <v>8.4547150000000002</v>
      </c>
      <c r="L164" s="9">
        <v>8.0765720000000005</v>
      </c>
      <c r="M164" s="9">
        <v>7.7309549999999998</v>
      </c>
      <c r="N164" s="9">
        <v>7.4913290000000003</v>
      </c>
      <c r="O164" s="9">
        <v>6.8068410000000004</v>
      </c>
      <c r="P164" s="9">
        <v>6.2178370000000003</v>
      </c>
      <c r="Q164" s="9">
        <v>6.1054430000000002</v>
      </c>
      <c r="R164" s="9">
        <v>6.071034</v>
      </c>
      <c r="S164" s="9">
        <v>6.0090870000000001</v>
      </c>
      <c r="T164" s="9">
        <v>6.0060880000000001</v>
      </c>
      <c r="U164" s="9">
        <v>6</v>
      </c>
      <c r="V164" s="9">
        <v>6</v>
      </c>
      <c r="W164" s="9">
        <v>6</v>
      </c>
      <c r="X164" s="9">
        <v>5.689813</v>
      </c>
      <c r="Y164" s="9">
        <v>5.0268769999999998</v>
      </c>
      <c r="Z164" s="9">
        <v>5</v>
      </c>
      <c r="AA164" s="9">
        <v>5</v>
      </c>
      <c r="AB164" s="9">
        <v>5</v>
      </c>
      <c r="AC164" s="9">
        <v>4</v>
      </c>
      <c r="AD164" s="9">
        <v>4</v>
      </c>
      <c r="AE164" s="9">
        <v>4</v>
      </c>
      <c r="AF164" s="9">
        <v>4</v>
      </c>
      <c r="AG164" s="9">
        <v>4</v>
      </c>
      <c r="AH164" s="9">
        <v>4</v>
      </c>
      <c r="AI164" s="9">
        <v>3.6435149999999998</v>
      </c>
      <c r="AJ164" s="9">
        <v>3</v>
      </c>
      <c r="AK164" s="5">
        <v>-4.4388999999999998E-2</v>
      </c>
    </row>
    <row r="165" spans="1:37" ht="15" customHeight="1">
      <c r="A165" s="61" t="s">
        <v>407</v>
      </c>
      <c r="B165" s="7" t="s">
        <v>171</v>
      </c>
      <c r="C165" s="9">
        <v>7.9589629999999998</v>
      </c>
      <c r="D165" s="9">
        <v>7.8799039999999998</v>
      </c>
      <c r="E165" s="9">
        <v>7.7736200000000002</v>
      </c>
      <c r="F165" s="9">
        <v>7.6101729999999996</v>
      </c>
      <c r="G165" s="9">
        <v>7.3390839999999997</v>
      </c>
      <c r="H165" s="9">
        <v>6.7782619999999998</v>
      </c>
      <c r="I165" s="9">
        <v>5.74</v>
      </c>
      <c r="J165" s="9">
        <v>5.5401999999999996</v>
      </c>
      <c r="K165" s="9">
        <v>5.3211250000000003</v>
      </c>
      <c r="L165" s="9">
        <v>4.9763799999999998</v>
      </c>
      <c r="M165" s="9">
        <v>4.6568129999999996</v>
      </c>
      <c r="N165" s="9">
        <v>4.4372049999999996</v>
      </c>
      <c r="O165" s="9">
        <v>4.2890009999999998</v>
      </c>
      <c r="P165" s="9">
        <v>4.190169</v>
      </c>
      <c r="Q165" s="9">
        <v>4.0860760000000003</v>
      </c>
      <c r="R165" s="9">
        <v>4.057671</v>
      </c>
      <c r="S165" s="9">
        <v>4</v>
      </c>
      <c r="T165" s="9">
        <v>4</v>
      </c>
      <c r="U165" s="9">
        <v>4</v>
      </c>
      <c r="V165" s="9">
        <v>4</v>
      </c>
      <c r="W165" s="9">
        <v>4</v>
      </c>
      <c r="X165" s="9">
        <v>3.689813</v>
      </c>
      <c r="Y165" s="9">
        <v>3.026878</v>
      </c>
      <c r="Z165" s="9">
        <v>3</v>
      </c>
      <c r="AA165" s="9">
        <v>3</v>
      </c>
      <c r="AB165" s="9">
        <v>3</v>
      </c>
      <c r="AC165" s="9">
        <v>3</v>
      </c>
      <c r="AD165" s="9">
        <v>3</v>
      </c>
      <c r="AE165" s="9">
        <v>3</v>
      </c>
      <c r="AF165" s="9">
        <v>3</v>
      </c>
      <c r="AG165" s="9">
        <v>3</v>
      </c>
      <c r="AH165" s="9">
        <v>3</v>
      </c>
      <c r="AI165" s="9">
        <v>2.6435149999999998</v>
      </c>
      <c r="AJ165" s="9">
        <v>2</v>
      </c>
      <c r="AK165" s="5">
        <v>-4.1944000000000002E-2</v>
      </c>
    </row>
    <row r="166" spans="1:37" ht="15" customHeight="1">
      <c r="A166" s="61" t="s">
        <v>406</v>
      </c>
      <c r="B166" s="7" t="s">
        <v>169</v>
      </c>
      <c r="C166" s="9">
        <v>3.84</v>
      </c>
      <c r="D166" s="9">
        <v>2.9469180000000001</v>
      </c>
      <c r="E166" s="9">
        <v>2.4096009999999999</v>
      </c>
      <c r="F166" s="9">
        <v>1.6558200000000001</v>
      </c>
      <c r="G166" s="9">
        <v>1.3704639999999999</v>
      </c>
      <c r="H166" s="9">
        <v>1.292667</v>
      </c>
      <c r="I166" s="9">
        <v>1.22828</v>
      </c>
      <c r="J166" s="9">
        <v>1.1757759999999999</v>
      </c>
      <c r="K166" s="9">
        <v>1.1335900000000001</v>
      </c>
      <c r="L166" s="9">
        <v>1.1001920000000001</v>
      </c>
      <c r="M166" s="9">
        <v>1.0741419999999999</v>
      </c>
      <c r="N166" s="9">
        <v>1.0541240000000001</v>
      </c>
      <c r="O166" s="9">
        <v>0.51783999999999997</v>
      </c>
      <c r="P166" s="9">
        <v>2.7668000000000002E-2</v>
      </c>
      <c r="Q166" s="9">
        <v>1.9368E-2</v>
      </c>
      <c r="R166" s="9">
        <v>1.3363999999999999E-2</v>
      </c>
      <c r="S166" s="9">
        <v>9.0869999999999996E-3</v>
      </c>
      <c r="T166" s="9">
        <v>6.0879999999999997E-3</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5" t="s">
        <v>188</v>
      </c>
    </row>
    <row r="167" spans="1:37" ht="15" customHeight="1">
      <c r="A167" s="61" t="s">
        <v>405</v>
      </c>
      <c r="B167" s="7" t="s">
        <v>167</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2</v>
      </c>
      <c r="U167" s="9">
        <v>2</v>
      </c>
      <c r="V167" s="9">
        <v>2</v>
      </c>
      <c r="W167" s="9">
        <v>2</v>
      </c>
      <c r="X167" s="9">
        <v>2</v>
      </c>
      <c r="Y167" s="9">
        <v>2</v>
      </c>
      <c r="Z167" s="9">
        <v>2</v>
      </c>
      <c r="AA167" s="9">
        <v>2</v>
      </c>
      <c r="AB167" s="9">
        <v>2</v>
      </c>
      <c r="AC167" s="9">
        <v>1</v>
      </c>
      <c r="AD167" s="9">
        <v>1</v>
      </c>
      <c r="AE167" s="9">
        <v>1</v>
      </c>
      <c r="AF167" s="9">
        <v>1</v>
      </c>
      <c r="AG167" s="9">
        <v>1</v>
      </c>
      <c r="AH167" s="9">
        <v>1</v>
      </c>
      <c r="AI167" s="9">
        <v>1</v>
      </c>
      <c r="AJ167" s="9">
        <v>1</v>
      </c>
      <c r="AK167" s="5">
        <v>-2.1427999999999999E-2</v>
      </c>
    </row>
    <row r="168" spans="1:37" ht="15" customHeight="1">
      <c r="A168" s="61" t="s">
        <v>404</v>
      </c>
      <c r="B168" s="7" t="s">
        <v>215</v>
      </c>
      <c r="C168" s="9">
        <v>215.54371599999999</v>
      </c>
      <c r="D168" s="9">
        <v>210.536224</v>
      </c>
      <c r="E168" s="9">
        <v>205.281509</v>
      </c>
      <c r="F168" s="9">
        <v>199.15138200000001</v>
      </c>
      <c r="G168" s="9">
        <v>192.631989</v>
      </c>
      <c r="H168" s="9">
        <v>185.16712999999999</v>
      </c>
      <c r="I168" s="9">
        <v>177.04582199999999</v>
      </c>
      <c r="J168" s="9">
        <v>168.065887</v>
      </c>
      <c r="K168" s="9">
        <v>157.876114</v>
      </c>
      <c r="L168" s="9">
        <v>147.194794</v>
      </c>
      <c r="M168" s="9">
        <v>137.71614099999999</v>
      </c>
      <c r="N168" s="9">
        <v>128.654709</v>
      </c>
      <c r="O168" s="9">
        <v>119.06604</v>
      </c>
      <c r="P168" s="9">
        <v>107.715385</v>
      </c>
      <c r="Q168" s="9">
        <v>94.360039</v>
      </c>
      <c r="R168" s="9">
        <v>83.552764999999994</v>
      </c>
      <c r="S168" s="9">
        <v>72.848197999999996</v>
      </c>
      <c r="T168" s="9">
        <v>61.559372000000003</v>
      </c>
      <c r="U168" s="9">
        <v>52.001694000000001</v>
      </c>
      <c r="V168" s="9">
        <v>45.416930999999998</v>
      </c>
      <c r="W168" s="9">
        <v>39.109862999999997</v>
      </c>
      <c r="X168" s="9">
        <v>35.979152999999997</v>
      </c>
      <c r="Y168" s="9">
        <v>35.038158000000003</v>
      </c>
      <c r="Z168" s="9">
        <v>33.844414</v>
      </c>
      <c r="AA168" s="9">
        <v>31.473465000000001</v>
      </c>
      <c r="AB168" s="9">
        <v>29.932005</v>
      </c>
      <c r="AC168" s="9">
        <v>29.202660000000002</v>
      </c>
      <c r="AD168" s="9">
        <v>28.104379999999999</v>
      </c>
      <c r="AE168" s="9">
        <v>25.190338000000001</v>
      </c>
      <c r="AF168" s="9">
        <v>23.367892999999999</v>
      </c>
      <c r="AG168" s="9">
        <v>22.73424</v>
      </c>
      <c r="AH168" s="9">
        <v>21.021858000000002</v>
      </c>
      <c r="AI168" s="9">
        <v>20.437591999999999</v>
      </c>
      <c r="AJ168" s="9">
        <v>18.926850999999999</v>
      </c>
      <c r="AK168" s="5">
        <v>-7.2520000000000001E-2</v>
      </c>
    </row>
    <row r="169" spans="1:37" ht="15" customHeight="1">
      <c r="A169" s="61" t="s">
        <v>403</v>
      </c>
      <c r="B169" s="7" t="s">
        <v>171</v>
      </c>
      <c r="C169" s="9">
        <v>99.820999</v>
      </c>
      <c r="D169" s="9">
        <v>96.334007</v>
      </c>
      <c r="E169" s="9">
        <v>92.896125999999995</v>
      </c>
      <c r="F169" s="9">
        <v>88.901756000000006</v>
      </c>
      <c r="G169" s="9">
        <v>84.639792999999997</v>
      </c>
      <c r="H169" s="9">
        <v>79.761902000000006</v>
      </c>
      <c r="I169" s="9">
        <v>74.492012000000003</v>
      </c>
      <c r="J169" s="9">
        <v>68.898003000000003</v>
      </c>
      <c r="K169" s="9">
        <v>62.945808</v>
      </c>
      <c r="L169" s="9">
        <v>56.800114000000001</v>
      </c>
      <c r="M169" s="9">
        <v>51.251922999999998</v>
      </c>
      <c r="N169" s="9">
        <v>46.546593000000001</v>
      </c>
      <c r="O169" s="9">
        <v>41.936633999999998</v>
      </c>
      <c r="P169" s="9">
        <v>36.680999999999997</v>
      </c>
      <c r="Q169" s="9">
        <v>30.962494</v>
      </c>
      <c r="R169" s="9">
        <v>27.666938999999999</v>
      </c>
      <c r="S169" s="9">
        <v>22.881525</v>
      </c>
      <c r="T169" s="9">
        <v>16.992913999999999</v>
      </c>
      <c r="U169" s="9">
        <v>12.178179</v>
      </c>
      <c r="V169" s="9">
        <v>10.902421</v>
      </c>
      <c r="W169" s="9">
        <v>9.5211620000000003</v>
      </c>
      <c r="X169" s="9">
        <v>9.0392569999999992</v>
      </c>
      <c r="Y169" s="9">
        <v>9.0135880000000004</v>
      </c>
      <c r="Z169" s="9">
        <v>9.0091040000000007</v>
      </c>
      <c r="AA169" s="9">
        <v>9</v>
      </c>
      <c r="AB169" s="9">
        <v>9</v>
      </c>
      <c r="AC169" s="9">
        <v>9</v>
      </c>
      <c r="AD169" s="9">
        <v>9</v>
      </c>
      <c r="AE169" s="9">
        <v>6.8876049999999998</v>
      </c>
      <c r="AF169" s="9">
        <v>6</v>
      </c>
      <c r="AG169" s="9">
        <v>6</v>
      </c>
      <c r="AH169" s="9">
        <v>5</v>
      </c>
      <c r="AI169" s="9">
        <v>5</v>
      </c>
      <c r="AJ169" s="9">
        <v>4</v>
      </c>
      <c r="AK169" s="5">
        <v>-9.4640000000000002E-2</v>
      </c>
    </row>
    <row r="170" spans="1:37" ht="15" customHeight="1">
      <c r="A170" s="61" t="s">
        <v>402</v>
      </c>
      <c r="B170" s="7" t="s">
        <v>169</v>
      </c>
      <c r="C170" s="9">
        <v>60.888725000000001</v>
      </c>
      <c r="D170" s="9">
        <v>59.599586000000002</v>
      </c>
      <c r="E170" s="9">
        <v>58.098114000000002</v>
      </c>
      <c r="F170" s="9">
        <v>56.382266999999999</v>
      </c>
      <c r="G170" s="9">
        <v>54.660975999999998</v>
      </c>
      <c r="H170" s="9">
        <v>52.731544</v>
      </c>
      <c r="I170" s="9">
        <v>50.677979000000001</v>
      </c>
      <c r="J170" s="9">
        <v>48.235988999999996</v>
      </c>
      <c r="K170" s="9">
        <v>45.425991000000003</v>
      </c>
      <c r="L170" s="9">
        <v>42.344334000000003</v>
      </c>
      <c r="M170" s="9">
        <v>39.713711000000004</v>
      </c>
      <c r="N170" s="9">
        <v>37.033614999999998</v>
      </c>
      <c r="O170" s="9">
        <v>33.700232999999997</v>
      </c>
      <c r="P170" s="9">
        <v>29.694353</v>
      </c>
      <c r="Q170" s="9">
        <v>24.981192</v>
      </c>
      <c r="R170" s="9">
        <v>21.068031000000001</v>
      </c>
      <c r="S170" s="9">
        <v>16.845794999999999</v>
      </c>
      <c r="T170" s="9">
        <v>12.829840000000001</v>
      </c>
      <c r="U170" s="9">
        <v>9.5661129999999996</v>
      </c>
      <c r="V170" s="9">
        <v>5.9525379999999997</v>
      </c>
      <c r="W170" s="9">
        <v>3.0834760000000001</v>
      </c>
      <c r="X170" s="9">
        <v>2.0437430000000001</v>
      </c>
      <c r="Y170" s="9">
        <v>2.022332</v>
      </c>
      <c r="Z170" s="9">
        <v>2</v>
      </c>
      <c r="AA170" s="9">
        <v>1</v>
      </c>
      <c r="AB170" s="9">
        <v>7.3896000000000003E-2</v>
      </c>
      <c r="AC170" s="9">
        <v>0</v>
      </c>
      <c r="AD170" s="9">
        <v>0</v>
      </c>
      <c r="AE170" s="9">
        <v>0</v>
      </c>
      <c r="AF170" s="9">
        <v>0</v>
      </c>
      <c r="AG170" s="9">
        <v>0</v>
      </c>
      <c r="AH170" s="9">
        <v>0</v>
      </c>
      <c r="AI170" s="9">
        <v>0</v>
      </c>
      <c r="AJ170" s="9">
        <v>0</v>
      </c>
      <c r="AK170" s="5" t="s">
        <v>188</v>
      </c>
    </row>
    <row r="171" spans="1:37" ht="15" customHeight="1">
      <c r="A171" s="61" t="s">
        <v>401</v>
      </c>
      <c r="B171" s="7" t="s">
        <v>167</v>
      </c>
      <c r="C171" s="9">
        <v>54.834000000000003</v>
      </c>
      <c r="D171" s="9">
        <v>54.602626999999998</v>
      </c>
      <c r="E171" s="9">
        <v>54.287277000000003</v>
      </c>
      <c r="F171" s="9">
        <v>53.867359</v>
      </c>
      <c r="G171" s="9">
        <v>53.331218999999997</v>
      </c>
      <c r="H171" s="9">
        <v>52.673690999999998</v>
      </c>
      <c r="I171" s="9">
        <v>51.875832000000003</v>
      </c>
      <c r="J171" s="9">
        <v>50.931908</v>
      </c>
      <c r="K171" s="9">
        <v>49.504317999999998</v>
      </c>
      <c r="L171" s="9">
        <v>48.050353999999999</v>
      </c>
      <c r="M171" s="9">
        <v>46.750506999999999</v>
      </c>
      <c r="N171" s="9">
        <v>45.074500999999998</v>
      </c>
      <c r="O171" s="9">
        <v>43.429169000000002</v>
      </c>
      <c r="P171" s="9">
        <v>41.340034000000003</v>
      </c>
      <c r="Q171" s="9">
        <v>38.416350999999999</v>
      </c>
      <c r="R171" s="9">
        <v>34.817799000000001</v>
      </c>
      <c r="S171" s="9">
        <v>33.12088</v>
      </c>
      <c r="T171" s="9">
        <v>31.736618</v>
      </c>
      <c r="U171" s="9">
        <v>30.257398999999999</v>
      </c>
      <c r="V171" s="9">
        <v>28.561975</v>
      </c>
      <c r="W171" s="9">
        <v>26.505227999999999</v>
      </c>
      <c r="X171" s="9">
        <v>24.896152000000001</v>
      </c>
      <c r="Y171" s="9">
        <v>24.002238999999999</v>
      </c>
      <c r="Z171" s="9">
        <v>22.835311999999998</v>
      </c>
      <c r="AA171" s="9">
        <v>21.473465000000001</v>
      </c>
      <c r="AB171" s="9">
        <v>20.858108999999999</v>
      </c>
      <c r="AC171" s="9">
        <v>20.202660000000002</v>
      </c>
      <c r="AD171" s="9">
        <v>19.104379999999999</v>
      </c>
      <c r="AE171" s="9">
        <v>18.302731999999999</v>
      </c>
      <c r="AF171" s="9">
        <v>17.367892999999999</v>
      </c>
      <c r="AG171" s="9">
        <v>16.73424</v>
      </c>
      <c r="AH171" s="9">
        <v>16.021858000000002</v>
      </c>
      <c r="AI171" s="9">
        <v>15.437593</v>
      </c>
      <c r="AJ171" s="9">
        <v>14.926850999999999</v>
      </c>
      <c r="AK171" s="5">
        <v>-3.9718000000000003E-2</v>
      </c>
    </row>
    <row r="172" spans="1:37" ht="15" customHeight="1">
      <c r="A172" s="61" t="s">
        <v>400</v>
      </c>
      <c r="B172" s="7" t="s">
        <v>210</v>
      </c>
      <c r="C172" s="9">
        <v>44.898963999999999</v>
      </c>
      <c r="D172" s="9">
        <v>43.441718999999999</v>
      </c>
      <c r="E172" s="9">
        <v>42.320098999999999</v>
      </c>
      <c r="F172" s="9">
        <v>41.044547999999999</v>
      </c>
      <c r="G172" s="9">
        <v>39.660477</v>
      </c>
      <c r="H172" s="9">
        <v>38.261726000000003</v>
      </c>
      <c r="I172" s="9">
        <v>36.567405999999998</v>
      </c>
      <c r="J172" s="9">
        <v>34.854560999999997</v>
      </c>
      <c r="K172" s="9">
        <v>33.306663999999998</v>
      </c>
      <c r="L172" s="9">
        <v>31.261783999999999</v>
      </c>
      <c r="M172" s="9">
        <v>29.689229999999998</v>
      </c>
      <c r="N172" s="9">
        <v>27.584285999999999</v>
      </c>
      <c r="O172" s="9">
        <v>25.460850000000001</v>
      </c>
      <c r="P172" s="9">
        <v>22.788582000000002</v>
      </c>
      <c r="Q172" s="9">
        <v>20.112846000000001</v>
      </c>
      <c r="R172" s="9">
        <v>19.764987999999999</v>
      </c>
      <c r="S172" s="9">
        <v>19.242260000000002</v>
      </c>
      <c r="T172" s="9">
        <v>17.774730999999999</v>
      </c>
      <c r="U172" s="9">
        <v>16.716507</v>
      </c>
      <c r="V172" s="9">
        <v>16.31953</v>
      </c>
      <c r="W172" s="9">
        <v>15.877094</v>
      </c>
      <c r="X172" s="9">
        <v>15.134594</v>
      </c>
      <c r="Y172" s="9">
        <v>14.683035</v>
      </c>
      <c r="Z172" s="9">
        <v>14.161262000000001</v>
      </c>
      <c r="AA172" s="9">
        <v>13.160295</v>
      </c>
      <c r="AB172" s="9">
        <v>11.842724</v>
      </c>
      <c r="AC172" s="9">
        <v>10.910879</v>
      </c>
      <c r="AD172" s="9">
        <v>9.2561640000000001</v>
      </c>
      <c r="AE172" s="9">
        <v>7.2752249999999998</v>
      </c>
      <c r="AF172" s="9">
        <v>7.063383</v>
      </c>
      <c r="AG172" s="9">
        <v>5.9586119999999996</v>
      </c>
      <c r="AH172" s="9">
        <v>5.6265429999999999</v>
      </c>
      <c r="AI172" s="9">
        <v>5.369567</v>
      </c>
      <c r="AJ172" s="9">
        <v>4.1148309999999997</v>
      </c>
      <c r="AK172" s="5">
        <v>-7.1003999999999998E-2</v>
      </c>
    </row>
    <row r="173" spans="1:37" ht="15" customHeight="1">
      <c r="A173" s="61" t="s">
        <v>399</v>
      </c>
      <c r="B173" s="7" t="s">
        <v>171</v>
      </c>
      <c r="C173" s="9">
        <v>27.617999999999999</v>
      </c>
      <c r="D173" s="9">
        <v>26.989173999999998</v>
      </c>
      <c r="E173" s="9">
        <v>26.124779</v>
      </c>
      <c r="F173" s="9">
        <v>25.050255</v>
      </c>
      <c r="G173" s="9">
        <v>23.826782000000001</v>
      </c>
      <c r="H173" s="9">
        <v>22.505248999999999</v>
      </c>
      <c r="I173" s="9">
        <v>20.889268999999999</v>
      </c>
      <c r="J173" s="9">
        <v>19.273282999999999</v>
      </c>
      <c r="K173" s="9">
        <v>17.847715000000001</v>
      </c>
      <c r="L173" s="9">
        <v>15.957036</v>
      </c>
      <c r="M173" s="9">
        <v>14.552009999999999</v>
      </c>
      <c r="N173" s="9">
        <v>12.95844</v>
      </c>
      <c r="O173" s="9">
        <v>10.966858</v>
      </c>
      <c r="P173" s="9">
        <v>8.650506</v>
      </c>
      <c r="Q173" s="9">
        <v>6.4741869999999997</v>
      </c>
      <c r="R173" s="9">
        <v>6.3414149999999996</v>
      </c>
      <c r="S173" s="9">
        <v>6.0690569999999999</v>
      </c>
      <c r="T173" s="9">
        <v>4.888954</v>
      </c>
      <c r="U173" s="9">
        <v>4.1170819999999999</v>
      </c>
      <c r="V173" s="9">
        <v>4.0796159999999997</v>
      </c>
      <c r="W173" s="9">
        <v>4.0533419999999998</v>
      </c>
      <c r="X173" s="9">
        <v>4</v>
      </c>
      <c r="Y173" s="9">
        <v>4</v>
      </c>
      <c r="Z173" s="9">
        <v>4</v>
      </c>
      <c r="AA173" s="9">
        <v>4</v>
      </c>
      <c r="AB173" s="9">
        <v>3.484483</v>
      </c>
      <c r="AC173" s="9">
        <v>3</v>
      </c>
      <c r="AD173" s="9">
        <v>2.8699659999999998</v>
      </c>
      <c r="AE173" s="9">
        <v>2</v>
      </c>
      <c r="AF173" s="9">
        <v>2</v>
      </c>
      <c r="AG173" s="9">
        <v>1</v>
      </c>
      <c r="AH173" s="9">
        <v>1</v>
      </c>
      <c r="AI173" s="9">
        <v>1</v>
      </c>
      <c r="AJ173" s="9">
        <v>0</v>
      </c>
      <c r="AK173" s="5" t="s">
        <v>188</v>
      </c>
    </row>
    <row r="174" spans="1:37" ht="15" customHeight="1">
      <c r="A174" s="61" t="s">
        <v>398</v>
      </c>
      <c r="B174" s="7" t="s">
        <v>169</v>
      </c>
      <c r="C174" s="9">
        <v>1.301963</v>
      </c>
      <c r="D174" s="9">
        <v>1.001638</v>
      </c>
      <c r="E174" s="9">
        <v>0.77790099999999995</v>
      </c>
      <c r="F174" s="9">
        <v>0.61958199999999997</v>
      </c>
      <c r="G174" s="9">
        <v>0.51491699999999996</v>
      </c>
      <c r="H174" s="9">
        <v>0.51196299999999995</v>
      </c>
      <c r="I174" s="9">
        <v>0.51196299999999995</v>
      </c>
      <c r="J174" s="9">
        <v>0.51196299999999995</v>
      </c>
      <c r="K174" s="9">
        <v>0.51196299999999995</v>
      </c>
      <c r="L174" s="9">
        <v>0.51196299999999995</v>
      </c>
      <c r="M174" s="9">
        <v>0.51196299999999995</v>
      </c>
      <c r="N174" s="9">
        <v>0.51196299999999995</v>
      </c>
      <c r="O174" s="9">
        <v>0.51196299999999995</v>
      </c>
      <c r="P174" s="9">
        <v>0.31425799999999998</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5" t="s">
        <v>188</v>
      </c>
    </row>
    <row r="175" spans="1:37" ht="15" customHeight="1">
      <c r="A175" s="61" t="s">
        <v>397</v>
      </c>
      <c r="B175" s="7" t="s">
        <v>167</v>
      </c>
      <c r="C175" s="9">
        <v>15.978999999999999</v>
      </c>
      <c r="D175" s="9">
        <v>15.450906</v>
      </c>
      <c r="E175" s="9">
        <v>15.41742</v>
      </c>
      <c r="F175" s="9">
        <v>15.374708999999999</v>
      </c>
      <c r="G175" s="9">
        <v>15.318778999999999</v>
      </c>
      <c r="H175" s="9">
        <v>15.244516000000001</v>
      </c>
      <c r="I175" s="9">
        <v>15.166175000000001</v>
      </c>
      <c r="J175" s="9">
        <v>15.069316000000001</v>
      </c>
      <c r="K175" s="9">
        <v>14.946982999999999</v>
      </c>
      <c r="L175" s="9">
        <v>14.792787000000001</v>
      </c>
      <c r="M175" s="9">
        <v>14.625257</v>
      </c>
      <c r="N175" s="9">
        <v>14.113884000000001</v>
      </c>
      <c r="O175" s="9">
        <v>13.982028</v>
      </c>
      <c r="P175" s="9">
        <v>13.823819</v>
      </c>
      <c r="Q175" s="9">
        <v>13.638659000000001</v>
      </c>
      <c r="R175" s="9">
        <v>13.423572999999999</v>
      </c>
      <c r="S175" s="9">
        <v>13.173204</v>
      </c>
      <c r="T175" s="9">
        <v>12.885776999999999</v>
      </c>
      <c r="U175" s="9">
        <v>12.599425</v>
      </c>
      <c r="V175" s="9">
        <v>12.239915999999999</v>
      </c>
      <c r="W175" s="9">
        <v>11.823752000000001</v>
      </c>
      <c r="X175" s="9">
        <v>11.134594</v>
      </c>
      <c r="Y175" s="9">
        <v>10.683035</v>
      </c>
      <c r="Z175" s="9">
        <v>10.161262000000001</v>
      </c>
      <c r="AA175" s="9">
        <v>9.1602949999999996</v>
      </c>
      <c r="AB175" s="9">
        <v>8.3582400000000003</v>
      </c>
      <c r="AC175" s="9">
        <v>7.9108790000000004</v>
      </c>
      <c r="AD175" s="9">
        <v>6.3861980000000003</v>
      </c>
      <c r="AE175" s="9">
        <v>5.2752249999999998</v>
      </c>
      <c r="AF175" s="9">
        <v>5.063383</v>
      </c>
      <c r="AG175" s="9">
        <v>4.9586119999999996</v>
      </c>
      <c r="AH175" s="9">
        <v>4.6265429999999999</v>
      </c>
      <c r="AI175" s="9">
        <v>4.369567</v>
      </c>
      <c r="AJ175" s="9">
        <v>4.1148309999999997</v>
      </c>
      <c r="AK175" s="5">
        <v>-4.0502999999999997E-2</v>
      </c>
    </row>
    <row r="176" spans="1:37" ht="15" customHeight="1">
      <c r="A176" s="61" t="s">
        <v>396</v>
      </c>
      <c r="B176" s="7" t="s">
        <v>205</v>
      </c>
      <c r="C176" s="9">
        <v>38.413001999999999</v>
      </c>
      <c r="D176" s="9">
        <v>37.715865999999998</v>
      </c>
      <c r="E176" s="9">
        <v>36.925452999999997</v>
      </c>
      <c r="F176" s="9">
        <v>36.025458999999998</v>
      </c>
      <c r="G176" s="9">
        <v>34.807406999999998</v>
      </c>
      <c r="H176" s="9">
        <v>33.465018999999998</v>
      </c>
      <c r="I176" s="9">
        <v>31.991249</v>
      </c>
      <c r="J176" s="9">
        <v>30.366202999999999</v>
      </c>
      <c r="K176" s="9">
        <v>28.834060999999998</v>
      </c>
      <c r="L176" s="9">
        <v>25.344439999999999</v>
      </c>
      <c r="M176" s="9">
        <v>21.547867</v>
      </c>
      <c r="N176" s="9">
        <v>17.516041000000001</v>
      </c>
      <c r="O176" s="9">
        <v>13.536671999999999</v>
      </c>
      <c r="P176" s="9">
        <v>9.7291050000000006</v>
      </c>
      <c r="Q176" s="9">
        <v>8.3696169999999999</v>
      </c>
      <c r="R176" s="9">
        <v>7.5698629999999998</v>
      </c>
      <c r="S176" s="9">
        <v>7.2364660000000001</v>
      </c>
      <c r="T176" s="9">
        <v>6.7181699999999998</v>
      </c>
      <c r="U176" s="9">
        <v>5.8599040000000002</v>
      </c>
      <c r="V176" s="9">
        <v>4.8740059999999996</v>
      </c>
      <c r="W176" s="9">
        <v>4.2979890000000003</v>
      </c>
      <c r="X176" s="9">
        <v>3.7742969999999998</v>
      </c>
      <c r="Y176" s="9">
        <v>3.148101</v>
      </c>
      <c r="Z176" s="9">
        <v>3.1021899999999998</v>
      </c>
      <c r="AA176" s="9">
        <v>2.4912550000000002</v>
      </c>
      <c r="AB176" s="9">
        <v>2.046557</v>
      </c>
      <c r="AC176" s="9">
        <v>2</v>
      </c>
      <c r="AD176" s="9">
        <v>1.874182</v>
      </c>
      <c r="AE176" s="9">
        <v>1.2823850000000001</v>
      </c>
      <c r="AF176" s="9">
        <v>0.61815600000000004</v>
      </c>
      <c r="AG176" s="9">
        <v>0.17028199999999999</v>
      </c>
      <c r="AH176" s="9">
        <v>0</v>
      </c>
      <c r="AI176" s="9">
        <v>0</v>
      </c>
      <c r="AJ176" s="9">
        <v>0</v>
      </c>
      <c r="AK176" s="5" t="s">
        <v>188</v>
      </c>
    </row>
    <row r="177" spans="1:37" ht="15" customHeight="1">
      <c r="A177" s="61" t="s">
        <v>395</v>
      </c>
      <c r="B177" s="7" t="s">
        <v>171</v>
      </c>
      <c r="C177" s="9">
        <v>4.7210000000000001</v>
      </c>
      <c r="D177" s="9">
        <v>4.4372400000000001</v>
      </c>
      <c r="E177" s="9">
        <v>4.185937</v>
      </c>
      <c r="F177" s="9">
        <v>3.9667509999999999</v>
      </c>
      <c r="G177" s="9">
        <v>3.5815009999999998</v>
      </c>
      <c r="H177" s="9">
        <v>3.228313</v>
      </c>
      <c r="I177" s="9">
        <v>2.908725</v>
      </c>
      <c r="J177" s="9">
        <v>2.4260120000000001</v>
      </c>
      <c r="K177" s="9">
        <v>2.2884479999999998</v>
      </c>
      <c r="L177" s="9">
        <v>2.2178849999999999</v>
      </c>
      <c r="M177" s="9">
        <v>2.1624110000000001</v>
      </c>
      <c r="N177" s="9">
        <v>2.119443</v>
      </c>
      <c r="O177" s="9">
        <v>2.086652</v>
      </c>
      <c r="P177" s="9">
        <v>2.0619999999999998</v>
      </c>
      <c r="Q177" s="9">
        <v>2.0437430000000001</v>
      </c>
      <c r="R177" s="9">
        <v>2.030427</v>
      </c>
      <c r="S177" s="9">
        <v>2.020861</v>
      </c>
      <c r="T177" s="9">
        <v>2.0140940000000001</v>
      </c>
      <c r="U177" s="9">
        <v>2.0053640000000001</v>
      </c>
      <c r="V177" s="9">
        <v>2</v>
      </c>
      <c r="W177" s="9">
        <v>2</v>
      </c>
      <c r="X177" s="9">
        <v>1.562724</v>
      </c>
      <c r="Y177" s="9">
        <v>1</v>
      </c>
      <c r="Z177" s="9">
        <v>1</v>
      </c>
      <c r="AA177" s="9">
        <v>0.421767</v>
      </c>
      <c r="AB177" s="9">
        <v>0</v>
      </c>
      <c r="AC177" s="9">
        <v>0</v>
      </c>
      <c r="AD177" s="9">
        <v>0</v>
      </c>
      <c r="AE177" s="9">
        <v>0</v>
      </c>
      <c r="AF177" s="9">
        <v>0</v>
      </c>
      <c r="AG177" s="9">
        <v>0</v>
      </c>
      <c r="AH177" s="9">
        <v>0</v>
      </c>
      <c r="AI177" s="9">
        <v>0</v>
      </c>
      <c r="AJ177" s="9">
        <v>0</v>
      </c>
      <c r="AK177" s="5" t="s">
        <v>188</v>
      </c>
    </row>
    <row r="178" spans="1:37" ht="15" customHeight="1">
      <c r="A178" s="61" t="s">
        <v>394</v>
      </c>
      <c r="B178" s="7" t="s">
        <v>169</v>
      </c>
      <c r="C178" s="9">
        <v>3</v>
      </c>
      <c r="D178" s="9">
        <v>3</v>
      </c>
      <c r="E178" s="9">
        <v>3</v>
      </c>
      <c r="F178" s="9">
        <v>3</v>
      </c>
      <c r="G178" s="9">
        <v>3</v>
      </c>
      <c r="H178" s="9">
        <v>3</v>
      </c>
      <c r="I178" s="9">
        <v>3</v>
      </c>
      <c r="J178" s="9">
        <v>3</v>
      </c>
      <c r="K178" s="9">
        <v>3</v>
      </c>
      <c r="L178" s="9">
        <v>3</v>
      </c>
      <c r="M178" s="9">
        <v>3</v>
      </c>
      <c r="N178" s="9">
        <v>3</v>
      </c>
      <c r="O178" s="9">
        <v>3</v>
      </c>
      <c r="P178" s="9">
        <v>3</v>
      </c>
      <c r="Q178" s="9">
        <v>3</v>
      </c>
      <c r="R178" s="9">
        <v>3</v>
      </c>
      <c r="S178" s="9">
        <v>3</v>
      </c>
      <c r="T178" s="9">
        <v>2.766149</v>
      </c>
      <c r="U178" s="9">
        <v>2.5669499999999998</v>
      </c>
      <c r="V178" s="9">
        <v>2.4138739999999999</v>
      </c>
      <c r="W178" s="9">
        <v>2.2979889999999998</v>
      </c>
      <c r="X178" s="9">
        <v>2.2115719999999999</v>
      </c>
      <c r="Y178" s="9">
        <v>2.148101</v>
      </c>
      <c r="Z178" s="9">
        <v>2.1021899999999998</v>
      </c>
      <c r="AA178" s="9">
        <v>2.0694889999999999</v>
      </c>
      <c r="AB178" s="9">
        <v>2.046557</v>
      </c>
      <c r="AC178" s="9">
        <v>2</v>
      </c>
      <c r="AD178" s="9">
        <v>1.874182</v>
      </c>
      <c r="AE178" s="9">
        <v>1.2823850000000001</v>
      </c>
      <c r="AF178" s="9">
        <v>0.61815600000000004</v>
      </c>
      <c r="AG178" s="9">
        <v>0.17028199999999999</v>
      </c>
      <c r="AH178" s="9">
        <v>0</v>
      </c>
      <c r="AI178" s="9">
        <v>0</v>
      </c>
      <c r="AJ178" s="9">
        <v>0</v>
      </c>
      <c r="AK178" s="5" t="s">
        <v>188</v>
      </c>
    </row>
    <row r="179" spans="1:37" ht="15" customHeight="1">
      <c r="A179" s="61" t="s">
        <v>393</v>
      </c>
      <c r="B179" s="7" t="s">
        <v>167</v>
      </c>
      <c r="C179" s="9">
        <v>30.692001000000001</v>
      </c>
      <c r="D179" s="9">
        <v>30.278625000000002</v>
      </c>
      <c r="E179" s="9">
        <v>29.739515000000001</v>
      </c>
      <c r="F179" s="9">
        <v>29.058710000000001</v>
      </c>
      <c r="G179" s="9">
        <v>28.225905999999998</v>
      </c>
      <c r="H179" s="9">
        <v>27.236708</v>
      </c>
      <c r="I179" s="9">
        <v>26.082525</v>
      </c>
      <c r="J179" s="9">
        <v>24.940190999999999</v>
      </c>
      <c r="K179" s="9">
        <v>23.545611999999998</v>
      </c>
      <c r="L179" s="9">
        <v>20.126556000000001</v>
      </c>
      <c r="M179" s="9">
        <v>16.385453999999999</v>
      </c>
      <c r="N179" s="9">
        <v>12.396597</v>
      </c>
      <c r="O179" s="9">
        <v>8.4500200000000003</v>
      </c>
      <c r="P179" s="9">
        <v>4.6671050000000003</v>
      </c>
      <c r="Q179" s="9">
        <v>3.3258730000000001</v>
      </c>
      <c r="R179" s="9">
        <v>2.5394369999999999</v>
      </c>
      <c r="S179" s="9">
        <v>2.2156060000000002</v>
      </c>
      <c r="T179" s="9">
        <v>1.937926</v>
      </c>
      <c r="U179" s="9">
        <v>1.28759</v>
      </c>
      <c r="V179" s="9">
        <v>0.46013199999999999</v>
      </c>
      <c r="W179" s="9">
        <v>0</v>
      </c>
      <c r="X179" s="9">
        <v>0</v>
      </c>
      <c r="Y179" s="9">
        <v>0</v>
      </c>
      <c r="Z179" s="9">
        <v>0</v>
      </c>
      <c r="AA179" s="9">
        <v>0</v>
      </c>
      <c r="AB179" s="9">
        <v>0</v>
      </c>
      <c r="AC179" s="9">
        <v>0</v>
      </c>
      <c r="AD179" s="9">
        <v>0</v>
      </c>
      <c r="AE179" s="9">
        <v>0</v>
      </c>
      <c r="AF179" s="9">
        <v>0</v>
      </c>
      <c r="AG179" s="9">
        <v>0</v>
      </c>
      <c r="AH179" s="9">
        <v>0</v>
      </c>
      <c r="AI179" s="9">
        <v>0</v>
      </c>
      <c r="AJ179" s="9">
        <v>0</v>
      </c>
      <c r="AK179" s="5" t="s">
        <v>188</v>
      </c>
    </row>
    <row r="180" spans="1:37" ht="15" customHeight="1">
      <c r="A180" s="61" t="s">
        <v>392</v>
      </c>
      <c r="B180" s="4" t="s">
        <v>200</v>
      </c>
      <c r="C180" s="13">
        <v>2728.741943</v>
      </c>
      <c r="D180" s="13">
        <v>2631.5463869999999</v>
      </c>
      <c r="E180" s="13">
        <v>2538.5214839999999</v>
      </c>
      <c r="F180" s="13">
        <v>2446.27124</v>
      </c>
      <c r="G180" s="13">
        <v>2349.8002929999998</v>
      </c>
      <c r="H180" s="13">
        <v>2232.296875</v>
      </c>
      <c r="I180" s="13">
        <v>2128.6743160000001</v>
      </c>
      <c r="J180" s="13">
        <v>2026.4326169999999</v>
      </c>
      <c r="K180" s="13">
        <v>1929.7532960000001</v>
      </c>
      <c r="L180" s="13">
        <v>1829.450073</v>
      </c>
      <c r="M180" s="13">
        <v>1721.3271480000001</v>
      </c>
      <c r="N180" s="13">
        <v>1594.8364260000001</v>
      </c>
      <c r="O180" s="13">
        <v>1464.7104489999999</v>
      </c>
      <c r="P180" s="13">
        <v>1334.5633539999999</v>
      </c>
      <c r="Q180" s="13">
        <v>1231.015259</v>
      </c>
      <c r="R180" s="13">
        <v>1141.918457</v>
      </c>
      <c r="S180" s="13">
        <v>1053.5158690000001</v>
      </c>
      <c r="T180" s="13">
        <v>969.68499799999995</v>
      </c>
      <c r="U180" s="13">
        <v>906.70452899999998</v>
      </c>
      <c r="V180" s="13">
        <v>835.82226600000001</v>
      </c>
      <c r="W180" s="13">
        <v>776.64923099999999</v>
      </c>
      <c r="X180" s="13">
        <v>710.40698199999997</v>
      </c>
      <c r="Y180" s="13">
        <v>656.64575200000002</v>
      </c>
      <c r="Z180" s="13">
        <v>597.98205600000006</v>
      </c>
      <c r="AA180" s="13">
        <v>541.08441200000004</v>
      </c>
      <c r="AB180" s="13">
        <v>494.80404700000003</v>
      </c>
      <c r="AC180" s="13">
        <v>452.75570699999997</v>
      </c>
      <c r="AD180" s="13">
        <v>401.067657</v>
      </c>
      <c r="AE180" s="13">
        <v>357.33709700000003</v>
      </c>
      <c r="AF180" s="13">
        <v>314.92657500000001</v>
      </c>
      <c r="AG180" s="13">
        <v>266.90798999999998</v>
      </c>
      <c r="AH180" s="13">
        <v>208.40373199999999</v>
      </c>
      <c r="AI180" s="13">
        <v>168.269531</v>
      </c>
      <c r="AJ180" s="13">
        <v>133.399002</v>
      </c>
      <c r="AK180" s="2">
        <v>-8.8977000000000001E-2</v>
      </c>
    </row>
    <row r="183" spans="1:37" ht="15" customHeight="1">
      <c r="B183" s="4" t="s">
        <v>391</v>
      </c>
    </row>
    <row r="184" spans="1:37" ht="15" customHeight="1">
      <c r="A184" s="61" t="s">
        <v>390</v>
      </c>
      <c r="B184" s="7" t="s">
        <v>265</v>
      </c>
      <c r="C184" s="9">
        <v>936.50335700000005</v>
      </c>
      <c r="D184" s="9">
        <v>910.85522500000002</v>
      </c>
      <c r="E184" s="9">
        <v>895.49011199999995</v>
      </c>
      <c r="F184" s="9">
        <v>886.81848100000002</v>
      </c>
      <c r="G184" s="9">
        <v>879.02179000000001</v>
      </c>
      <c r="H184" s="9">
        <v>877.83746299999996</v>
      </c>
      <c r="I184" s="9">
        <v>880.23181199999999</v>
      </c>
      <c r="J184" s="9">
        <v>882.90625</v>
      </c>
      <c r="K184" s="9">
        <v>884.62634300000002</v>
      </c>
      <c r="L184" s="9">
        <v>886.37512200000003</v>
      </c>
      <c r="M184" s="9">
        <v>884.21307400000001</v>
      </c>
      <c r="N184" s="9">
        <v>876.97082499999999</v>
      </c>
      <c r="O184" s="9">
        <v>876.83715800000004</v>
      </c>
      <c r="P184" s="9">
        <v>879.66931199999999</v>
      </c>
      <c r="Q184" s="9">
        <v>881.56420900000001</v>
      </c>
      <c r="R184" s="9">
        <v>883.42627000000005</v>
      </c>
      <c r="S184" s="9">
        <v>885.28460700000005</v>
      </c>
      <c r="T184" s="9">
        <v>885.15185499999995</v>
      </c>
      <c r="U184" s="9">
        <v>884.84075900000005</v>
      </c>
      <c r="V184" s="9">
        <v>885.79675299999997</v>
      </c>
      <c r="W184" s="9">
        <v>888.74548300000004</v>
      </c>
      <c r="X184" s="9">
        <v>890.29205300000001</v>
      </c>
      <c r="Y184" s="9">
        <v>892.61261000000002</v>
      </c>
      <c r="Z184" s="9">
        <v>894.881348</v>
      </c>
      <c r="AA184" s="9">
        <v>897.54455600000006</v>
      </c>
      <c r="AB184" s="9">
        <v>899.26458700000001</v>
      </c>
      <c r="AC184" s="9">
        <v>901.001892</v>
      </c>
      <c r="AD184" s="9">
        <v>903.10620100000006</v>
      </c>
      <c r="AE184" s="9">
        <v>905.16424600000005</v>
      </c>
      <c r="AF184" s="9">
        <v>906.71649200000002</v>
      </c>
      <c r="AG184" s="9">
        <v>908.77978499999995</v>
      </c>
      <c r="AH184" s="9">
        <v>909.80273399999999</v>
      </c>
      <c r="AI184" s="9">
        <v>910.72021500000005</v>
      </c>
      <c r="AJ184" s="9">
        <v>912.03375200000005</v>
      </c>
      <c r="AK184" s="5">
        <v>4.0000000000000003E-5</v>
      </c>
    </row>
    <row r="185" spans="1:37" ht="15" customHeight="1">
      <c r="A185" s="61" t="s">
        <v>389</v>
      </c>
      <c r="B185" s="7" t="s">
        <v>260</v>
      </c>
      <c r="C185" s="9">
        <v>47.200004999999997</v>
      </c>
      <c r="D185" s="9">
        <v>47.403998999999999</v>
      </c>
      <c r="E185" s="9">
        <v>47.612076000000002</v>
      </c>
      <c r="F185" s="9">
        <v>47.824322000000002</v>
      </c>
      <c r="G185" s="9">
        <v>47.954169999999998</v>
      </c>
      <c r="H185" s="9">
        <v>48.097442999999998</v>
      </c>
      <c r="I185" s="9">
        <v>47.322678000000003</v>
      </c>
      <c r="J185" s="9">
        <v>47.489249999999998</v>
      </c>
      <c r="K185" s="9">
        <v>47.666106999999997</v>
      </c>
      <c r="L185" s="9">
        <v>47.905124999999998</v>
      </c>
      <c r="M185" s="9">
        <v>48.148926000000003</v>
      </c>
      <c r="N185" s="9">
        <v>48.397593999999998</v>
      </c>
      <c r="O185" s="9">
        <v>48.651249</v>
      </c>
      <c r="P185" s="9">
        <v>48.909968999999997</v>
      </c>
      <c r="Q185" s="9">
        <v>49.151558000000001</v>
      </c>
      <c r="R185" s="9">
        <v>49.420731000000004</v>
      </c>
      <c r="S185" s="9">
        <v>49.687190999999999</v>
      </c>
      <c r="T185" s="9">
        <v>49.919746000000004</v>
      </c>
      <c r="U185" s="9">
        <v>50.169528999999997</v>
      </c>
      <c r="V185" s="9">
        <v>50.460892000000001</v>
      </c>
      <c r="W185" s="9">
        <v>50.75808</v>
      </c>
      <c r="X185" s="9">
        <v>50.952365999999998</v>
      </c>
      <c r="Y185" s="9">
        <v>51.261566000000002</v>
      </c>
      <c r="Z185" s="9">
        <v>51.576942000000003</v>
      </c>
      <c r="AA185" s="9">
        <v>51.842711999999999</v>
      </c>
      <c r="AB185" s="9">
        <v>52.008674999999997</v>
      </c>
      <c r="AC185" s="9">
        <v>52.343349000000003</v>
      </c>
      <c r="AD185" s="9">
        <v>52.626801</v>
      </c>
      <c r="AE185" s="9">
        <v>51.974997999999999</v>
      </c>
      <c r="AF185" s="9">
        <v>52.300044999999997</v>
      </c>
      <c r="AG185" s="9">
        <v>52.633873000000001</v>
      </c>
      <c r="AH185" s="9">
        <v>52.993594999999999</v>
      </c>
      <c r="AI185" s="9">
        <v>53.301022000000003</v>
      </c>
      <c r="AJ185" s="9">
        <v>53.652625999999998</v>
      </c>
      <c r="AK185" s="5">
        <v>3.8769999999999998E-3</v>
      </c>
    </row>
    <row r="186" spans="1:37" ht="15" customHeight="1">
      <c r="A186" s="61" t="s">
        <v>388</v>
      </c>
      <c r="B186" s="7" t="s">
        <v>255</v>
      </c>
      <c r="C186" s="9">
        <v>29.16</v>
      </c>
      <c r="D186" s="9">
        <v>28.993198</v>
      </c>
      <c r="E186" s="9">
        <v>28.830814</v>
      </c>
      <c r="F186" s="9">
        <v>28.698181000000002</v>
      </c>
      <c r="G186" s="9">
        <v>28.871372000000001</v>
      </c>
      <c r="H186" s="9">
        <v>29.048023000000001</v>
      </c>
      <c r="I186" s="9">
        <v>29.228210000000001</v>
      </c>
      <c r="J186" s="9">
        <v>29.411999000000002</v>
      </c>
      <c r="K186" s="9">
        <v>29.599463</v>
      </c>
      <c r="L186" s="9">
        <v>29.744554999999998</v>
      </c>
      <c r="M186" s="9">
        <v>29.937885000000001</v>
      </c>
      <c r="N186" s="9">
        <v>30.115998999999999</v>
      </c>
      <c r="O186" s="9">
        <v>30.210578999999999</v>
      </c>
      <c r="P186" s="9">
        <v>30.275282000000001</v>
      </c>
      <c r="Q186" s="9">
        <v>30.348227999999999</v>
      </c>
      <c r="R186" s="9">
        <v>30.205151000000001</v>
      </c>
      <c r="S186" s="9">
        <v>30.400558</v>
      </c>
      <c r="T186" s="9">
        <v>30.532520000000002</v>
      </c>
      <c r="U186" s="9">
        <v>30.70055</v>
      </c>
      <c r="V186" s="9">
        <v>30.885597000000001</v>
      </c>
      <c r="W186" s="9">
        <v>31.11758</v>
      </c>
      <c r="X186" s="9">
        <v>31.312695000000001</v>
      </c>
      <c r="Y186" s="9">
        <v>31.461216</v>
      </c>
      <c r="Z186" s="9">
        <v>30.550689999999999</v>
      </c>
      <c r="AA186" s="9">
        <v>30.808035</v>
      </c>
      <c r="AB186" s="9">
        <v>31.044256000000001</v>
      </c>
      <c r="AC186" s="9">
        <v>31.312002</v>
      </c>
      <c r="AD186" s="9">
        <v>31.573992000000001</v>
      </c>
      <c r="AE186" s="9">
        <v>31.813006999999999</v>
      </c>
      <c r="AF186" s="9">
        <v>32.097136999999996</v>
      </c>
      <c r="AG186" s="9">
        <v>32.386955</v>
      </c>
      <c r="AH186" s="9">
        <v>32.682563999999999</v>
      </c>
      <c r="AI186" s="9">
        <v>32.984085</v>
      </c>
      <c r="AJ186" s="9">
        <v>33.291640999999998</v>
      </c>
      <c r="AK186" s="5">
        <v>4.3299999999999996E-3</v>
      </c>
    </row>
    <row r="187" spans="1:37" ht="15" customHeight="1">
      <c r="A187" s="61" t="s">
        <v>387</v>
      </c>
      <c r="B187" s="7" t="s">
        <v>250</v>
      </c>
      <c r="C187" s="9">
        <v>73.754028000000005</v>
      </c>
      <c r="D187" s="9">
        <v>74.558807000000002</v>
      </c>
      <c r="E187" s="9">
        <v>75.016578999999993</v>
      </c>
      <c r="F187" s="9">
        <v>74.483513000000002</v>
      </c>
      <c r="G187" s="9">
        <v>74.903328000000002</v>
      </c>
      <c r="H187" s="9">
        <v>74.312172000000004</v>
      </c>
      <c r="I187" s="9">
        <v>74.691505000000006</v>
      </c>
      <c r="J187" s="9">
        <v>74.194252000000006</v>
      </c>
      <c r="K187" s="9">
        <v>74.707061999999993</v>
      </c>
      <c r="L187" s="9">
        <v>75.230103</v>
      </c>
      <c r="M187" s="9">
        <v>75.763626000000002</v>
      </c>
      <c r="N187" s="9">
        <v>75.307807999999994</v>
      </c>
      <c r="O187" s="9">
        <v>74.862876999999997</v>
      </c>
      <c r="P187" s="9">
        <v>75.429046999999997</v>
      </c>
      <c r="Q187" s="9">
        <v>76.006538000000006</v>
      </c>
      <c r="R187" s="9">
        <v>76.573532</v>
      </c>
      <c r="S187" s="9">
        <v>77.115836999999999</v>
      </c>
      <c r="T187" s="9">
        <v>77.725121000000001</v>
      </c>
      <c r="U187" s="9">
        <v>77.062759</v>
      </c>
      <c r="V187" s="9">
        <v>77.429114999999996</v>
      </c>
      <c r="W187" s="9">
        <v>78.034263999999993</v>
      </c>
      <c r="X187" s="9">
        <v>77.252716000000007</v>
      </c>
      <c r="Y187" s="9">
        <v>77.929259999999999</v>
      </c>
      <c r="Z187" s="9">
        <v>78.074096999999995</v>
      </c>
      <c r="AA187" s="9">
        <v>78.173759000000004</v>
      </c>
      <c r="AB187" s="9">
        <v>78.497817999999995</v>
      </c>
      <c r="AC187" s="9">
        <v>79.026732999999993</v>
      </c>
      <c r="AD187" s="9">
        <v>79.704498000000001</v>
      </c>
      <c r="AE187" s="9">
        <v>80.466399999999993</v>
      </c>
      <c r="AF187" s="9">
        <v>81.243538000000001</v>
      </c>
      <c r="AG187" s="9">
        <v>82.036224000000004</v>
      </c>
      <c r="AH187" s="9">
        <v>82.844772000000006</v>
      </c>
      <c r="AI187" s="9">
        <v>83.667793000000003</v>
      </c>
      <c r="AJ187" s="9">
        <v>84.508987000000005</v>
      </c>
      <c r="AK187" s="5">
        <v>3.9220000000000001E-3</v>
      </c>
    </row>
    <row r="188" spans="1:37" ht="15" customHeight="1">
      <c r="A188" s="61" t="s">
        <v>386</v>
      </c>
      <c r="B188" s="7" t="s">
        <v>245</v>
      </c>
      <c r="C188" s="9">
        <v>408.14001500000001</v>
      </c>
      <c r="D188" s="9">
        <v>411.34274299999998</v>
      </c>
      <c r="E188" s="9">
        <v>414.60964999999999</v>
      </c>
      <c r="F188" s="9">
        <v>417.94186400000001</v>
      </c>
      <c r="G188" s="9">
        <v>421.34066799999999</v>
      </c>
      <c r="H188" s="9">
        <v>424.73052999999999</v>
      </c>
      <c r="I188" s="9">
        <v>428.21127300000001</v>
      </c>
      <c r="J188" s="9">
        <v>431.69683800000001</v>
      </c>
      <c r="K188" s="9">
        <v>434.37338299999999</v>
      </c>
      <c r="L188" s="9">
        <v>438.07861300000002</v>
      </c>
      <c r="M188" s="9">
        <v>441.86914100000001</v>
      </c>
      <c r="N188" s="9">
        <v>443.74774200000002</v>
      </c>
      <c r="O188" s="9">
        <v>444.746826</v>
      </c>
      <c r="P188" s="9">
        <v>444.23547400000001</v>
      </c>
      <c r="Q188" s="9">
        <v>445.61651599999999</v>
      </c>
      <c r="R188" s="9">
        <v>447.37304699999999</v>
      </c>
      <c r="S188" s="9">
        <v>450.20770299999998</v>
      </c>
      <c r="T188" s="9">
        <v>453.192566</v>
      </c>
      <c r="U188" s="9">
        <v>455.67306500000001</v>
      </c>
      <c r="V188" s="9">
        <v>455.23440599999998</v>
      </c>
      <c r="W188" s="9">
        <v>453.89593500000001</v>
      </c>
      <c r="X188" s="9">
        <v>455.65072600000002</v>
      </c>
      <c r="Y188" s="9">
        <v>450.31094400000001</v>
      </c>
      <c r="Z188" s="9">
        <v>453.25787400000002</v>
      </c>
      <c r="AA188" s="9">
        <v>456.30365</v>
      </c>
      <c r="AB188" s="9">
        <v>460.450378</v>
      </c>
      <c r="AC188" s="9">
        <v>465.70007299999997</v>
      </c>
      <c r="AD188" s="9">
        <v>471.05465700000002</v>
      </c>
      <c r="AE188" s="9">
        <v>476.51644900000002</v>
      </c>
      <c r="AF188" s="9">
        <v>481.61431900000002</v>
      </c>
      <c r="AG188" s="9">
        <v>486.11874399999999</v>
      </c>
      <c r="AH188" s="9">
        <v>489.82290599999999</v>
      </c>
      <c r="AI188" s="9">
        <v>493.19726600000001</v>
      </c>
      <c r="AJ188" s="9">
        <v>496.60611</v>
      </c>
      <c r="AK188" s="5">
        <v>5.9040000000000004E-3</v>
      </c>
    </row>
    <row r="189" spans="1:37" ht="15" customHeight="1">
      <c r="A189" s="61" t="s">
        <v>385</v>
      </c>
      <c r="B189" s="7" t="s">
        <v>240</v>
      </c>
      <c r="C189" s="9">
        <v>66.219994</v>
      </c>
      <c r="D189" s="9">
        <v>64.784401000000003</v>
      </c>
      <c r="E189" s="9">
        <v>62.829268999999996</v>
      </c>
      <c r="F189" s="9">
        <v>61.955165999999998</v>
      </c>
      <c r="G189" s="9">
        <v>62.182884000000001</v>
      </c>
      <c r="H189" s="9">
        <v>62.305472999999999</v>
      </c>
      <c r="I189" s="9">
        <v>62.540733000000003</v>
      </c>
      <c r="J189" s="9">
        <v>61.514296999999999</v>
      </c>
      <c r="K189" s="9">
        <v>61.618915999999999</v>
      </c>
      <c r="L189" s="9">
        <v>60.762084999999999</v>
      </c>
      <c r="M189" s="9">
        <v>61.014648000000001</v>
      </c>
      <c r="N189" s="9">
        <v>60.177216000000001</v>
      </c>
      <c r="O189" s="9">
        <v>60.335144</v>
      </c>
      <c r="P189" s="9">
        <v>60.500225</v>
      </c>
      <c r="Q189" s="9">
        <v>59.772320000000001</v>
      </c>
      <c r="R189" s="9">
        <v>59.011868</v>
      </c>
      <c r="S189" s="9">
        <v>59.229301</v>
      </c>
      <c r="T189" s="9">
        <v>58.517280999999997</v>
      </c>
      <c r="U189" s="9">
        <v>58.793953000000002</v>
      </c>
      <c r="V189" s="9">
        <v>57.016426000000003</v>
      </c>
      <c r="W189" s="9">
        <v>57.104149</v>
      </c>
      <c r="X189" s="9">
        <v>57.415508000000003</v>
      </c>
      <c r="Y189" s="9">
        <v>57.733100999999998</v>
      </c>
      <c r="Z189" s="9">
        <v>58.057045000000002</v>
      </c>
      <c r="AA189" s="9">
        <v>58.387459</v>
      </c>
      <c r="AB189" s="9">
        <v>58.724494999999997</v>
      </c>
      <c r="AC189" s="9">
        <v>59.068260000000002</v>
      </c>
      <c r="AD189" s="9">
        <v>59.418906999999997</v>
      </c>
      <c r="AE189" s="9">
        <v>59.776566000000003</v>
      </c>
      <c r="AF189" s="9">
        <v>59.141373000000002</v>
      </c>
      <c r="AG189" s="9">
        <v>59.513480999999999</v>
      </c>
      <c r="AH189" s="9">
        <v>59.893031999999998</v>
      </c>
      <c r="AI189" s="9">
        <v>60.280166999999999</v>
      </c>
      <c r="AJ189" s="9">
        <v>60.675049000000001</v>
      </c>
      <c r="AK189" s="5">
        <v>-2.0460000000000001E-3</v>
      </c>
    </row>
    <row r="190" spans="1:37" ht="15" customHeight="1">
      <c r="A190" s="61" t="s">
        <v>384</v>
      </c>
      <c r="B190" s="7" t="s">
        <v>235</v>
      </c>
      <c r="C190" s="9">
        <v>99.579993999999999</v>
      </c>
      <c r="D190" s="9">
        <v>100.86159499999999</v>
      </c>
      <c r="E190" s="9">
        <v>102.505432</v>
      </c>
      <c r="F190" s="9">
        <v>104.18214399999999</v>
      </c>
      <c r="G190" s="9">
        <v>105.892387</v>
      </c>
      <c r="H190" s="9">
        <v>107.24015</v>
      </c>
      <c r="I190" s="9">
        <v>108.931381</v>
      </c>
      <c r="J190" s="9">
        <v>107.03632399999999</v>
      </c>
      <c r="K190" s="9">
        <v>108.359695</v>
      </c>
      <c r="L190" s="9">
        <v>110.682755</v>
      </c>
      <c r="M190" s="9">
        <v>112.511848</v>
      </c>
      <c r="N190" s="9">
        <v>112.4627</v>
      </c>
      <c r="O190" s="9">
        <v>114.428589</v>
      </c>
      <c r="P190" s="9">
        <v>116.45137</v>
      </c>
      <c r="Q190" s="9">
        <v>118.521393</v>
      </c>
      <c r="R190" s="9">
        <v>120.622337</v>
      </c>
      <c r="S190" s="9">
        <v>122.747726</v>
      </c>
      <c r="T190" s="9">
        <v>124.93506600000001</v>
      </c>
      <c r="U190" s="9">
        <v>127.17532300000001</v>
      </c>
      <c r="V190" s="9">
        <v>129.458023</v>
      </c>
      <c r="W190" s="9">
        <v>131.70015000000001</v>
      </c>
      <c r="X190" s="9">
        <v>133.07186899999999</v>
      </c>
      <c r="Y190" s="9">
        <v>134.758499</v>
      </c>
      <c r="Z190" s="9">
        <v>137.30403100000001</v>
      </c>
      <c r="AA190" s="9">
        <v>140.12048300000001</v>
      </c>
      <c r="AB190" s="9">
        <v>142.935318</v>
      </c>
      <c r="AC190" s="9">
        <v>145.61528000000001</v>
      </c>
      <c r="AD190" s="9">
        <v>148.56475800000001</v>
      </c>
      <c r="AE190" s="9">
        <v>151.53173799999999</v>
      </c>
      <c r="AF190" s="9">
        <v>154.55941799999999</v>
      </c>
      <c r="AG190" s="9">
        <v>157.60102800000001</v>
      </c>
      <c r="AH190" s="9">
        <v>160.66731300000001</v>
      </c>
      <c r="AI190" s="9">
        <v>163.79016100000001</v>
      </c>
      <c r="AJ190" s="9">
        <v>167.03793300000001</v>
      </c>
      <c r="AK190" s="5">
        <v>1.5890000000000001E-2</v>
      </c>
    </row>
    <row r="191" spans="1:37" ht="15" customHeight="1">
      <c r="A191" s="61" t="s">
        <v>383</v>
      </c>
      <c r="B191" s="7" t="s">
        <v>230</v>
      </c>
      <c r="C191" s="9">
        <v>66.659996000000007</v>
      </c>
      <c r="D191" s="9">
        <v>66.673203000000001</v>
      </c>
      <c r="E191" s="9">
        <v>66.949698999999995</v>
      </c>
      <c r="F191" s="9">
        <v>67.438896</v>
      </c>
      <c r="G191" s="9">
        <v>68.010802999999996</v>
      </c>
      <c r="H191" s="9">
        <v>67.634460000000004</v>
      </c>
      <c r="I191" s="9">
        <v>68.163948000000005</v>
      </c>
      <c r="J191" s="9">
        <v>68.709625000000003</v>
      </c>
      <c r="K191" s="9">
        <v>68.242821000000006</v>
      </c>
      <c r="L191" s="9">
        <v>68.768867</v>
      </c>
      <c r="M191" s="9">
        <v>69.228447000000003</v>
      </c>
      <c r="N191" s="9">
        <v>69.576156999999995</v>
      </c>
      <c r="O191" s="9">
        <v>69.564757999999998</v>
      </c>
      <c r="P191" s="9">
        <v>69.909263999999993</v>
      </c>
      <c r="Q191" s="9">
        <v>70.258362000000005</v>
      </c>
      <c r="R191" s="9">
        <v>66.280197000000001</v>
      </c>
      <c r="S191" s="9">
        <v>67.016647000000006</v>
      </c>
      <c r="T191" s="9">
        <v>67.198158000000006</v>
      </c>
      <c r="U191" s="9">
        <v>67.213904999999997</v>
      </c>
      <c r="V191" s="9">
        <v>67.380836000000002</v>
      </c>
      <c r="W191" s="9">
        <v>67.865082000000001</v>
      </c>
      <c r="X191" s="9">
        <v>68.396652000000003</v>
      </c>
      <c r="Y191" s="9">
        <v>68.935721999999998</v>
      </c>
      <c r="Z191" s="9">
        <v>69.530547999999996</v>
      </c>
      <c r="AA191" s="9">
        <v>69.121452000000005</v>
      </c>
      <c r="AB191" s="9">
        <v>69.834923000000003</v>
      </c>
      <c r="AC191" s="9">
        <v>70.976799</v>
      </c>
      <c r="AD191" s="9">
        <v>71.665572999999995</v>
      </c>
      <c r="AE191" s="9">
        <v>70.541672000000005</v>
      </c>
      <c r="AF191" s="9">
        <v>70.828102000000001</v>
      </c>
      <c r="AG191" s="9">
        <v>71.441460000000006</v>
      </c>
      <c r="AH191" s="9">
        <v>70.958832000000001</v>
      </c>
      <c r="AI191" s="9">
        <v>71.580048000000005</v>
      </c>
      <c r="AJ191" s="9">
        <v>72.505195999999998</v>
      </c>
      <c r="AK191" s="5">
        <v>2.624E-3</v>
      </c>
    </row>
    <row r="192" spans="1:37" ht="15" customHeight="1">
      <c r="A192" s="61" t="s">
        <v>382</v>
      </c>
      <c r="B192" s="7" t="s">
        <v>225</v>
      </c>
      <c r="C192" s="9">
        <v>181.39636200000001</v>
      </c>
      <c r="D192" s="9">
        <v>183.635986</v>
      </c>
      <c r="E192" s="9">
        <v>185.508713</v>
      </c>
      <c r="F192" s="9">
        <v>187.41890000000001</v>
      </c>
      <c r="G192" s="9">
        <v>189.367279</v>
      </c>
      <c r="H192" s="9">
        <v>191.35459900000001</v>
      </c>
      <c r="I192" s="9">
        <v>193.38171399999999</v>
      </c>
      <c r="J192" s="9">
        <v>195.44935599999999</v>
      </c>
      <c r="K192" s="9">
        <v>197.55831900000001</v>
      </c>
      <c r="L192" s="9">
        <v>199.70948799999999</v>
      </c>
      <c r="M192" s="9">
        <v>201.90368699999999</v>
      </c>
      <c r="N192" s="9">
        <v>204.141785</v>
      </c>
      <c r="O192" s="9">
        <v>206.42460600000001</v>
      </c>
      <c r="P192" s="9">
        <v>208.75311300000001</v>
      </c>
      <c r="Q192" s="9">
        <v>209.028595</v>
      </c>
      <c r="R192" s="9">
        <v>213.47927899999999</v>
      </c>
      <c r="S192" s="9">
        <v>218.151184</v>
      </c>
      <c r="T192" s="9">
        <v>221.88681</v>
      </c>
      <c r="U192" s="9">
        <v>226.626419</v>
      </c>
      <c r="V192" s="9">
        <v>230.41516100000001</v>
      </c>
      <c r="W192" s="9">
        <v>234.23353599999999</v>
      </c>
      <c r="X192" s="9">
        <v>239.12973</v>
      </c>
      <c r="Y192" s="9">
        <v>244.10144</v>
      </c>
      <c r="Z192" s="9">
        <v>249.03805500000001</v>
      </c>
      <c r="AA192" s="9">
        <v>254.24482699999999</v>
      </c>
      <c r="AB192" s="9">
        <v>259.56866500000001</v>
      </c>
      <c r="AC192" s="9">
        <v>264.93951399999997</v>
      </c>
      <c r="AD192" s="9">
        <v>269.27984600000002</v>
      </c>
      <c r="AE192" s="9">
        <v>274.533051</v>
      </c>
      <c r="AF192" s="9">
        <v>279.80337500000002</v>
      </c>
      <c r="AG192" s="9">
        <v>284.93814099999997</v>
      </c>
      <c r="AH192" s="9">
        <v>290.16366599999998</v>
      </c>
      <c r="AI192" s="9">
        <v>295.30987499999998</v>
      </c>
      <c r="AJ192" s="9">
        <v>300.25030500000003</v>
      </c>
      <c r="AK192" s="5">
        <v>1.5483E-2</v>
      </c>
    </row>
    <row r="193" spans="1:37" ht="15" customHeight="1">
      <c r="A193" s="61" t="s">
        <v>381</v>
      </c>
      <c r="B193" s="7" t="s">
        <v>220</v>
      </c>
      <c r="C193" s="9">
        <v>67.344109000000003</v>
      </c>
      <c r="D193" s="9">
        <v>69.675963999999993</v>
      </c>
      <c r="E193" s="9">
        <v>71.052779999999998</v>
      </c>
      <c r="F193" s="9">
        <v>72.442527999999996</v>
      </c>
      <c r="G193" s="9">
        <v>73.871039999999994</v>
      </c>
      <c r="H193" s="9">
        <v>75.123154</v>
      </c>
      <c r="I193" s="9">
        <v>76.654099000000002</v>
      </c>
      <c r="J193" s="9">
        <v>78.318047000000007</v>
      </c>
      <c r="K193" s="9">
        <v>79.858138999999994</v>
      </c>
      <c r="L193" s="9">
        <v>81.432541000000001</v>
      </c>
      <c r="M193" s="9">
        <v>83.038314999999997</v>
      </c>
      <c r="N193" s="9">
        <v>84.676833999999999</v>
      </c>
      <c r="O193" s="9">
        <v>86.346069</v>
      </c>
      <c r="P193" s="9">
        <v>88.044533000000001</v>
      </c>
      <c r="Q193" s="9">
        <v>89.743431000000001</v>
      </c>
      <c r="R193" s="9">
        <v>91.535056999999995</v>
      </c>
      <c r="S193" s="9">
        <v>93.304694999999995</v>
      </c>
      <c r="T193" s="9">
        <v>95.168792999999994</v>
      </c>
      <c r="U193" s="9">
        <v>97.038155000000003</v>
      </c>
      <c r="V193" s="9">
        <v>98.945533999999995</v>
      </c>
      <c r="W193" s="9">
        <v>100.888214</v>
      </c>
      <c r="X193" s="9">
        <v>102.868408</v>
      </c>
      <c r="Y193" s="9">
        <v>104.886787</v>
      </c>
      <c r="Z193" s="9">
        <v>106.94593</v>
      </c>
      <c r="AA193" s="9">
        <v>109.048225</v>
      </c>
      <c r="AB193" s="9">
        <v>111.194283</v>
      </c>
      <c r="AC193" s="9">
        <v>113.384102</v>
      </c>
      <c r="AD193" s="9">
        <v>115.617149</v>
      </c>
      <c r="AE193" s="9">
        <v>117.893951</v>
      </c>
      <c r="AF193" s="9">
        <v>120.216042</v>
      </c>
      <c r="AG193" s="9">
        <v>122.58420599999999</v>
      </c>
      <c r="AH193" s="9">
        <v>125.00007600000001</v>
      </c>
      <c r="AI193" s="9">
        <v>127.46566</v>
      </c>
      <c r="AJ193" s="9">
        <v>129.981979</v>
      </c>
      <c r="AK193" s="5">
        <v>1.9677E-2</v>
      </c>
    </row>
    <row r="194" spans="1:37" ht="15" customHeight="1">
      <c r="A194" s="61" t="s">
        <v>380</v>
      </c>
      <c r="B194" s="7" t="s">
        <v>215</v>
      </c>
      <c r="C194" s="9">
        <v>87.739998</v>
      </c>
      <c r="D194" s="9">
        <v>88.164803000000006</v>
      </c>
      <c r="E194" s="9">
        <v>88.934691999999998</v>
      </c>
      <c r="F194" s="9">
        <v>89.719986000000006</v>
      </c>
      <c r="G194" s="9">
        <v>90.520988000000003</v>
      </c>
      <c r="H194" s="9">
        <v>91.338013000000004</v>
      </c>
      <c r="I194" s="9">
        <v>92.115951999999993</v>
      </c>
      <c r="J194" s="9">
        <v>92.965996000000004</v>
      </c>
      <c r="K194" s="9">
        <v>93.745613000000006</v>
      </c>
      <c r="L194" s="9">
        <v>93.523055999999997</v>
      </c>
      <c r="M194" s="9">
        <v>92.425110000000004</v>
      </c>
      <c r="N194" s="9">
        <v>92.313911000000004</v>
      </c>
      <c r="O194" s="9">
        <v>92.144699000000003</v>
      </c>
      <c r="P194" s="9">
        <v>93.053573999999998</v>
      </c>
      <c r="Q194" s="9">
        <v>93.832290999999998</v>
      </c>
      <c r="R194" s="9">
        <v>94.490677000000005</v>
      </c>
      <c r="S194" s="9">
        <v>94.379645999999994</v>
      </c>
      <c r="T194" s="9">
        <v>93.371071000000001</v>
      </c>
      <c r="U194" s="9">
        <v>93.427750000000003</v>
      </c>
      <c r="V194" s="9">
        <v>94.469397999999998</v>
      </c>
      <c r="W194" s="9">
        <v>95.436653000000007</v>
      </c>
      <c r="X194" s="9">
        <v>94.447777000000002</v>
      </c>
      <c r="Y194" s="9">
        <v>95.565262000000004</v>
      </c>
      <c r="Z194" s="9">
        <v>95.656715000000005</v>
      </c>
      <c r="AA194" s="9">
        <v>96.717101999999997</v>
      </c>
      <c r="AB194" s="9">
        <v>97.907416999999995</v>
      </c>
      <c r="AC194" s="9">
        <v>99.131247999999999</v>
      </c>
      <c r="AD194" s="9">
        <v>100.316681</v>
      </c>
      <c r="AE194" s="9">
        <v>101.572639</v>
      </c>
      <c r="AF194" s="9">
        <v>101.83339700000001</v>
      </c>
      <c r="AG194" s="9">
        <v>103.173096</v>
      </c>
      <c r="AH194" s="9">
        <v>101.468628</v>
      </c>
      <c r="AI194" s="9">
        <v>102.705147</v>
      </c>
      <c r="AJ194" s="9">
        <v>104.98970799999999</v>
      </c>
      <c r="AK194" s="5">
        <v>5.4730000000000004E-3</v>
      </c>
    </row>
    <row r="195" spans="1:37" ht="15" customHeight="1">
      <c r="A195" s="61" t="s">
        <v>379</v>
      </c>
      <c r="B195" s="7" t="s">
        <v>210</v>
      </c>
      <c r="C195" s="9">
        <v>20</v>
      </c>
      <c r="D195" s="9">
        <v>20</v>
      </c>
      <c r="E195" s="9">
        <v>20</v>
      </c>
      <c r="F195" s="9">
        <v>20</v>
      </c>
      <c r="G195" s="9">
        <v>20</v>
      </c>
      <c r="H195" s="9">
        <v>19.999998000000001</v>
      </c>
      <c r="I195" s="9">
        <v>20</v>
      </c>
      <c r="J195" s="9">
        <v>20</v>
      </c>
      <c r="K195" s="9">
        <v>20</v>
      </c>
      <c r="L195" s="9">
        <v>20.000001999999999</v>
      </c>
      <c r="M195" s="9">
        <v>20</v>
      </c>
      <c r="N195" s="9">
        <v>19.942143999999999</v>
      </c>
      <c r="O195" s="9">
        <v>19.942146000000001</v>
      </c>
      <c r="P195" s="9">
        <v>19.809946</v>
      </c>
      <c r="Q195" s="9">
        <v>19.748094999999999</v>
      </c>
      <c r="R195" s="9">
        <v>19.748094999999999</v>
      </c>
      <c r="S195" s="9">
        <v>22.186631999999999</v>
      </c>
      <c r="T195" s="9">
        <v>25.636241999999999</v>
      </c>
      <c r="U195" s="9">
        <v>29.366447000000001</v>
      </c>
      <c r="V195" s="9">
        <v>32.394291000000003</v>
      </c>
      <c r="W195" s="9">
        <v>36.720989000000003</v>
      </c>
      <c r="X195" s="9">
        <v>40.281241999999999</v>
      </c>
      <c r="Y195" s="9">
        <v>45.182400000000001</v>
      </c>
      <c r="Z195" s="9">
        <v>50.381557000000001</v>
      </c>
      <c r="AA195" s="9">
        <v>55.801566999999999</v>
      </c>
      <c r="AB195" s="9">
        <v>61.506062</v>
      </c>
      <c r="AC195" s="9">
        <v>66.521568000000002</v>
      </c>
      <c r="AD195" s="9">
        <v>72.906188999999998</v>
      </c>
      <c r="AE195" s="9">
        <v>79.984604000000004</v>
      </c>
      <c r="AF195" s="9">
        <v>87.285911999999996</v>
      </c>
      <c r="AG195" s="9">
        <v>94.771209999999996</v>
      </c>
      <c r="AH195" s="9">
        <v>102.43235</v>
      </c>
      <c r="AI195" s="9">
        <v>110.356979</v>
      </c>
      <c r="AJ195" s="9">
        <v>118.511139</v>
      </c>
      <c r="AK195" s="5">
        <v>5.7176999999999999E-2</v>
      </c>
    </row>
    <row r="196" spans="1:37" ht="15" customHeight="1">
      <c r="A196" s="61" t="s">
        <v>378</v>
      </c>
      <c r="B196" s="7" t="s">
        <v>205</v>
      </c>
      <c r="C196" s="9">
        <v>25</v>
      </c>
      <c r="D196" s="9">
        <v>25</v>
      </c>
      <c r="E196" s="9">
        <v>24.554976</v>
      </c>
      <c r="F196" s="9">
        <v>24.314357999999999</v>
      </c>
      <c r="G196" s="9">
        <v>24.275648</v>
      </c>
      <c r="H196" s="9">
        <v>24.275649999999999</v>
      </c>
      <c r="I196" s="9">
        <v>24.275648</v>
      </c>
      <c r="J196" s="9">
        <v>24.275648</v>
      </c>
      <c r="K196" s="9">
        <v>24.275648</v>
      </c>
      <c r="L196" s="9">
        <v>24.275649999999999</v>
      </c>
      <c r="M196" s="9">
        <v>24.275649999999999</v>
      </c>
      <c r="N196" s="9">
        <v>24.275649999999999</v>
      </c>
      <c r="O196" s="9">
        <v>24.275649999999999</v>
      </c>
      <c r="P196" s="9">
        <v>24.275649999999999</v>
      </c>
      <c r="Q196" s="9">
        <v>24.275649999999999</v>
      </c>
      <c r="R196" s="9">
        <v>24.273754</v>
      </c>
      <c r="S196" s="9">
        <v>24.330373999999999</v>
      </c>
      <c r="T196" s="9">
        <v>24.540527000000001</v>
      </c>
      <c r="U196" s="9">
        <v>24.681750999999998</v>
      </c>
      <c r="V196" s="9">
        <v>24.505566000000002</v>
      </c>
      <c r="W196" s="9">
        <v>24.651866999999999</v>
      </c>
      <c r="X196" s="9">
        <v>23.864028999999999</v>
      </c>
      <c r="Y196" s="9">
        <v>24.075323000000001</v>
      </c>
      <c r="Z196" s="9">
        <v>24.286276000000001</v>
      </c>
      <c r="AA196" s="9">
        <v>24.497949999999999</v>
      </c>
      <c r="AB196" s="9">
        <v>24.709976000000001</v>
      </c>
      <c r="AC196" s="9">
        <v>24.898315</v>
      </c>
      <c r="AD196" s="9">
        <v>25.131084000000001</v>
      </c>
      <c r="AE196" s="9">
        <v>25.339621999999999</v>
      </c>
      <c r="AF196" s="9">
        <v>25.547522000000001</v>
      </c>
      <c r="AG196" s="9">
        <v>25.751289</v>
      </c>
      <c r="AH196" s="9">
        <v>25.952551</v>
      </c>
      <c r="AI196" s="9">
        <v>26.150162000000002</v>
      </c>
      <c r="AJ196" s="9">
        <v>26.34271</v>
      </c>
      <c r="AK196" s="5">
        <v>1.6360000000000001E-3</v>
      </c>
    </row>
    <row r="197" spans="1:37" ht="15" customHeight="1" thickBot="1">
      <c r="A197" s="61" t="s">
        <v>377</v>
      </c>
      <c r="B197" s="4" t="s">
        <v>200</v>
      </c>
      <c r="C197" s="13">
        <v>2108.6979980000001</v>
      </c>
      <c r="D197" s="13">
        <v>2091.9499510000001</v>
      </c>
      <c r="E197" s="13">
        <v>2083.8945309999999</v>
      </c>
      <c r="F197" s="13">
        <v>2083.2382809999999</v>
      </c>
      <c r="G197" s="13">
        <v>2086.2124020000001</v>
      </c>
      <c r="H197" s="13">
        <v>2093.2971189999998</v>
      </c>
      <c r="I197" s="13">
        <v>2105.7490229999999</v>
      </c>
      <c r="J197" s="13">
        <v>2113.9677729999999</v>
      </c>
      <c r="K197" s="13">
        <v>2124.631836</v>
      </c>
      <c r="L197" s="13">
        <v>2136.4877929999998</v>
      </c>
      <c r="M197" s="13">
        <v>2144.3305660000001</v>
      </c>
      <c r="N197" s="13">
        <v>2142.1066890000002</v>
      </c>
      <c r="O197" s="13">
        <v>2148.7702640000002</v>
      </c>
      <c r="P197" s="13">
        <v>2159.3171390000002</v>
      </c>
      <c r="Q197" s="13">
        <v>2167.8671880000002</v>
      </c>
      <c r="R197" s="13">
        <v>2176.439453</v>
      </c>
      <c r="S197" s="13">
        <v>2194.0419919999999</v>
      </c>
      <c r="T197" s="13">
        <v>2207.7758789999998</v>
      </c>
      <c r="U197" s="13">
        <v>2222.7709960000002</v>
      </c>
      <c r="V197" s="13">
        <v>2234.3923340000001</v>
      </c>
      <c r="W197" s="13">
        <v>2251.1520999999998</v>
      </c>
      <c r="X197" s="13">
        <v>2264.936279</v>
      </c>
      <c r="Y197" s="13">
        <v>2278.814453</v>
      </c>
      <c r="Z197" s="13">
        <v>2299.5415039999998</v>
      </c>
      <c r="AA197" s="13">
        <v>2322.6123050000001</v>
      </c>
      <c r="AB197" s="13">
        <v>2347.6467290000001</v>
      </c>
      <c r="AC197" s="13">
        <v>2373.9196780000002</v>
      </c>
      <c r="AD197" s="13">
        <v>2400.9665530000002</v>
      </c>
      <c r="AE197" s="13">
        <v>2427.1091310000002</v>
      </c>
      <c r="AF197" s="13">
        <v>2453.1870119999999</v>
      </c>
      <c r="AG197" s="13">
        <v>2481.7297359999998</v>
      </c>
      <c r="AH197" s="13">
        <v>2504.6833499999998</v>
      </c>
      <c r="AI197" s="13">
        <v>2531.508789</v>
      </c>
      <c r="AJ197" s="13">
        <v>2560.3872070000002</v>
      </c>
      <c r="AK197" s="2">
        <v>6.3340000000000002E-3</v>
      </c>
    </row>
    <row r="198" spans="1:37" ht="15" customHeight="1">
      <c r="B198" s="73" t="s">
        <v>1197</v>
      </c>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c r="AG198" s="73"/>
      <c r="AH198" s="73"/>
      <c r="AI198" s="73"/>
      <c r="AJ198" s="73"/>
      <c r="AK198" s="73"/>
    </row>
  </sheetData>
  <mergeCells count="1">
    <mergeCell ref="B198:AK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170" activePane="bottomRight" state="frozen"/>
      <selection pane="topRight" activeCell="C1" sqref="C1"/>
      <selection pane="bottomLeft" activeCell="A2" sqref="A2"/>
      <selection pane="bottomRight" activeCell="B1" sqref="B1:AM287"/>
    </sheetView>
  </sheetViews>
  <sheetFormatPr defaultRowHeight="15" customHeight="1"/>
  <cols>
    <col min="1" max="1" width="20.85546875" hidden="1" customWidth="1"/>
    <col min="2" max="2" width="45.7109375" customWidth="1"/>
  </cols>
  <sheetData>
    <row r="1" spans="1:37" ht="15" customHeight="1" thickBot="1">
      <c r="B1" s="11" t="s">
        <v>1170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1171</v>
      </c>
      <c r="E3" s="60"/>
      <c r="F3" s="60"/>
      <c r="G3" s="60"/>
    </row>
    <row r="4" spans="1:37" ht="15" customHeight="1">
      <c r="C4" s="60" t="s">
        <v>120</v>
      </c>
      <c r="D4" s="60" t="s">
        <v>1172</v>
      </c>
      <c r="E4" s="60"/>
      <c r="F4" s="60"/>
      <c r="G4" s="60" t="s">
        <v>119</v>
      </c>
    </row>
    <row r="5" spans="1:37" ht="15" customHeight="1">
      <c r="C5" s="60" t="s">
        <v>118</v>
      </c>
      <c r="D5" s="60" t="s">
        <v>1173</v>
      </c>
      <c r="E5" s="60"/>
      <c r="F5" s="60"/>
      <c r="G5" s="60"/>
    </row>
    <row r="6" spans="1:37" ht="15" customHeight="1">
      <c r="C6" s="60" t="s">
        <v>117</v>
      </c>
      <c r="D6" s="60"/>
      <c r="E6" s="60" t="s">
        <v>1174</v>
      </c>
      <c r="F6" s="60"/>
      <c r="G6" s="60"/>
    </row>
    <row r="10" spans="1:37" ht="15" customHeight="1">
      <c r="A10" s="61" t="s">
        <v>1108</v>
      </c>
      <c r="B10" s="12" t="s">
        <v>1107</v>
      </c>
    </row>
    <row r="11" spans="1:37" ht="15" customHeight="1">
      <c r="B11" s="11" t="s">
        <v>114</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1175</v>
      </c>
    </row>
    <row r="13" spans="1:37" ht="15" customHeight="1" thickBot="1">
      <c r="B13" s="10" t="s">
        <v>1106</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1105</v>
      </c>
    </row>
    <row r="17" spans="1:37" ht="15" customHeight="1">
      <c r="B17" s="4" t="s">
        <v>1104</v>
      </c>
    </row>
    <row r="18" spans="1:37" ht="15" customHeight="1">
      <c r="B18" s="4" t="s">
        <v>926</v>
      </c>
    </row>
    <row r="19" spans="1:37" ht="15" customHeight="1">
      <c r="A19" s="61" t="s">
        <v>1103</v>
      </c>
      <c r="B19" s="7" t="s">
        <v>900</v>
      </c>
      <c r="C19" s="8">
        <v>42.075297999999997</v>
      </c>
      <c r="D19" s="8">
        <v>43.455112</v>
      </c>
      <c r="E19" s="8">
        <v>44.728577000000001</v>
      </c>
      <c r="F19" s="8">
        <v>45.658870999999998</v>
      </c>
      <c r="G19" s="8">
        <v>46.618397000000002</v>
      </c>
      <c r="H19" s="8">
        <v>47.275356000000002</v>
      </c>
      <c r="I19" s="8">
        <v>47.997107999999997</v>
      </c>
      <c r="J19" s="8">
        <v>48.771008000000002</v>
      </c>
      <c r="K19" s="8">
        <v>49.546593000000001</v>
      </c>
      <c r="L19" s="8">
        <v>50.316032</v>
      </c>
      <c r="M19" s="8">
        <v>50.987934000000003</v>
      </c>
      <c r="N19" s="8">
        <v>51.903038000000002</v>
      </c>
      <c r="O19" s="8">
        <v>52.716656</v>
      </c>
      <c r="P19" s="8">
        <v>53.587566000000002</v>
      </c>
      <c r="Q19" s="8">
        <v>54.584560000000003</v>
      </c>
      <c r="R19" s="8">
        <v>55.460884</v>
      </c>
      <c r="S19" s="8">
        <v>56.387329000000001</v>
      </c>
      <c r="T19" s="8">
        <v>57.261940000000003</v>
      </c>
      <c r="U19" s="8">
        <v>58.136837</v>
      </c>
      <c r="V19" s="8">
        <v>58.948883000000002</v>
      </c>
      <c r="W19" s="8">
        <v>59.738219999999998</v>
      </c>
      <c r="X19" s="8">
        <v>60.464199000000001</v>
      </c>
      <c r="Y19" s="8">
        <v>60.988906999999998</v>
      </c>
      <c r="Z19" s="8">
        <v>61.606876</v>
      </c>
      <c r="AA19" s="8">
        <v>62.004455999999998</v>
      </c>
      <c r="AB19" s="8">
        <v>62.342419</v>
      </c>
      <c r="AC19" s="8">
        <v>62.590209999999999</v>
      </c>
      <c r="AD19" s="8">
        <v>62.828491</v>
      </c>
      <c r="AE19" s="8">
        <v>63.094439999999999</v>
      </c>
      <c r="AF19" s="8">
        <v>63.383113999999999</v>
      </c>
      <c r="AG19" s="8">
        <v>63.675308000000001</v>
      </c>
      <c r="AH19" s="8">
        <v>63.939548000000002</v>
      </c>
      <c r="AI19" s="8">
        <v>64.226821999999999</v>
      </c>
      <c r="AJ19" s="8">
        <v>64.508690000000001</v>
      </c>
      <c r="AK19" s="5">
        <v>1.2423E-2</v>
      </c>
    </row>
    <row r="20" spans="1:37" ht="15" customHeight="1">
      <c r="A20" s="61" t="s">
        <v>1102</v>
      </c>
      <c r="B20" s="7" t="s">
        <v>898</v>
      </c>
      <c r="C20" s="8">
        <v>12.255579000000001</v>
      </c>
      <c r="D20" s="8">
        <v>12.535569000000001</v>
      </c>
      <c r="E20" s="8">
        <v>12.812498</v>
      </c>
      <c r="F20" s="8">
        <v>13.053269</v>
      </c>
      <c r="G20" s="8">
        <v>13.355238999999999</v>
      </c>
      <c r="H20" s="8">
        <v>13.609610999999999</v>
      </c>
      <c r="I20" s="8">
        <v>13.906643000000001</v>
      </c>
      <c r="J20" s="8">
        <v>14.236898</v>
      </c>
      <c r="K20" s="8">
        <v>14.592454</v>
      </c>
      <c r="L20" s="8">
        <v>14.980027</v>
      </c>
      <c r="M20" s="8">
        <v>15.352679999999999</v>
      </c>
      <c r="N20" s="8">
        <v>15.78618</v>
      </c>
      <c r="O20" s="8">
        <v>16.236225000000001</v>
      </c>
      <c r="P20" s="8">
        <v>16.710699000000002</v>
      </c>
      <c r="Q20" s="8">
        <v>17.243137000000001</v>
      </c>
      <c r="R20" s="8">
        <v>17.792576</v>
      </c>
      <c r="S20" s="8">
        <v>18.415472000000001</v>
      </c>
      <c r="T20" s="8">
        <v>19.036632999999998</v>
      </c>
      <c r="U20" s="8">
        <v>19.694873999999999</v>
      </c>
      <c r="V20" s="8">
        <v>20.389938000000001</v>
      </c>
      <c r="W20" s="8">
        <v>21.088638</v>
      </c>
      <c r="X20" s="8">
        <v>21.776547999999998</v>
      </c>
      <c r="Y20" s="8">
        <v>22.391943000000001</v>
      </c>
      <c r="Z20" s="8">
        <v>23.066680999999999</v>
      </c>
      <c r="AA20" s="8">
        <v>23.656898000000002</v>
      </c>
      <c r="AB20" s="8">
        <v>24.222567000000002</v>
      </c>
      <c r="AC20" s="8">
        <v>24.761787000000002</v>
      </c>
      <c r="AD20" s="8">
        <v>25.308067000000001</v>
      </c>
      <c r="AE20" s="8">
        <v>25.883887999999999</v>
      </c>
      <c r="AF20" s="8">
        <v>26.480433000000001</v>
      </c>
      <c r="AG20" s="8">
        <v>27.104047999999999</v>
      </c>
      <c r="AH20" s="8">
        <v>27.732412</v>
      </c>
      <c r="AI20" s="8">
        <v>28.377109999999998</v>
      </c>
      <c r="AJ20" s="8">
        <v>29.030287000000001</v>
      </c>
      <c r="AK20" s="5">
        <v>2.6589999999999999E-2</v>
      </c>
    </row>
    <row r="21" spans="1:37" ht="15" customHeight="1">
      <c r="A21" s="61" t="s">
        <v>1101</v>
      </c>
      <c r="B21" s="7" t="s">
        <v>790</v>
      </c>
      <c r="C21" s="8">
        <v>1.2390000000000001E-3</v>
      </c>
      <c r="D21" s="8">
        <v>6.0260000000000001E-3</v>
      </c>
      <c r="E21" s="8">
        <v>1.1131E-2</v>
      </c>
      <c r="F21" s="8">
        <v>1.6081000000000002E-2</v>
      </c>
      <c r="G21" s="8">
        <v>2.0892999999999998E-2</v>
      </c>
      <c r="H21" s="8">
        <v>2.5420999999999999E-2</v>
      </c>
      <c r="I21" s="8">
        <v>2.9988000000000001E-2</v>
      </c>
      <c r="J21" s="8">
        <v>3.4610000000000002E-2</v>
      </c>
      <c r="K21" s="8">
        <v>3.9279000000000001E-2</v>
      </c>
      <c r="L21" s="8">
        <v>4.4033000000000003E-2</v>
      </c>
      <c r="M21" s="8">
        <v>4.8800000000000003E-2</v>
      </c>
      <c r="N21" s="8">
        <v>5.3915999999999999E-2</v>
      </c>
      <c r="O21" s="8">
        <v>5.9069999999999998E-2</v>
      </c>
      <c r="P21" s="8">
        <v>6.4415E-2</v>
      </c>
      <c r="Q21" s="8">
        <v>6.9986999999999994E-2</v>
      </c>
      <c r="R21" s="8">
        <v>7.5785000000000005E-2</v>
      </c>
      <c r="S21" s="8">
        <v>8.1709000000000004E-2</v>
      </c>
      <c r="T21" s="8">
        <v>8.7723999999999996E-2</v>
      </c>
      <c r="U21" s="8">
        <v>9.4024999999999997E-2</v>
      </c>
      <c r="V21" s="8">
        <v>0.100534</v>
      </c>
      <c r="W21" s="8">
        <v>0.107255</v>
      </c>
      <c r="X21" s="8">
        <v>0.114191</v>
      </c>
      <c r="Y21" s="8">
        <v>0.120993</v>
      </c>
      <c r="Z21" s="8">
        <v>0.128055</v>
      </c>
      <c r="AA21" s="8">
        <v>0.13505</v>
      </c>
      <c r="AB21" s="8">
        <v>0.14199300000000001</v>
      </c>
      <c r="AC21" s="8">
        <v>0.14883399999999999</v>
      </c>
      <c r="AD21" s="8">
        <v>0.156024</v>
      </c>
      <c r="AE21" s="8">
        <v>0.16372600000000001</v>
      </c>
      <c r="AF21" s="8">
        <v>0.17177700000000001</v>
      </c>
      <c r="AG21" s="8">
        <v>0.180177</v>
      </c>
      <c r="AH21" s="8">
        <v>0.18911700000000001</v>
      </c>
      <c r="AI21" s="8">
        <v>0.19853199999999999</v>
      </c>
      <c r="AJ21" s="8">
        <v>0.208592</v>
      </c>
      <c r="AK21" s="5">
        <v>0.117123</v>
      </c>
    </row>
    <row r="22" spans="1:37" ht="15" customHeight="1">
      <c r="A22" s="61" t="s">
        <v>1100</v>
      </c>
      <c r="B22" s="7" t="s">
        <v>895</v>
      </c>
      <c r="C22" s="8">
        <v>1.65E-4</v>
      </c>
      <c r="D22" s="8">
        <v>3.2980000000000002E-3</v>
      </c>
      <c r="E22" s="8">
        <v>6.5329999999999997E-3</v>
      </c>
      <c r="F22" s="8">
        <v>9.5770000000000004E-3</v>
      </c>
      <c r="G22" s="8">
        <v>1.2496E-2</v>
      </c>
      <c r="H22" s="8">
        <v>1.5218000000000001E-2</v>
      </c>
      <c r="I22" s="8">
        <v>1.7956E-2</v>
      </c>
      <c r="J22" s="8">
        <v>2.0785000000000001E-2</v>
      </c>
      <c r="K22" s="8">
        <v>2.3719E-2</v>
      </c>
      <c r="L22" s="8">
        <v>2.6800000000000001E-2</v>
      </c>
      <c r="M22" s="8">
        <v>3.0006000000000001E-2</v>
      </c>
      <c r="N22" s="8">
        <v>3.3586999999999999E-2</v>
      </c>
      <c r="O22" s="8">
        <v>3.7324999999999997E-2</v>
      </c>
      <c r="P22" s="8">
        <v>4.1412999999999998E-2</v>
      </c>
      <c r="Q22" s="8">
        <v>4.5920999999999997E-2</v>
      </c>
      <c r="R22" s="8">
        <v>5.0840999999999997E-2</v>
      </c>
      <c r="S22" s="8">
        <v>5.6348000000000002E-2</v>
      </c>
      <c r="T22" s="8">
        <v>6.2446000000000002E-2</v>
      </c>
      <c r="U22" s="8">
        <v>6.9223999999999994E-2</v>
      </c>
      <c r="V22" s="8">
        <v>7.6748999999999998E-2</v>
      </c>
      <c r="W22" s="8">
        <v>8.5114999999999996E-2</v>
      </c>
      <c r="X22" s="8">
        <v>9.4444E-2</v>
      </c>
      <c r="Y22" s="8">
        <v>0.104577</v>
      </c>
      <c r="Z22" s="8">
        <v>0.11600000000000001</v>
      </c>
      <c r="AA22" s="8">
        <v>0.12854699999999999</v>
      </c>
      <c r="AB22" s="8">
        <v>0.142316</v>
      </c>
      <c r="AC22" s="8">
        <v>0.157383</v>
      </c>
      <c r="AD22" s="8">
        <v>0.174401</v>
      </c>
      <c r="AE22" s="8">
        <v>0.19375500000000001</v>
      </c>
      <c r="AF22" s="8">
        <v>0.21545400000000001</v>
      </c>
      <c r="AG22" s="8">
        <v>0.239702</v>
      </c>
      <c r="AH22" s="8">
        <v>0.26700600000000002</v>
      </c>
      <c r="AI22" s="8">
        <v>0.297458</v>
      </c>
      <c r="AJ22" s="8">
        <v>0.33146700000000001</v>
      </c>
      <c r="AK22" s="5">
        <v>0.15496099999999999</v>
      </c>
    </row>
    <row r="23" spans="1:37" ht="15" customHeight="1">
      <c r="A23" s="61" t="s">
        <v>1099</v>
      </c>
      <c r="B23" s="7" t="s">
        <v>893</v>
      </c>
      <c r="C23" s="8">
        <v>3.0713409999999999</v>
      </c>
      <c r="D23" s="8">
        <v>3.4767139999999999</v>
      </c>
      <c r="E23" s="8">
        <v>3.8645529999999999</v>
      </c>
      <c r="F23" s="8">
        <v>4.2209450000000004</v>
      </c>
      <c r="G23" s="8">
        <v>4.5733180000000004</v>
      </c>
      <c r="H23" s="8">
        <v>4.8937119999999998</v>
      </c>
      <c r="I23" s="8">
        <v>5.2184189999999999</v>
      </c>
      <c r="J23" s="8">
        <v>5.5478209999999999</v>
      </c>
      <c r="K23" s="8">
        <v>5.8890739999999999</v>
      </c>
      <c r="L23" s="8">
        <v>6.2470970000000001</v>
      </c>
      <c r="M23" s="8">
        <v>6.6080290000000002</v>
      </c>
      <c r="N23" s="8">
        <v>7.0144169999999999</v>
      </c>
      <c r="O23" s="8">
        <v>7.4297360000000001</v>
      </c>
      <c r="P23" s="8">
        <v>7.8772520000000004</v>
      </c>
      <c r="Q23" s="8">
        <v>8.3481679999999994</v>
      </c>
      <c r="R23" s="8">
        <v>8.8376760000000001</v>
      </c>
      <c r="S23" s="8">
        <v>9.3543859999999999</v>
      </c>
      <c r="T23" s="8">
        <v>9.8679100000000002</v>
      </c>
      <c r="U23" s="8">
        <v>10.394655</v>
      </c>
      <c r="V23" s="8">
        <v>10.939639</v>
      </c>
      <c r="W23" s="8">
        <v>11.506719</v>
      </c>
      <c r="X23" s="8">
        <v>12.081875999999999</v>
      </c>
      <c r="Y23" s="8">
        <v>12.684866</v>
      </c>
      <c r="Z23" s="8">
        <v>13.34094</v>
      </c>
      <c r="AA23" s="8">
        <v>14.010035999999999</v>
      </c>
      <c r="AB23" s="8">
        <v>14.69946</v>
      </c>
      <c r="AC23" s="8">
        <v>15.395848000000001</v>
      </c>
      <c r="AD23" s="8">
        <v>16.125392999999999</v>
      </c>
      <c r="AE23" s="8">
        <v>16.914909000000002</v>
      </c>
      <c r="AF23" s="8">
        <v>17.729369999999999</v>
      </c>
      <c r="AG23" s="8">
        <v>18.596626000000001</v>
      </c>
      <c r="AH23" s="8">
        <v>19.486349000000001</v>
      </c>
      <c r="AI23" s="8">
        <v>20.435759999999998</v>
      </c>
      <c r="AJ23" s="8">
        <v>21.418610000000001</v>
      </c>
      <c r="AK23" s="5">
        <v>5.8463000000000001E-2</v>
      </c>
    </row>
    <row r="24" spans="1:37" ht="15" customHeight="1">
      <c r="A24" s="61" t="s">
        <v>1098</v>
      </c>
      <c r="B24" s="7" t="s">
        <v>891</v>
      </c>
      <c r="C24" s="8">
        <v>1.3990000000000001E-3</v>
      </c>
      <c r="D24" s="8">
        <v>2.8830000000000001E-2</v>
      </c>
      <c r="E24" s="8">
        <v>5.8020000000000002E-2</v>
      </c>
      <c r="F24" s="8">
        <v>8.8969000000000006E-2</v>
      </c>
      <c r="G24" s="8">
        <v>0.121477</v>
      </c>
      <c r="H24" s="8">
        <v>0.15393999999999999</v>
      </c>
      <c r="I24" s="8">
        <v>0.187366</v>
      </c>
      <c r="J24" s="8">
        <v>0.22148399999999999</v>
      </c>
      <c r="K24" s="8">
        <v>0.256027</v>
      </c>
      <c r="L24" s="8">
        <v>0.29106599999999999</v>
      </c>
      <c r="M24" s="8">
        <v>0.32602199999999998</v>
      </c>
      <c r="N24" s="8">
        <v>0.36294399999999999</v>
      </c>
      <c r="O24" s="8">
        <v>0.39983000000000002</v>
      </c>
      <c r="P24" s="8">
        <v>0.437834</v>
      </c>
      <c r="Q24" s="8">
        <v>0.47723700000000002</v>
      </c>
      <c r="R24" s="8">
        <v>0.51775000000000004</v>
      </c>
      <c r="S24" s="8">
        <v>0.56028900000000004</v>
      </c>
      <c r="T24" s="8">
        <v>0.60431400000000002</v>
      </c>
      <c r="U24" s="8">
        <v>0.65037999999999996</v>
      </c>
      <c r="V24" s="8">
        <v>0.698654</v>
      </c>
      <c r="W24" s="8">
        <v>0.74842799999999998</v>
      </c>
      <c r="X24" s="8">
        <v>0.79957199999999995</v>
      </c>
      <c r="Y24" s="8">
        <v>0.850881</v>
      </c>
      <c r="Z24" s="8">
        <v>0.90485800000000005</v>
      </c>
      <c r="AA24" s="8">
        <v>0.95766300000000004</v>
      </c>
      <c r="AB24" s="8">
        <v>1.0096620000000001</v>
      </c>
      <c r="AC24" s="8">
        <v>1.060387</v>
      </c>
      <c r="AD24" s="8">
        <v>1.1131059999999999</v>
      </c>
      <c r="AE24" s="8">
        <v>1.1691830000000001</v>
      </c>
      <c r="AF24" s="8">
        <v>1.227225</v>
      </c>
      <c r="AG24" s="8">
        <v>1.28749</v>
      </c>
      <c r="AH24" s="8">
        <v>1.351893</v>
      </c>
      <c r="AI24" s="8">
        <v>1.4198029999999999</v>
      </c>
      <c r="AJ24" s="8">
        <v>1.492615</v>
      </c>
      <c r="AK24" s="5">
        <v>0.131269</v>
      </c>
    </row>
    <row r="25" spans="1:37" ht="15" customHeight="1">
      <c r="A25" s="61" t="s">
        <v>1097</v>
      </c>
      <c r="B25" s="7" t="s">
        <v>889</v>
      </c>
      <c r="C25" s="8">
        <v>0</v>
      </c>
      <c r="D25" s="8">
        <v>0</v>
      </c>
      <c r="E25" s="8">
        <v>0</v>
      </c>
      <c r="F25" s="8">
        <v>5.9319999999999998E-3</v>
      </c>
      <c r="G25" s="8">
        <v>1.2108000000000001E-2</v>
      </c>
      <c r="H25" s="8">
        <v>1.8540999999999998E-2</v>
      </c>
      <c r="I25" s="8">
        <v>2.5329000000000001E-2</v>
      </c>
      <c r="J25" s="8">
        <v>3.2386999999999999E-2</v>
      </c>
      <c r="K25" s="8">
        <v>3.9631E-2</v>
      </c>
      <c r="L25" s="8">
        <v>4.7039999999999998E-2</v>
      </c>
      <c r="M25" s="8">
        <v>5.4483999999999998E-2</v>
      </c>
      <c r="N25" s="8">
        <v>6.2285E-2</v>
      </c>
      <c r="O25" s="8">
        <v>7.0086999999999997E-2</v>
      </c>
      <c r="P25" s="8">
        <v>7.8076000000000007E-2</v>
      </c>
      <c r="Q25" s="8">
        <v>8.6289000000000005E-2</v>
      </c>
      <c r="R25" s="8">
        <v>9.4656000000000004E-2</v>
      </c>
      <c r="S25" s="8">
        <v>0.103348</v>
      </c>
      <c r="T25" s="8">
        <v>0.112264</v>
      </c>
      <c r="U25" s="8">
        <v>0.121502</v>
      </c>
      <c r="V25" s="8">
        <v>0.131102</v>
      </c>
      <c r="W25" s="8">
        <v>0.141092</v>
      </c>
      <c r="X25" s="8">
        <v>0.15149599999999999</v>
      </c>
      <c r="Y25" s="8">
        <v>0.161935</v>
      </c>
      <c r="Z25" s="8">
        <v>0.17286199999999999</v>
      </c>
      <c r="AA25" s="8">
        <v>0.18379400000000001</v>
      </c>
      <c r="AB25" s="8">
        <v>0.19472900000000001</v>
      </c>
      <c r="AC25" s="8">
        <v>0.20527599999999999</v>
      </c>
      <c r="AD25" s="8">
        <v>0.216085</v>
      </c>
      <c r="AE25" s="8">
        <v>0.227439</v>
      </c>
      <c r="AF25" s="8">
        <v>0.239096</v>
      </c>
      <c r="AG25" s="8">
        <v>0.25112400000000001</v>
      </c>
      <c r="AH25" s="8">
        <v>0.26384099999999999</v>
      </c>
      <c r="AI25" s="8">
        <v>0.27714800000000001</v>
      </c>
      <c r="AJ25" s="8">
        <v>0.29109000000000002</v>
      </c>
      <c r="AK25" s="5" t="s">
        <v>188</v>
      </c>
    </row>
    <row r="26" spans="1:37" ht="15" customHeight="1">
      <c r="A26" s="61" t="s">
        <v>1096</v>
      </c>
      <c r="B26" s="7" t="s">
        <v>887</v>
      </c>
      <c r="C26" s="8">
        <v>0</v>
      </c>
      <c r="D26" s="8">
        <v>0</v>
      </c>
      <c r="E26" s="8">
        <v>0</v>
      </c>
      <c r="F26" s="8">
        <v>5.4019999999999997E-3</v>
      </c>
      <c r="G26" s="8">
        <v>1.1025E-2</v>
      </c>
      <c r="H26" s="8">
        <v>1.6884E-2</v>
      </c>
      <c r="I26" s="8">
        <v>2.3066E-2</v>
      </c>
      <c r="J26" s="8">
        <v>2.9492000000000001E-2</v>
      </c>
      <c r="K26" s="8">
        <v>3.6089000000000003E-2</v>
      </c>
      <c r="L26" s="8">
        <v>4.2835999999999999E-2</v>
      </c>
      <c r="M26" s="8">
        <v>4.9613999999999998E-2</v>
      </c>
      <c r="N26" s="8">
        <v>5.6718999999999999E-2</v>
      </c>
      <c r="O26" s="8">
        <v>6.3823000000000005E-2</v>
      </c>
      <c r="P26" s="8">
        <v>7.1097999999999995E-2</v>
      </c>
      <c r="Q26" s="8">
        <v>7.8577999999999995E-2</v>
      </c>
      <c r="R26" s="8">
        <v>8.6195999999999995E-2</v>
      </c>
      <c r="S26" s="8">
        <v>9.4112000000000001E-2</v>
      </c>
      <c r="T26" s="8">
        <v>0.102231</v>
      </c>
      <c r="U26" s="8">
        <v>0.11064300000000001</v>
      </c>
      <c r="V26" s="8">
        <v>0.11938600000000001</v>
      </c>
      <c r="W26" s="8">
        <v>0.12848300000000001</v>
      </c>
      <c r="X26" s="8">
        <v>0.137957</v>
      </c>
      <c r="Y26" s="8">
        <v>0.14746300000000001</v>
      </c>
      <c r="Z26" s="8">
        <v>0.157414</v>
      </c>
      <c r="AA26" s="8">
        <v>0.16736799999999999</v>
      </c>
      <c r="AB26" s="8">
        <v>0.17732600000000001</v>
      </c>
      <c r="AC26" s="8">
        <v>0.18693100000000001</v>
      </c>
      <c r="AD26" s="8">
        <v>0.196774</v>
      </c>
      <c r="AE26" s="8">
        <v>0.20711299999999999</v>
      </c>
      <c r="AF26" s="8">
        <v>0.217728</v>
      </c>
      <c r="AG26" s="8">
        <v>0.228681</v>
      </c>
      <c r="AH26" s="8">
        <v>0.240262</v>
      </c>
      <c r="AI26" s="8">
        <v>0.25237900000000002</v>
      </c>
      <c r="AJ26" s="8">
        <v>0.26507599999999998</v>
      </c>
      <c r="AK26" s="5" t="s">
        <v>188</v>
      </c>
    </row>
    <row r="27" spans="1:37" ht="15" customHeight="1">
      <c r="A27" s="61" t="s">
        <v>1095</v>
      </c>
      <c r="B27" s="7" t="s">
        <v>885</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5" t="s">
        <v>188</v>
      </c>
    </row>
    <row r="28" spans="1:37" ht="15" customHeight="1">
      <c r="A28" s="61" t="s">
        <v>1094</v>
      </c>
      <c r="B28" s="7" t="s">
        <v>915</v>
      </c>
      <c r="C28" s="8">
        <v>57.405037</v>
      </c>
      <c r="D28" s="8">
        <v>59.505547</v>
      </c>
      <c r="E28" s="8">
        <v>61.481312000000003</v>
      </c>
      <c r="F28" s="8">
        <v>63.058998000000003</v>
      </c>
      <c r="G28" s="8">
        <v>64.724997999999999</v>
      </c>
      <c r="H28" s="8">
        <v>66.008651999999998</v>
      </c>
      <c r="I28" s="8">
        <v>67.405922000000004</v>
      </c>
      <c r="J28" s="8">
        <v>68.894538999999995</v>
      </c>
      <c r="K28" s="8">
        <v>70.422859000000003</v>
      </c>
      <c r="L28" s="8">
        <v>71.994964999999993</v>
      </c>
      <c r="M28" s="8">
        <v>73.457626000000005</v>
      </c>
      <c r="N28" s="8">
        <v>75.272957000000005</v>
      </c>
      <c r="O28" s="8">
        <v>77.012778999999995</v>
      </c>
      <c r="P28" s="8">
        <v>78.868126000000004</v>
      </c>
      <c r="Q28" s="8">
        <v>80.933632000000003</v>
      </c>
      <c r="R28" s="8">
        <v>82.916245000000004</v>
      </c>
      <c r="S28" s="8">
        <v>85.053000999999995</v>
      </c>
      <c r="T28" s="8">
        <v>87.135315000000006</v>
      </c>
      <c r="U28" s="8">
        <v>89.272034000000005</v>
      </c>
      <c r="V28" s="8">
        <v>91.404967999999997</v>
      </c>
      <c r="W28" s="8">
        <v>93.543694000000002</v>
      </c>
      <c r="X28" s="8">
        <v>95.620116999999993</v>
      </c>
      <c r="Y28" s="8">
        <v>97.451378000000005</v>
      </c>
      <c r="Z28" s="8">
        <v>99.493538000000001</v>
      </c>
      <c r="AA28" s="8">
        <v>101.243759</v>
      </c>
      <c r="AB28" s="8">
        <v>102.930466</v>
      </c>
      <c r="AC28" s="8">
        <v>104.506508</v>
      </c>
      <c r="AD28" s="8">
        <v>106.118263</v>
      </c>
      <c r="AE28" s="8">
        <v>107.854561</v>
      </c>
      <c r="AF28" s="8">
        <v>109.66404</v>
      </c>
      <c r="AG28" s="8">
        <v>111.563385</v>
      </c>
      <c r="AH28" s="8">
        <v>113.470276</v>
      </c>
      <c r="AI28" s="8">
        <v>115.48492400000001</v>
      </c>
      <c r="AJ28" s="8">
        <v>117.54652400000001</v>
      </c>
      <c r="AK28" s="5">
        <v>2.1502E-2</v>
      </c>
    </row>
    <row r="29" spans="1:37" ht="15" customHeight="1">
      <c r="B29" s="4" t="s">
        <v>914</v>
      </c>
    </row>
    <row r="30" spans="1:37" ht="15" customHeight="1">
      <c r="A30" s="61" t="s">
        <v>1093</v>
      </c>
      <c r="B30" s="7" t="s">
        <v>900</v>
      </c>
      <c r="C30" s="8">
        <v>34.852756999999997</v>
      </c>
      <c r="D30" s="8">
        <v>35.516609000000003</v>
      </c>
      <c r="E30" s="8">
        <v>36.498997000000003</v>
      </c>
      <c r="F30" s="8">
        <v>37.1008</v>
      </c>
      <c r="G30" s="8">
        <v>37.631653</v>
      </c>
      <c r="H30" s="8">
        <v>38.466492000000002</v>
      </c>
      <c r="I30" s="8">
        <v>39.336716000000003</v>
      </c>
      <c r="J30" s="8">
        <v>40.175345999999998</v>
      </c>
      <c r="K30" s="8">
        <v>41.093975</v>
      </c>
      <c r="L30" s="8">
        <v>42.065342000000001</v>
      </c>
      <c r="M30" s="8">
        <v>43.074756999999998</v>
      </c>
      <c r="N30" s="8">
        <v>44.108330000000002</v>
      </c>
      <c r="O30" s="8">
        <v>45.150691999999999</v>
      </c>
      <c r="P30" s="8">
        <v>46.160350999999999</v>
      </c>
      <c r="Q30" s="8">
        <v>47.353352000000001</v>
      </c>
      <c r="R30" s="8">
        <v>48.455387000000002</v>
      </c>
      <c r="S30" s="8">
        <v>49.580730000000003</v>
      </c>
      <c r="T30" s="8">
        <v>50.794933</v>
      </c>
      <c r="U30" s="8">
        <v>52.117741000000002</v>
      </c>
      <c r="V30" s="8">
        <v>53.486767</v>
      </c>
      <c r="W30" s="8">
        <v>54.917831</v>
      </c>
      <c r="X30" s="8">
        <v>56.411396000000003</v>
      </c>
      <c r="Y30" s="8">
        <v>57.869190000000003</v>
      </c>
      <c r="Z30" s="8">
        <v>59.399475000000002</v>
      </c>
      <c r="AA30" s="8">
        <v>60.831344999999999</v>
      </c>
      <c r="AB30" s="8">
        <v>62.432507000000001</v>
      </c>
      <c r="AC30" s="8">
        <v>64.117080999999999</v>
      </c>
      <c r="AD30" s="8">
        <v>65.909485000000004</v>
      </c>
      <c r="AE30" s="8">
        <v>67.767264999999995</v>
      </c>
      <c r="AF30" s="8">
        <v>69.691124000000002</v>
      </c>
      <c r="AG30" s="8">
        <v>71.702492000000007</v>
      </c>
      <c r="AH30" s="8">
        <v>73.788444999999996</v>
      </c>
      <c r="AI30" s="8">
        <v>75.900101000000006</v>
      </c>
      <c r="AJ30" s="8">
        <v>78.070792999999995</v>
      </c>
      <c r="AK30" s="5">
        <v>2.4917999999999999E-2</v>
      </c>
    </row>
    <row r="31" spans="1:37" ht="15" customHeight="1">
      <c r="A31" s="61" t="s">
        <v>1092</v>
      </c>
      <c r="B31" s="7" t="s">
        <v>898</v>
      </c>
      <c r="C31" s="8">
        <v>16.279326999999999</v>
      </c>
      <c r="D31" s="8">
        <v>16.139576000000002</v>
      </c>
      <c r="E31" s="8">
        <v>16.182264</v>
      </c>
      <c r="F31" s="8">
        <v>16.147713</v>
      </c>
      <c r="G31" s="8">
        <v>16.098658</v>
      </c>
      <c r="H31" s="8">
        <v>16.157786999999999</v>
      </c>
      <c r="I31" s="8">
        <v>16.277315000000002</v>
      </c>
      <c r="J31" s="8">
        <v>16.491181999999998</v>
      </c>
      <c r="K31" s="8">
        <v>16.701698</v>
      </c>
      <c r="L31" s="8">
        <v>17.008517999999999</v>
      </c>
      <c r="M31" s="8">
        <v>17.290116999999999</v>
      </c>
      <c r="N31" s="8">
        <v>17.623186</v>
      </c>
      <c r="O31" s="8">
        <v>18.062231000000001</v>
      </c>
      <c r="P31" s="8">
        <v>18.358568000000002</v>
      </c>
      <c r="Q31" s="8">
        <v>18.865314000000001</v>
      </c>
      <c r="R31" s="8">
        <v>19.237299</v>
      </c>
      <c r="S31" s="8">
        <v>19.604202000000001</v>
      </c>
      <c r="T31" s="8">
        <v>20.097273000000001</v>
      </c>
      <c r="U31" s="8">
        <v>20.565010000000001</v>
      </c>
      <c r="V31" s="8">
        <v>21.078802</v>
      </c>
      <c r="W31" s="8">
        <v>21.558771</v>
      </c>
      <c r="X31" s="8">
        <v>22.162503999999998</v>
      </c>
      <c r="Y31" s="8">
        <v>22.624880000000001</v>
      </c>
      <c r="Z31" s="8">
        <v>23.180002000000002</v>
      </c>
      <c r="AA31" s="8">
        <v>23.682478</v>
      </c>
      <c r="AB31" s="8">
        <v>24.239559</v>
      </c>
      <c r="AC31" s="8">
        <v>24.836859</v>
      </c>
      <c r="AD31" s="8">
        <v>25.413281999999999</v>
      </c>
      <c r="AE31" s="8">
        <v>26.01539</v>
      </c>
      <c r="AF31" s="8">
        <v>26.615065000000001</v>
      </c>
      <c r="AG31" s="8">
        <v>27.226236</v>
      </c>
      <c r="AH31" s="8">
        <v>27.899811</v>
      </c>
      <c r="AI31" s="8">
        <v>28.486429000000001</v>
      </c>
      <c r="AJ31" s="8">
        <v>29.134298000000001</v>
      </c>
      <c r="AK31" s="5">
        <v>1.8629E-2</v>
      </c>
    </row>
    <row r="32" spans="1:37" ht="15" customHeight="1">
      <c r="A32" s="61" t="s">
        <v>1091</v>
      </c>
      <c r="B32" s="7" t="s">
        <v>790</v>
      </c>
      <c r="C32" s="8">
        <v>4.8675000000000003E-2</v>
      </c>
      <c r="D32" s="8">
        <v>5.2335E-2</v>
      </c>
      <c r="E32" s="8">
        <v>5.6371999999999998E-2</v>
      </c>
      <c r="F32" s="8">
        <v>5.9882999999999999E-2</v>
      </c>
      <c r="G32" s="8">
        <v>6.3427999999999998E-2</v>
      </c>
      <c r="H32" s="8">
        <v>6.7125000000000004E-2</v>
      </c>
      <c r="I32" s="8">
        <v>7.0693000000000006E-2</v>
      </c>
      <c r="J32" s="8">
        <v>7.3962E-2</v>
      </c>
      <c r="K32" s="8">
        <v>7.7260999999999996E-2</v>
      </c>
      <c r="L32" s="8">
        <v>8.0336000000000005E-2</v>
      </c>
      <c r="M32" s="8">
        <v>8.3485000000000004E-2</v>
      </c>
      <c r="N32" s="8">
        <v>8.6007E-2</v>
      </c>
      <c r="O32" s="8">
        <v>8.8942999999999994E-2</v>
      </c>
      <c r="P32" s="8">
        <v>9.1673000000000004E-2</v>
      </c>
      <c r="Q32" s="8">
        <v>9.4561999999999993E-2</v>
      </c>
      <c r="R32" s="8">
        <v>9.8724999999999993E-2</v>
      </c>
      <c r="S32" s="8">
        <v>0.102757</v>
      </c>
      <c r="T32" s="8">
        <v>0.106943</v>
      </c>
      <c r="U32" s="8">
        <v>0.111913</v>
      </c>
      <c r="V32" s="8">
        <v>0.117351</v>
      </c>
      <c r="W32" s="8">
        <v>0.123377</v>
      </c>
      <c r="X32" s="8">
        <v>0.130019</v>
      </c>
      <c r="Y32" s="8">
        <v>0.13705899999999999</v>
      </c>
      <c r="Z32" s="8">
        <v>0.144843</v>
      </c>
      <c r="AA32" s="8">
        <v>0.152977</v>
      </c>
      <c r="AB32" s="8">
        <v>0.161549</v>
      </c>
      <c r="AC32" s="8">
        <v>0.17047699999999999</v>
      </c>
      <c r="AD32" s="8">
        <v>0.180087</v>
      </c>
      <c r="AE32" s="8">
        <v>0.19059000000000001</v>
      </c>
      <c r="AF32" s="8">
        <v>0.20160500000000001</v>
      </c>
      <c r="AG32" s="8">
        <v>0.21548300000000001</v>
      </c>
      <c r="AH32" s="8">
        <v>0.22548399999999999</v>
      </c>
      <c r="AI32" s="8">
        <v>0.23830999999999999</v>
      </c>
      <c r="AJ32" s="8">
        <v>0.25225700000000001</v>
      </c>
      <c r="AK32" s="5">
        <v>5.0376999999999998E-2</v>
      </c>
    </row>
    <row r="33" spans="1:37" ht="15" customHeight="1">
      <c r="A33" s="61" t="s">
        <v>1090</v>
      </c>
      <c r="B33" s="7" t="s">
        <v>895</v>
      </c>
      <c r="C33" s="8">
        <v>3.2298E-2</v>
      </c>
      <c r="D33" s="8">
        <v>4.3358000000000001E-2</v>
      </c>
      <c r="E33" s="8">
        <v>5.5294999999999997E-2</v>
      </c>
      <c r="F33" s="8">
        <v>6.5924999999999997E-2</v>
      </c>
      <c r="G33" s="8">
        <v>7.6016E-2</v>
      </c>
      <c r="H33" s="8">
        <v>8.6905999999999997E-2</v>
      </c>
      <c r="I33" s="8">
        <v>9.7602999999999995E-2</v>
      </c>
      <c r="J33" s="8">
        <v>0.107784</v>
      </c>
      <c r="K33" s="8">
        <v>0.117767</v>
      </c>
      <c r="L33" s="8">
        <v>0.12766</v>
      </c>
      <c r="M33" s="8">
        <v>0.13706099999999999</v>
      </c>
      <c r="N33" s="8">
        <v>0.14671200000000001</v>
      </c>
      <c r="O33" s="8">
        <v>0.15581400000000001</v>
      </c>
      <c r="P33" s="8">
        <v>0.16464400000000001</v>
      </c>
      <c r="Q33" s="8">
        <v>0.17335600000000001</v>
      </c>
      <c r="R33" s="8">
        <v>0.182168</v>
      </c>
      <c r="S33" s="8">
        <v>0.19106200000000001</v>
      </c>
      <c r="T33" s="8">
        <v>0.200238</v>
      </c>
      <c r="U33" s="8">
        <v>0.209402</v>
      </c>
      <c r="V33" s="8">
        <v>0.21906900000000001</v>
      </c>
      <c r="W33" s="8">
        <v>0.229265</v>
      </c>
      <c r="X33" s="8">
        <v>0.24064099999999999</v>
      </c>
      <c r="Y33" s="8">
        <v>0.25297900000000001</v>
      </c>
      <c r="Z33" s="8">
        <v>0.26565899999999998</v>
      </c>
      <c r="AA33" s="8">
        <v>0.28006599999999998</v>
      </c>
      <c r="AB33" s="8">
        <v>0.29397200000000001</v>
      </c>
      <c r="AC33" s="8">
        <v>0.30809500000000001</v>
      </c>
      <c r="AD33" s="8">
        <v>0.32431700000000002</v>
      </c>
      <c r="AE33" s="8">
        <v>0.34253899999999998</v>
      </c>
      <c r="AF33" s="8">
        <v>0.36136299999999999</v>
      </c>
      <c r="AG33" s="8">
        <v>0.380859</v>
      </c>
      <c r="AH33" s="8">
        <v>0.40178000000000003</v>
      </c>
      <c r="AI33" s="8">
        <v>0.42401699999999998</v>
      </c>
      <c r="AJ33" s="8">
        <v>0.44813999999999998</v>
      </c>
      <c r="AK33" s="5">
        <v>7.5717000000000007E-2</v>
      </c>
    </row>
    <row r="34" spans="1:37" ht="15" customHeight="1">
      <c r="A34" s="61" t="s">
        <v>1089</v>
      </c>
      <c r="B34" s="7" t="s">
        <v>893</v>
      </c>
      <c r="C34" s="8">
        <v>0.39168700000000001</v>
      </c>
      <c r="D34" s="8">
        <v>0.46296799999999999</v>
      </c>
      <c r="E34" s="8">
        <v>0.53741700000000003</v>
      </c>
      <c r="F34" s="8">
        <v>0.60002599999999995</v>
      </c>
      <c r="G34" s="8">
        <v>0.65760099999999999</v>
      </c>
      <c r="H34" s="8">
        <v>0.71939200000000003</v>
      </c>
      <c r="I34" s="8">
        <v>0.77988400000000002</v>
      </c>
      <c r="J34" s="8">
        <v>0.83765599999999996</v>
      </c>
      <c r="K34" s="8">
        <v>0.89545699999999995</v>
      </c>
      <c r="L34" s="8">
        <v>0.95094100000000004</v>
      </c>
      <c r="M34" s="8">
        <v>1.008821</v>
      </c>
      <c r="N34" s="8">
        <v>1.07168</v>
      </c>
      <c r="O34" s="8">
        <v>1.134501</v>
      </c>
      <c r="P34" s="8">
        <v>1.2022569999999999</v>
      </c>
      <c r="Q34" s="8">
        <v>1.273458</v>
      </c>
      <c r="R34" s="8">
        <v>1.349097</v>
      </c>
      <c r="S34" s="8">
        <v>1.429416</v>
      </c>
      <c r="T34" s="8">
        <v>1.5167919999999999</v>
      </c>
      <c r="U34" s="8">
        <v>1.6094900000000001</v>
      </c>
      <c r="V34" s="8">
        <v>1.7061440000000001</v>
      </c>
      <c r="W34" s="8">
        <v>1.808959</v>
      </c>
      <c r="X34" s="8">
        <v>1.9188879999999999</v>
      </c>
      <c r="Y34" s="8">
        <v>2.0408019999999998</v>
      </c>
      <c r="Z34" s="8">
        <v>2.156568</v>
      </c>
      <c r="AA34" s="8">
        <v>2.2842669999999998</v>
      </c>
      <c r="AB34" s="8">
        <v>2.4200430000000002</v>
      </c>
      <c r="AC34" s="8">
        <v>2.558567</v>
      </c>
      <c r="AD34" s="8">
        <v>2.7089509999999999</v>
      </c>
      <c r="AE34" s="8">
        <v>2.8696990000000002</v>
      </c>
      <c r="AF34" s="8">
        <v>3.0412889999999999</v>
      </c>
      <c r="AG34" s="8">
        <v>3.2124429999999999</v>
      </c>
      <c r="AH34" s="8">
        <v>3.4008379999999998</v>
      </c>
      <c r="AI34" s="8">
        <v>3.6029949999999999</v>
      </c>
      <c r="AJ34" s="8">
        <v>3.8119909999999999</v>
      </c>
      <c r="AK34" s="5">
        <v>6.8101999999999996E-2</v>
      </c>
    </row>
    <row r="35" spans="1:37" ht="15" customHeight="1">
      <c r="A35" s="61" t="s">
        <v>1088</v>
      </c>
      <c r="B35" s="7" t="s">
        <v>891</v>
      </c>
      <c r="C35" s="8">
        <v>8.1000000000000004E-5</v>
      </c>
      <c r="D35" s="8">
        <v>2.5416000000000001E-2</v>
      </c>
      <c r="E35" s="8">
        <v>5.2673999999999999E-2</v>
      </c>
      <c r="F35" s="8">
        <v>7.7769000000000005E-2</v>
      </c>
      <c r="G35" s="8">
        <v>0.101841</v>
      </c>
      <c r="H35" s="8">
        <v>0.128159</v>
      </c>
      <c r="I35" s="8">
        <v>0.154501</v>
      </c>
      <c r="J35" s="8">
        <v>0.18038499999999999</v>
      </c>
      <c r="K35" s="8">
        <v>0.206571</v>
      </c>
      <c r="L35" s="8">
        <v>0.233373</v>
      </c>
      <c r="M35" s="8">
        <v>0.26024799999999998</v>
      </c>
      <c r="N35" s="8">
        <v>0.28843200000000002</v>
      </c>
      <c r="O35" s="8">
        <v>0.31676500000000002</v>
      </c>
      <c r="P35" s="8">
        <v>0.346275</v>
      </c>
      <c r="Q35" s="8">
        <v>0.376836</v>
      </c>
      <c r="R35" s="8">
        <v>0.40854499999999999</v>
      </c>
      <c r="S35" s="8">
        <v>0.442222</v>
      </c>
      <c r="T35" s="8">
        <v>0.47760599999999998</v>
      </c>
      <c r="U35" s="8">
        <v>0.51465300000000003</v>
      </c>
      <c r="V35" s="8">
        <v>0.55349800000000005</v>
      </c>
      <c r="W35" s="8">
        <v>0.593306</v>
      </c>
      <c r="X35" s="8">
        <v>0.63558099999999995</v>
      </c>
      <c r="Y35" s="8">
        <v>0.67955100000000002</v>
      </c>
      <c r="Z35" s="8">
        <v>0.72694700000000001</v>
      </c>
      <c r="AA35" s="8">
        <v>0.77565499999999998</v>
      </c>
      <c r="AB35" s="8">
        <v>0.82633400000000001</v>
      </c>
      <c r="AC35" s="8">
        <v>0.87866999999999995</v>
      </c>
      <c r="AD35" s="8">
        <v>0.93432999999999999</v>
      </c>
      <c r="AE35" s="8">
        <v>0.99448199999999998</v>
      </c>
      <c r="AF35" s="8">
        <v>1.0572170000000001</v>
      </c>
      <c r="AG35" s="8">
        <v>1.1234010000000001</v>
      </c>
      <c r="AH35" s="8">
        <v>1.1941710000000001</v>
      </c>
      <c r="AI35" s="8">
        <v>1.2688060000000001</v>
      </c>
      <c r="AJ35" s="8">
        <v>1.350544</v>
      </c>
      <c r="AK35" s="5">
        <v>0.132188</v>
      </c>
    </row>
    <row r="36" spans="1:37" ht="15" customHeight="1">
      <c r="A36" s="61" t="s">
        <v>1087</v>
      </c>
      <c r="B36" s="7" t="s">
        <v>889</v>
      </c>
      <c r="C36" s="8">
        <v>0</v>
      </c>
      <c r="D36" s="8">
        <v>1.0707E-2</v>
      </c>
      <c r="E36" s="8">
        <v>2.2225999999999999E-2</v>
      </c>
      <c r="F36" s="8">
        <v>3.2830999999999999E-2</v>
      </c>
      <c r="G36" s="8">
        <v>4.3004000000000001E-2</v>
      </c>
      <c r="H36" s="8">
        <v>5.4126000000000001E-2</v>
      </c>
      <c r="I36" s="8">
        <v>6.5258999999999998E-2</v>
      </c>
      <c r="J36" s="8">
        <v>7.6197000000000001E-2</v>
      </c>
      <c r="K36" s="8">
        <v>8.7262999999999993E-2</v>
      </c>
      <c r="L36" s="8">
        <v>9.8589999999999997E-2</v>
      </c>
      <c r="M36" s="8">
        <v>0.109947</v>
      </c>
      <c r="N36" s="8">
        <v>0.12185699999999999</v>
      </c>
      <c r="O36" s="8">
        <v>0.13383</v>
      </c>
      <c r="P36" s="8">
        <v>0.14630000000000001</v>
      </c>
      <c r="Q36" s="8">
        <v>0.15921399999999999</v>
      </c>
      <c r="R36" s="8">
        <v>0.17261299999999999</v>
      </c>
      <c r="S36" s="8">
        <v>0.18684200000000001</v>
      </c>
      <c r="T36" s="8">
        <v>0.201796</v>
      </c>
      <c r="U36" s="8">
        <v>0.21745</v>
      </c>
      <c r="V36" s="8">
        <v>0.23386399999999999</v>
      </c>
      <c r="W36" s="8">
        <v>0.25068499999999999</v>
      </c>
      <c r="X36" s="8">
        <v>0.26854800000000001</v>
      </c>
      <c r="Y36" s="8">
        <v>0.28712700000000002</v>
      </c>
      <c r="Z36" s="8">
        <v>0.30715399999999998</v>
      </c>
      <c r="AA36" s="8">
        <v>0.32773600000000003</v>
      </c>
      <c r="AB36" s="8">
        <v>0.34915000000000002</v>
      </c>
      <c r="AC36" s="8">
        <v>0.37126500000000001</v>
      </c>
      <c r="AD36" s="8">
        <v>0.39478400000000002</v>
      </c>
      <c r="AE36" s="8">
        <v>0.42020000000000002</v>
      </c>
      <c r="AF36" s="8">
        <v>0.44670799999999999</v>
      </c>
      <c r="AG36" s="8">
        <v>0.47466900000000001</v>
      </c>
      <c r="AH36" s="8">
        <v>0.504579</v>
      </c>
      <c r="AI36" s="8">
        <v>0.53611600000000004</v>
      </c>
      <c r="AJ36" s="8">
        <v>0.57065299999999997</v>
      </c>
      <c r="AK36" s="5">
        <v>0.132296</v>
      </c>
    </row>
    <row r="37" spans="1:37" ht="15" customHeight="1">
      <c r="A37" s="61" t="s">
        <v>1086</v>
      </c>
      <c r="B37" s="7" t="s">
        <v>887</v>
      </c>
      <c r="C37" s="8">
        <v>0</v>
      </c>
      <c r="D37" s="8">
        <v>8.8299999999999993E-3</v>
      </c>
      <c r="E37" s="8">
        <v>1.8329000000000002E-2</v>
      </c>
      <c r="F37" s="8">
        <v>2.7074999999999998E-2</v>
      </c>
      <c r="G37" s="8">
        <v>3.5465000000000003E-2</v>
      </c>
      <c r="H37" s="8">
        <v>4.4637000000000003E-2</v>
      </c>
      <c r="I37" s="8">
        <v>5.3817999999999998E-2</v>
      </c>
      <c r="J37" s="8">
        <v>6.2839000000000006E-2</v>
      </c>
      <c r="K37" s="8">
        <v>7.1965000000000001E-2</v>
      </c>
      <c r="L37" s="8">
        <v>8.1306000000000003E-2</v>
      </c>
      <c r="M37" s="8">
        <v>9.0672000000000003E-2</v>
      </c>
      <c r="N37" s="8">
        <v>0.100494</v>
      </c>
      <c r="O37" s="8">
        <v>0.11036799999999999</v>
      </c>
      <c r="P37" s="8">
        <v>0.120652</v>
      </c>
      <c r="Q37" s="8">
        <v>0.131302</v>
      </c>
      <c r="R37" s="8">
        <v>0.14235100000000001</v>
      </c>
      <c r="S37" s="8">
        <v>0.154086</v>
      </c>
      <c r="T37" s="8">
        <v>0.16641800000000001</v>
      </c>
      <c r="U37" s="8">
        <v>0.17932799999999999</v>
      </c>
      <c r="V37" s="8">
        <v>0.19286500000000001</v>
      </c>
      <c r="W37" s="8">
        <v>0.206736</v>
      </c>
      <c r="X37" s="8">
        <v>0.221468</v>
      </c>
      <c r="Y37" s="8">
        <v>0.23679</v>
      </c>
      <c r="Z37" s="8">
        <v>0.25330599999999998</v>
      </c>
      <c r="AA37" s="8">
        <v>0.27027899999999999</v>
      </c>
      <c r="AB37" s="8">
        <v>0.28793999999999997</v>
      </c>
      <c r="AC37" s="8">
        <v>0.30617699999999998</v>
      </c>
      <c r="AD37" s="8">
        <v>0.325573</v>
      </c>
      <c r="AE37" s="8">
        <v>0.34653400000000001</v>
      </c>
      <c r="AF37" s="8">
        <v>0.36839499999999997</v>
      </c>
      <c r="AG37" s="8">
        <v>0.39145400000000002</v>
      </c>
      <c r="AH37" s="8">
        <v>0.41611999999999999</v>
      </c>
      <c r="AI37" s="8">
        <v>0.44212800000000002</v>
      </c>
      <c r="AJ37" s="8">
        <v>0.470611</v>
      </c>
      <c r="AK37" s="5">
        <v>0.132296</v>
      </c>
    </row>
    <row r="38" spans="1:37" ht="15" customHeight="1">
      <c r="A38" s="61" t="s">
        <v>1085</v>
      </c>
      <c r="B38" s="7" t="s">
        <v>885</v>
      </c>
      <c r="C38" s="8">
        <v>0</v>
      </c>
      <c r="D38" s="8">
        <v>1.5161000000000001E-2</v>
      </c>
      <c r="E38" s="8">
        <v>3.1472E-2</v>
      </c>
      <c r="F38" s="8">
        <v>4.6489999999999997E-2</v>
      </c>
      <c r="G38" s="8">
        <v>6.0895999999999999E-2</v>
      </c>
      <c r="H38" s="8">
        <v>7.6645000000000005E-2</v>
      </c>
      <c r="I38" s="8">
        <v>9.2408000000000004E-2</v>
      </c>
      <c r="J38" s="8">
        <v>0.10789799999999999</v>
      </c>
      <c r="K38" s="8">
        <v>0.123568</v>
      </c>
      <c r="L38" s="8">
        <v>0.13960700000000001</v>
      </c>
      <c r="M38" s="8">
        <v>0.15568899999999999</v>
      </c>
      <c r="N38" s="8">
        <v>0.17255400000000001</v>
      </c>
      <c r="O38" s="8">
        <v>0.18950800000000001</v>
      </c>
      <c r="P38" s="8">
        <v>0.20716599999999999</v>
      </c>
      <c r="Q38" s="8">
        <v>0.22545200000000001</v>
      </c>
      <c r="R38" s="8">
        <v>0.244426</v>
      </c>
      <c r="S38" s="8">
        <v>0.264575</v>
      </c>
      <c r="T38" s="8">
        <v>0.28575</v>
      </c>
      <c r="U38" s="8">
        <v>0.307917</v>
      </c>
      <c r="V38" s="8">
        <v>0.33116000000000001</v>
      </c>
      <c r="W38" s="8">
        <v>0.35497899999999999</v>
      </c>
      <c r="X38" s="8">
        <v>0.380274</v>
      </c>
      <c r="Y38" s="8">
        <v>0.40658300000000003</v>
      </c>
      <c r="Z38" s="8">
        <v>0.43494100000000002</v>
      </c>
      <c r="AA38" s="8">
        <v>0.46408500000000003</v>
      </c>
      <c r="AB38" s="8">
        <v>0.49440899999999999</v>
      </c>
      <c r="AC38" s="8">
        <v>0.52572399999999997</v>
      </c>
      <c r="AD38" s="8">
        <v>0.55902799999999997</v>
      </c>
      <c r="AE38" s="8">
        <v>0.59501899999999996</v>
      </c>
      <c r="AF38" s="8">
        <v>0.63255499999999998</v>
      </c>
      <c r="AG38" s="8">
        <v>0.672149</v>
      </c>
      <c r="AH38" s="8">
        <v>0.71450199999999997</v>
      </c>
      <c r="AI38" s="8">
        <v>0.75915900000000003</v>
      </c>
      <c r="AJ38" s="8">
        <v>0.80806599999999995</v>
      </c>
      <c r="AK38" s="5">
        <v>0.132296</v>
      </c>
    </row>
    <row r="39" spans="1:37" ht="15" customHeight="1">
      <c r="A39" s="61" t="s">
        <v>1084</v>
      </c>
      <c r="B39" s="7" t="s">
        <v>903</v>
      </c>
      <c r="C39" s="8">
        <v>51.604762999999998</v>
      </c>
      <c r="D39" s="8">
        <v>52.274951999999999</v>
      </c>
      <c r="E39" s="8">
        <v>53.455032000000003</v>
      </c>
      <c r="F39" s="8">
        <v>54.158496999999997</v>
      </c>
      <c r="G39" s="8">
        <v>54.768569999999997</v>
      </c>
      <c r="H39" s="8">
        <v>55.801167</v>
      </c>
      <c r="I39" s="8">
        <v>56.928176999999998</v>
      </c>
      <c r="J39" s="8">
        <v>58.113289000000002</v>
      </c>
      <c r="K39" s="8">
        <v>59.375537999999999</v>
      </c>
      <c r="L39" s="8">
        <v>60.785572000000002</v>
      </c>
      <c r="M39" s="8">
        <v>62.210835000000003</v>
      </c>
      <c r="N39" s="8">
        <v>63.719143000000003</v>
      </c>
      <c r="O39" s="8">
        <v>65.342606000000004</v>
      </c>
      <c r="P39" s="8">
        <v>66.797721999999993</v>
      </c>
      <c r="Q39" s="8">
        <v>68.652648999999997</v>
      </c>
      <c r="R39" s="8">
        <v>70.290702999999993</v>
      </c>
      <c r="S39" s="8">
        <v>71.955956</v>
      </c>
      <c r="T39" s="8">
        <v>73.847435000000004</v>
      </c>
      <c r="U39" s="8">
        <v>75.832642000000007</v>
      </c>
      <c r="V39" s="8">
        <v>77.919403000000003</v>
      </c>
      <c r="W39" s="8">
        <v>80.043846000000002</v>
      </c>
      <c r="X39" s="8">
        <v>82.369202000000001</v>
      </c>
      <c r="Y39" s="8">
        <v>84.534903999999997</v>
      </c>
      <c r="Z39" s="8">
        <v>86.868668</v>
      </c>
      <c r="AA39" s="8">
        <v>89.068541999999994</v>
      </c>
      <c r="AB39" s="8">
        <v>91.505516</v>
      </c>
      <c r="AC39" s="8">
        <v>94.072761999999997</v>
      </c>
      <c r="AD39" s="8">
        <v>96.749626000000006</v>
      </c>
      <c r="AE39" s="8">
        <v>99.541770999999997</v>
      </c>
      <c r="AF39" s="8">
        <v>102.415054</v>
      </c>
      <c r="AG39" s="8">
        <v>105.399109</v>
      </c>
      <c r="AH39" s="8">
        <v>108.54589799999999</v>
      </c>
      <c r="AI39" s="8">
        <v>111.65799</v>
      </c>
      <c r="AJ39" s="8">
        <v>114.917351</v>
      </c>
      <c r="AK39" s="5">
        <v>2.4920999999999999E-2</v>
      </c>
    </row>
    <row r="40" spans="1:37" ht="15" customHeight="1">
      <c r="B40" s="4" t="s">
        <v>902</v>
      </c>
    </row>
    <row r="41" spans="1:37" ht="15" customHeight="1">
      <c r="A41" s="61" t="s">
        <v>1083</v>
      </c>
      <c r="B41" s="7" t="s">
        <v>900</v>
      </c>
      <c r="C41" s="8">
        <v>182.156372</v>
      </c>
      <c r="D41" s="8">
        <v>187.28066999999999</v>
      </c>
      <c r="E41" s="8">
        <v>193.049194</v>
      </c>
      <c r="F41" s="8">
        <v>195.488632</v>
      </c>
      <c r="G41" s="8">
        <v>196.70001199999999</v>
      </c>
      <c r="H41" s="8">
        <v>198.728149</v>
      </c>
      <c r="I41" s="8">
        <v>200.7491</v>
      </c>
      <c r="J41" s="8">
        <v>202.54779099999999</v>
      </c>
      <c r="K41" s="8">
        <v>204.514816</v>
      </c>
      <c r="L41" s="8">
        <v>206.54583700000001</v>
      </c>
      <c r="M41" s="8">
        <v>208.00794999999999</v>
      </c>
      <c r="N41" s="8">
        <v>209.542542</v>
      </c>
      <c r="O41" s="8">
        <v>210.49653599999999</v>
      </c>
      <c r="P41" s="8">
        <v>211.58779899999999</v>
      </c>
      <c r="Q41" s="8">
        <v>212.66243</v>
      </c>
      <c r="R41" s="8">
        <v>213.676376</v>
      </c>
      <c r="S41" s="8">
        <v>214.57316599999999</v>
      </c>
      <c r="T41" s="8">
        <v>215.677277</v>
      </c>
      <c r="U41" s="8">
        <v>217.081039</v>
      </c>
      <c r="V41" s="8">
        <v>218.27766399999999</v>
      </c>
      <c r="W41" s="8">
        <v>219.683685</v>
      </c>
      <c r="X41" s="8">
        <v>220.94264200000001</v>
      </c>
      <c r="Y41" s="8">
        <v>222.09416200000001</v>
      </c>
      <c r="Z41" s="8">
        <v>222.64939899999999</v>
      </c>
      <c r="AA41" s="8">
        <v>223.619598</v>
      </c>
      <c r="AB41" s="8">
        <v>224.29385400000001</v>
      </c>
      <c r="AC41" s="8">
        <v>224.87051400000001</v>
      </c>
      <c r="AD41" s="8">
        <v>225.707764</v>
      </c>
      <c r="AE41" s="8">
        <v>226.62205499999999</v>
      </c>
      <c r="AF41" s="8">
        <v>227.28465299999999</v>
      </c>
      <c r="AG41" s="8">
        <v>227.99671900000001</v>
      </c>
      <c r="AH41" s="8">
        <v>228.74588</v>
      </c>
      <c r="AI41" s="8">
        <v>229.11743200000001</v>
      </c>
      <c r="AJ41" s="8">
        <v>229.59431499999999</v>
      </c>
      <c r="AK41" s="5">
        <v>6.3860000000000002E-3</v>
      </c>
    </row>
    <row r="42" spans="1:37" ht="15" customHeight="1">
      <c r="A42" s="61" t="s">
        <v>1082</v>
      </c>
      <c r="B42" s="7" t="s">
        <v>898</v>
      </c>
      <c r="C42" s="8">
        <v>0.23111699999999999</v>
      </c>
      <c r="D42" s="8">
        <v>0.20497000000000001</v>
      </c>
      <c r="E42" s="8">
        <v>0.182036</v>
      </c>
      <c r="F42" s="8">
        <v>0.160473</v>
      </c>
      <c r="G42" s="8">
        <v>0.142764</v>
      </c>
      <c r="H42" s="8">
        <v>0.12954199999999999</v>
      </c>
      <c r="I42" s="8">
        <v>0.117391</v>
      </c>
      <c r="J42" s="8">
        <v>0.106045</v>
      </c>
      <c r="K42" s="8">
        <v>9.8018999999999995E-2</v>
      </c>
      <c r="L42" s="8">
        <v>9.2595999999999998E-2</v>
      </c>
      <c r="M42" s="8">
        <v>8.8713E-2</v>
      </c>
      <c r="N42" s="8">
        <v>8.4132999999999999E-2</v>
      </c>
      <c r="O42" s="8">
        <v>8.1722000000000003E-2</v>
      </c>
      <c r="P42" s="8">
        <v>7.8659999999999994E-2</v>
      </c>
      <c r="Q42" s="8">
        <v>7.6174000000000006E-2</v>
      </c>
      <c r="R42" s="8">
        <v>7.4192999999999995E-2</v>
      </c>
      <c r="S42" s="8">
        <v>7.2298000000000001E-2</v>
      </c>
      <c r="T42" s="8">
        <v>7.1874999999999994E-2</v>
      </c>
      <c r="U42" s="8">
        <v>7.0323999999999998E-2</v>
      </c>
      <c r="V42" s="8">
        <v>6.9836999999999996E-2</v>
      </c>
      <c r="W42" s="8">
        <v>6.9847999999999993E-2</v>
      </c>
      <c r="X42" s="8">
        <v>6.9843000000000002E-2</v>
      </c>
      <c r="Y42" s="8">
        <v>6.9198999999999997E-2</v>
      </c>
      <c r="Z42" s="8">
        <v>6.9678000000000004E-2</v>
      </c>
      <c r="AA42" s="8">
        <v>6.9161E-2</v>
      </c>
      <c r="AB42" s="8">
        <v>6.8172999999999997E-2</v>
      </c>
      <c r="AC42" s="8">
        <v>6.8185999999999997E-2</v>
      </c>
      <c r="AD42" s="8">
        <v>6.8459999999999993E-2</v>
      </c>
      <c r="AE42" s="8">
        <v>6.8917999999999993E-2</v>
      </c>
      <c r="AF42" s="8">
        <v>6.9295999999999996E-2</v>
      </c>
      <c r="AG42" s="8">
        <v>6.9973999999999995E-2</v>
      </c>
      <c r="AH42" s="8">
        <v>7.0529999999999995E-2</v>
      </c>
      <c r="AI42" s="8">
        <v>7.1503999999999998E-2</v>
      </c>
      <c r="AJ42" s="8">
        <v>7.1722999999999995E-2</v>
      </c>
      <c r="AK42" s="5">
        <v>-3.2281999999999998E-2</v>
      </c>
    </row>
    <row r="43" spans="1:37" ht="15" customHeight="1">
      <c r="A43" s="61" t="s">
        <v>1081</v>
      </c>
      <c r="B43" s="7" t="s">
        <v>790</v>
      </c>
      <c r="C43" s="8">
        <v>2.5041000000000001E-2</v>
      </c>
      <c r="D43" s="8">
        <v>3.1208E-2</v>
      </c>
      <c r="E43" s="8">
        <v>3.7060999999999997E-2</v>
      </c>
      <c r="F43" s="8">
        <v>4.1709999999999997E-2</v>
      </c>
      <c r="G43" s="8">
        <v>4.5233000000000002E-2</v>
      </c>
      <c r="H43" s="8">
        <v>4.8332E-2</v>
      </c>
      <c r="I43" s="8">
        <v>5.0923000000000003E-2</v>
      </c>
      <c r="J43" s="8">
        <v>5.2719000000000002E-2</v>
      </c>
      <c r="K43" s="8">
        <v>5.4696000000000002E-2</v>
      </c>
      <c r="L43" s="8">
        <v>5.6370000000000003E-2</v>
      </c>
      <c r="M43" s="8">
        <v>5.7917000000000003E-2</v>
      </c>
      <c r="N43" s="8">
        <v>5.8567000000000001E-2</v>
      </c>
      <c r="O43" s="8">
        <v>5.9396999999999998E-2</v>
      </c>
      <c r="P43" s="8">
        <v>6.0153999999999999E-2</v>
      </c>
      <c r="Q43" s="8">
        <v>6.0099E-2</v>
      </c>
      <c r="R43" s="8">
        <v>6.0492999999999998E-2</v>
      </c>
      <c r="S43" s="8">
        <v>6.0957999999999998E-2</v>
      </c>
      <c r="T43" s="8">
        <v>6.1504000000000003E-2</v>
      </c>
      <c r="U43" s="8">
        <v>6.2105E-2</v>
      </c>
      <c r="V43" s="8">
        <v>6.2688999999999995E-2</v>
      </c>
      <c r="W43" s="8">
        <v>6.3390000000000002E-2</v>
      </c>
      <c r="X43" s="8">
        <v>6.4207E-2</v>
      </c>
      <c r="Y43" s="8">
        <v>6.5017000000000005E-2</v>
      </c>
      <c r="Z43" s="8">
        <v>6.5988000000000005E-2</v>
      </c>
      <c r="AA43" s="8">
        <v>6.694E-2</v>
      </c>
      <c r="AB43" s="8">
        <v>6.7902000000000004E-2</v>
      </c>
      <c r="AC43" s="8">
        <v>6.8834000000000006E-2</v>
      </c>
      <c r="AD43" s="8">
        <v>6.9871000000000003E-2</v>
      </c>
      <c r="AE43" s="8">
        <v>7.1073999999999998E-2</v>
      </c>
      <c r="AF43" s="8">
        <v>7.2307999999999997E-2</v>
      </c>
      <c r="AG43" s="8">
        <v>7.3746000000000006E-2</v>
      </c>
      <c r="AH43" s="8">
        <v>7.5152999999999998E-2</v>
      </c>
      <c r="AI43" s="8">
        <v>7.6384999999999995E-2</v>
      </c>
      <c r="AJ43" s="8">
        <v>7.7799999999999994E-2</v>
      </c>
      <c r="AK43" s="5">
        <v>2.8958000000000001E-2</v>
      </c>
    </row>
    <row r="44" spans="1:37" ht="15" customHeight="1">
      <c r="A44" s="61" t="s">
        <v>1080</v>
      </c>
      <c r="B44" s="7" t="s">
        <v>895</v>
      </c>
      <c r="C44" s="8">
        <v>1.5928819999999999</v>
      </c>
      <c r="D44" s="8">
        <v>1.7741450000000001</v>
      </c>
      <c r="E44" s="8">
        <v>1.930077</v>
      </c>
      <c r="F44" s="8">
        <v>2.0244589999999998</v>
      </c>
      <c r="G44" s="8">
        <v>2.0868739999999999</v>
      </c>
      <c r="H44" s="8">
        <v>2.1471559999999998</v>
      </c>
      <c r="I44" s="8">
        <v>2.1996009999999999</v>
      </c>
      <c r="J44" s="8">
        <v>2.2431220000000001</v>
      </c>
      <c r="K44" s="8">
        <v>2.284853</v>
      </c>
      <c r="L44" s="8">
        <v>2.331931</v>
      </c>
      <c r="M44" s="8">
        <v>2.3818260000000002</v>
      </c>
      <c r="N44" s="8">
        <v>2.4484409999999999</v>
      </c>
      <c r="O44" s="8">
        <v>2.5239199999999999</v>
      </c>
      <c r="P44" s="8">
        <v>2.6206659999999999</v>
      </c>
      <c r="Q44" s="8">
        <v>2.7423799999999998</v>
      </c>
      <c r="R44" s="8">
        <v>2.8942399999999999</v>
      </c>
      <c r="S44" s="8">
        <v>3.0847980000000002</v>
      </c>
      <c r="T44" s="8">
        <v>3.3128890000000002</v>
      </c>
      <c r="U44" s="8">
        <v>3.5777869999999998</v>
      </c>
      <c r="V44" s="8">
        <v>3.880449</v>
      </c>
      <c r="W44" s="8">
        <v>4.2257170000000004</v>
      </c>
      <c r="X44" s="8">
        <v>4.6203019999999997</v>
      </c>
      <c r="Y44" s="8">
        <v>5.0590020000000004</v>
      </c>
      <c r="Z44" s="8">
        <v>5.5580230000000004</v>
      </c>
      <c r="AA44" s="8">
        <v>6.1059020000000004</v>
      </c>
      <c r="AB44" s="8">
        <v>6.7074350000000003</v>
      </c>
      <c r="AC44" s="8">
        <v>7.3667939999999996</v>
      </c>
      <c r="AD44" s="8">
        <v>8.0973659999999992</v>
      </c>
      <c r="AE44" s="8">
        <v>8.9041549999999994</v>
      </c>
      <c r="AF44" s="8">
        <v>9.7650079999999999</v>
      </c>
      <c r="AG44" s="8">
        <v>10.671904</v>
      </c>
      <c r="AH44" s="8">
        <v>11.639751</v>
      </c>
      <c r="AI44" s="8">
        <v>12.623728</v>
      </c>
      <c r="AJ44" s="8">
        <v>13.622419000000001</v>
      </c>
      <c r="AK44" s="5">
        <v>6.5772999999999998E-2</v>
      </c>
    </row>
    <row r="45" spans="1:37" ht="15" customHeight="1">
      <c r="A45" s="61" t="s">
        <v>1079</v>
      </c>
      <c r="B45" s="7" t="s">
        <v>893</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5" t="s">
        <v>188</v>
      </c>
    </row>
    <row r="46" spans="1:37" ht="15" customHeight="1">
      <c r="A46" s="61" t="s">
        <v>1078</v>
      </c>
      <c r="B46" s="7" t="s">
        <v>891</v>
      </c>
      <c r="C46" s="8">
        <v>0</v>
      </c>
      <c r="D46" s="8">
        <v>5.6569999999999997E-3</v>
      </c>
      <c r="E46" s="8">
        <v>1.1786E-2</v>
      </c>
      <c r="F46" s="8">
        <v>1.7569000000000001E-2</v>
      </c>
      <c r="G46" s="8">
        <v>2.3292E-2</v>
      </c>
      <c r="H46" s="8">
        <v>2.9611999999999999E-2</v>
      </c>
      <c r="I46" s="8">
        <v>3.6068999999999997E-2</v>
      </c>
      <c r="J46" s="8">
        <v>4.2530999999999999E-2</v>
      </c>
      <c r="K46" s="8">
        <v>4.9083000000000002E-2</v>
      </c>
      <c r="L46" s="8">
        <v>5.5710000000000003E-2</v>
      </c>
      <c r="M46" s="8">
        <v>6.2205999999999997E-2</v>
      </c>
      <c r="N46" s="8">
        <v>6.8794999999999995E-2</v>
      </c>
      <c r="O46" s="8">
        <v>7.5095999999999996E-2</v>
      </c>
      <c r="P46" s="8">
        <v>8.1245999999999999E-2</v>
      </c>
      <c r="Q46" s="8">
        <v>8.7161000000000002E-2</v>
      </c>
      <c r="R46" s="8">
        <v>9.2834E-2</v>
      </c>
      <c r="S46" s="8">
        <v>9.8426E-2</v>
      </c>
      <c r="T46" s="8">
        <v>0.103875</v>
      </c>
      <c r="U46" s="8">
        <v>0.109279</v>
      </c>
      <c r="V46" s="8">
        <v>0.114758</v>
      </c>
      <c r="W46" s="8">
        <v>0.120222</v>
      </c>
      <c r="X46" s="8">
        <v>0.12563099999999999</v>
      </c>
      <c r="Y46" s="8">
        <v>0.130944</v>
      </c>
      <c r="Z46" s="8">
        <v>0.13677700000000001</v>
      </c>
      <c r="AA46" s="8">
        <v>0.14260800000000001</v>
      </c>
      <c r="AB46" s="8">
        <v>0.14847299999999999</v>
      </c>
      <c r="AC46" s="8">
        <v>0.15429999999999999</v>
      </c>
      <c r="AD46" s="8">
        <v>0.16042400000000001</v>
      </c>
      <c r="AE46" s="8">
        <v>0.166988</v>
      </c>
      <c r="AF46" s="8">
        <v>0.17366699999999999</v>
      </c>
      <c r="AG46" s="8">
        <v>0.180562</v>
      </c>
      <c r="AH46" s="8">
        <v>0.18785299999999999</v>
      </c>
      <c r="AI46" s="8">
        <v>0.19536999999999999</v>
      </c>
      <c r="AJ46" s="8">
        <v>0.20363999999999999</v>
      </c>
      <c r="AK46" s="5">
        <v>0.118495</v>
      </c>
    </row>
    <row r="47" spans="1:37" ht="15" customHeight="1">
      <c r="A47" s="61" t="s">
        <v>1077</v>
      </c>
      <c r="B47" s="7" t="s">
        <v>889</v>
      </c>
      <c r="C47" s="8">
        <v>0</v>
      </c>
      <c r="D47" s="8">
        <v>2.3340000000000001E-3</v>
      </c>
      <c r="E47" s="8">
        <v>4.8630000000000001E-3</v>
      </c>
      <c r="F47" s="8">
        <v>7.2490000000000002E-3</v>
      </c>
      <c r="G47" s="8">
        <v>9.6100000000000005E-3</v>
      </c>
      <c r="H47" s="8">
        <v>1.2217E-2</v>
      </c>
      <c r="I47" s="8">
        <v>1.4881E-2</v>
      </c>
      <c r="J47" s="8">
        <v>1.7548000000000001E-2</v>
      </c>
      <c r="K47" s="8">
        <v>2.0251000000000002E-2</v>
      </c>
      <c r="L47" s="8">
        <v>2.2984999999999998E-2</v>
      </c>
      <c r="M47" s="8">
        <v>2.5665E-2</v>
      </c>
      <c r="N47" s="8">
        <v>2.8384E-2</v>
      </c>
      <c r="O47" s="8">
        <v>3.0983E-2</v>
      </c>
      <c r="P47" s="8">
        <v>3.3521000000000002E-2</v>
      </c>
      <c r="Q47" s="8">
        <v>3.5961E-2</v>
      </c>
      <c r="R47" s="8">
        <v>3.8302000000000003E-2</v>
      </c>
      <c r="S47" s="8">
        <v>4.0608999999999999E-2</v>
      </c>
      <c r="T47" s="8">
        <v>4.2856999999999999E-2</v>
      </c>
      <c r="U47" s="8">
        <v>4.5087000000000002E-2</v>
      </c>
      <c r="V47" s="8">
        <v>4.7347E-2</v>
      </c>
      <c r="W47" s="8">
        <v>4.9602E-2</v>
      </c>
      <c r="X47" s="8">
        <v>5.1833999999999998E-2</v>
      </c>
      <c r="Y47" s="8">
        <v>5.4025999999999998E-2</v>
      </c>
      <c r="Z47" s="8">
        <v>5.6432000000000003E-2</v>
      </c>
      <c r="AA47" s="8">
        <v>5.8838000000000001E-2</v>
      </c>
      <c r="AB47" s="8">
        <v>6.1258E-2</v>
      </c>
      <c r="AC47" s="8">
        <v>6.3661999999999996E-2</v>
      </c>
      <c r="AD47" s="8">
        <v>6.6187999999999997E-2</v>
      </c>
      <c r="AE47" s="8">
        <v>6.8897E-2</v>
      </c>
      <c r="AF47" s="8">
        <v>7.1651999999999993E-2</v>
      </c>
      <c r="AG47" s="8">
        <v>7.4496999999999994E-2</v>
      </c>
      <c r="AH47" s="8">
        <v>7.7505000000000004E-2</v>
      </c>
      <c r="AI47" s="8">
        <v>8.0606999999999998E-2</v>
      </c>
      <c r="AJ47" s="8">
        <v>8.4018999999999996E-2</v>
      </c>
      <c r="AK47" s="5">
        <v>0.118495</v>
      </c>
    </row>
    <row r="48" spans="1:37" ht="15" customHeight="1">
      <c r="A48" s="61" t="s">
        <v>1076</v>
      </c>
      <c r="B48" s="7" t="s">
        <v>887</v>
      </c>
      <c r="C48" s="8">
        <v>0</v>
      </c>
      <c r="D48" s="8">
        <v>2.2279999999999999E-3</v>
      </c>
      <c r="E48" s="8">
        <v>4.6410000000000002E-3</v>
      </c>
      <c r="F48" s="8">
        <v>6.9189999999999998E-3</v>
      </c>
      <c r="G48" s="8">
        <v>9.1730000000000006E-3</v>
      </c>
      <c r="H48" s="8">
        <v>1.1662E-2</v>
      </c>
      <c r="I48" s="8">
        <v>1.4205000000000001E-2</v>
      </c>
      <c r="J48" s="8">
        <v>1.6750000000000001E-2</v>
      </c>
      <c r="K48" s="8">
        <v>1.933E-2</v>
      </c>
      <c r="L48" s="8">
        <v>2.1940000000000001E-2</v>
      </c>
      <c r="M48" s="8">
        <v>2.4497999999999999E-2</v>
      </c>
      <c r="N48" s="8">
        <v>2.7092999999999999E-2</v>
      </c>
      <c r="O48" s="8">
        <v>2.9574E-2</v>
      </c>
      <c r="P48" s="8">
        <v>3.1995999999999997E-2</v>
      </c>
      <c r="Q48" s="8">
        <v>3.4326000000000002E-2</v>
      </c>
      <c r="R48" s="8">
        <v>3.6560000000000002E-2</v>
      </c>
      <c r="S48" s="8">
        <v>3.8761999999999998E-2</v>
      </c>
      <c r="T48" s="8">
        <v>4.0908E-2</v>
      </c>
      <c r="U48" s="8">
        <v>4.3035999999999998E-2</v>
      </c>
      <c r="V48" s="8">
        <v>4.5193999999999998E-2</v>
      </c>
      <c r="W48" s="8">
        <v>4.7345999999999999E-2</v>
      </c>
      <c r="X48" s="8">
        <v>4.9475999999999999E-2</v>
      </c>
      <c r="Y48" s="8">
        <v>5.1568000000000003E-2</v>
      </c>
      <c r="Z48" s="8">
        <v>5.3865000000000003E-2</v>
      </c>
      <c r="AA48" s="8">
        <v>5.6161999999999997E-2</v>
      </c>
      <c r="AB48" s="8">
        <v>5.8471000000000002E-2</v>
      </c>
      <c r="AC48" s="8">
        <v>6.0766000000000001E-2</v>
      </c>
      <c r="AD48" s="8">
        <v>6.3177999999999998E-2</v>
      </c>
      <c r="AE48" s="8">
        <v>6.5763000000000002E-2</v>
      </c>
      <c r="AF48" s="8">
        <v>6.8392999999999995E-2</v>
      </c>
      <c r="AG48" s="8">
        <v>7.1109000000000006E-2</v>
      </c>
      <c r="AH48" s="8">
        <v>7.3980000000000004E-2</v>
      </c>
      <c r="AI48" s="8">
        <v>7.6939999999999995E-2</v>
      </c>
      <c r="AJ48" s="8">
        <v>8.0197000000000004E-2</v>
      </c>
      <c r="AK48" s="5">
        <v>0.118495</v>
      </c>
    </row>
    <row r="49" spans="1:37" ht="15" customHeight="1">
      <c r="A49" s="61" t="s">
        <v>1075</v>
      </c>
      <c r="B49" s="7" t="s">
        <v>885</v>
      </c>
      <c r="C49" s="8">
        <v>0</v>
      </c>
      <c r="D49" s="8">
        <v>3.3470000000000001E-3</v>
      </c>
      <c r="E49" s="8">
        <v>6.9740000000000002E-3</v>
      </c>
      <c r="F49" s="8">
        <v>1.0396000000000001E-2</v>
      </c>
      <c r="G49" s="8">
        <v>1.3783E-2</v>
      </c>
      <c r="H49" s="8">
        <v>1.7523E-2</v>
      </c>
      <c r="I49" s="8">
        <v>2.1343999999999998E-2</v>
      </c>
      <c r="J49" s="8">
        <v>2.5167999999999999E-2</v>
      </c>
      <c r="K49" s="8">
        <v>2.9045000000000001E-2</v>
      </c>
      <c r="L49" s="8">
        <v>3.2967000000000003E-2</v>
      </c>
      <c r="M49" s="8">
        <v>3.6810000000000002E-2</v>
      </c>
      <c r="N49" s="8">
        <v>4.0710000000000003E-2</v>
      </c>
      <c r="O49" s="8">
        <v>4.4437999999999998E-2</v>
      </c>
      <c r="P49" s="8">
        <v>4.8078000000000003E-2</v>
      </c>
      <c r="Q49" s="8">
        <v>5.1576999999999998E-2</v>
      </c>
      <c r="R49" s="8">
        <v>5.4933999999999997E-2</v>
      </c>
      <c r="S49" s="8">
        <v>5.8243000000000003E-2</v>
      </c>
      <c r="T49" s="8">
        <v>6.1468000000000002E-2</v>
      </c>
      <c r="U49" s="8">
        <v>6.4666000000000001E-2</v>
      </c>
      <c r="V49" s="8">
        <v>6.7907999999999996E-2</v>
      </c>
      <c r="W49" s="8">
        <v>7.1141999999999997E-2</v>
      </c>
      <c r="X49" s="8">
        <v>7.4342000000000005E-2</v>
      </c>
      <c r="Y49" s="8">
        <v>7.7485999999999999E-2</v>
      </c>
      <c r="Z49" s="8">
        <v>8.0937999999999996E-2</v>
      </c>
      <c r="AA49" s="8">
        <v>8.4388000000000005E-2</v>
      </c>
      <c r="AB49" s="8">
        <v>8.7859000000000007E-2</v>
      </c>
      <c r="AC49" s="8">
        <v>9.1306999999999999E-2</v>
      </c>
      <c r="AD49" s="8">
        <v>9.4931000000000001E-2</v>
      </c>
      <c r="AE49" s="8">
        <v>9.8815E-2</v>
      </c>
      <c r="AF49" s="8">
        <v>0.102767</v>
      </c>
      <c r="AG49" s="8">
        <v>0.106848</v>
      </c>
      <c r="AH49" s="8">
        <v>0.111162</v>
      </c>
      <c r="AI49" s="8">
        <v>0.11561</v>
      </c>
      <c r="AJ49" s="8">
        <v>0.120504</v>
      </c>
      <c r="AK49" s="5">
        <v>0.118495</v>
      </c>
    </row>
    <row r="50" spans="1:37" ht="15" customHeight="1">
      <c r="A50" s="61" t="s">
        <v>1074</v>
      </c>
      <c r="B50" s="7" t="s">
        <v>883</v>
      </c>
      <c r="C50" s="8">
        <v>184.005188</v>
      </c>
      <c r="D50" s="8">
        <v>189.304642</v>
      </c>
      <c r="E50" s="8">
        <v>195.22676100000001</v>
      </c>
      <c r="F50" s="8">
        <v>197.757507</v>
      </c>
      <c r="G50" s="8">
        <v>199.03070099999999</v>
      </c>
      <c r="H50" s="8">
        <v>201.12429800000001</v>
      </c>
      <c r="I50" s="8">
        <v>203.203552</v>
      </c>
      <c r="J50" s="8">
        <v>205.051636</v>
      </c>
      <c r="K50" s="8">
        <v>207.07008400000001</v>
      </c>
      <c r="L50" s="8">
        <v>209.16021699999999</v>
      </c>
      <c r="M50" s="8">
        <v>210.68545499999999</v>
      </c>
      <c r="N50" s="8">
        <v>212.298599</v>
      </c>
      <c r="O50" s="8">
        <v>213.34205600000001</v>
      </c>
      <c r="P50" s="8">
        <v>214.542068</v>
      </c>
      <c r="Q50" s="8">
        <v>215.74951200000001</v>
      </c>
      <c r="R50" s="8">
        <v>216.92742899999999</v>
      </c>
      <c r="S50" s="8">
        <v>218.027252</v>
      </c>
      <c r="T50" s="8">
        <v>219.37228400000001</v>
      </c>
      <c r="U50" s="8">
        <v>221.05291700000001</v>
      </c>
      <c r="V50" s="8">
        <v>222.56549100000001</v>
      </c>
      <c r="W50" s="8">
        <v>224.330399</v>
      </c>
      <c r="X50" s="8">
        <v>225.99804700000001</v>
      </c>
      <c r="Y50" s="8">
        <v>227.60102800000001</v>
      </c>
      <c r="Z50" s="8">
        <v>228.670715</v>
      </c>
      <c r="AA50" s="8">
        <v>230.20396400000001</v>
      </c>
      <c r="AB50" s="8">
        <v>231.493225</v>
      </c>
      <c r="AC50" s="8">
        <v>232.744125</v>
      </c>
      <c r="AD50" s="8">
        <v>234.32818599999999</v>
      </c>
      <c r="AE50" s="8">
        <v>236.06668099999999</v>
      </c>
      <c r="AF50" s="8">
        <v>237.60784899999999</v>
      </c>
      <c r="AG50" s="8">
        <v>239.244888</v>
      </c>
      <c r="AH50" s="8">
        <v>240.981506</v>
      </c>
      <c r="AI50" s="8">
        <v>242.35742200000001</v>
      </c>
      <c r="AJ50" s="8">
        <v>243.85408000000001</v>
      </c>
      <c r="AK50" s="5">
        <v>7.9439999999999997E-3</v>
      </c>
    </row>
    <row r="51" spans="1:37" ht="15" customHeight="1">
      <c r="A51" s="61" t="s">
        <v>1073</v>
      </c>
      <c r="B51" s="4" t="s">
        <v>1072</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1071</v>
      </c>
    </row>
    <row r="54" spans="1:37" ht="15" customHeight="1">
      <c r="B54" s="4" t="s">
        <v>926</v>
      </c>
    </row>
    <row r="55" spans="1:37" ht="15" customHeight="1">
      <c r="A55" s="61" t="s">
        <v>1070</v>
      </c>
      <c r="B55" s="7" t="s">
        <v>900</v>
      </c>
      <c r="C55" s="8">
        <v>421.07257099999998</v>
      </c>
      <c r="D55" s="8">
        <v>428.62927200000001</v>
      </c>
      <c r="E55" s="8">
        <v>434.97189300000002</v>
      </c>
      <c r="F55" s="8">
        <v>438.23880000000003</v>
      </c>
      <c r="G55" s="8">
        <v>441.56359900000001</v>
      </c>
      <c r="H55" s="8">
        <v>441.93344100000002</v>
      </c>
      <c r="I55" s="8">
        <v>442.58660900000001</v>
      </c>
      <c r="J55" s="8">
        <v>443.20230099999998</v>
      </c>
      <c r="K55" s="8">
        <v>443.14770499999997</v>
      </c>
      <c r="L55" s="8">
        <v>442.41061400000001</v>
      </c>
      <c r="M55" s="8">
        <v>440.39837599999998</v>
      </c>
      <c r="N55" s="8">
        <v>440.77621499999998</v>
      </c>
      <c r="O55" s="8">
        <v>440.61215199999998</v>
      </c>
      <c r="P55" s="8">
        <v>441.31921399999999</v>
      </c>
      <c r="Q55" s="8">
        <v>443.67327899999998</v>
      </c>
      <c r="R55" s="8">
        <v>445.47525000000002</v>
      </c>
      <c r="S55" s="8">
        <v>447.97421300000002</v>
      </c>
      <c r="T55" s="8">
        <v>450.572968</v>
      </c>
      <c r="U55" s="8">
        <v>453.78460699999999</v>
      </c>
      <c r="V55" s="8">
        <v>456.64996300000001</v>
      </c>
      <c r="W55" s="8">
        <v>459.51303100000001</v>
      </c>
      <c r="X55" s="8">
        <v>461.97070300000001</v>
      </c>
      <c r="Y55" s="8">
        <v>462.946259</v>
      </c>
      <c r="Z55" s="8">
        <v>464.8974</v>
      </c>
      <c r="AA55" s="8">
        <v>465.10403400000001</v>
      </c>
      <c r="AB55" s="8">
        <v>465.17047100000002</v>
      </c>
      <c r="AC55" s="8">
        <v>464.85879499999999</v>
      </c>
      <c r="AD55" s="8">
        <v>464.51709</v>
      </c>
      <c r="AE55" s="8">
        <v>464.39480600000002</v>
      </c>
      <c r="AF55" s="8">
        <v>464.73046900000003</v>
      </c>
      <c r="AG55" s="8">
        <v>465.38476600000001</v>
      </c>
      <c r="AH55" s="8">
        <v>465.834137</v>
      </c>
      <c r="AI55" s="8">
        <v>466.673248</v>
      </c>
      <c r="AJ55" s="8">
        <v>467.63400300000001</v>
      </c>
      <c r="AK55" s="5">
        <v>2.725E-3</v>
      </c>
    </row>
    <row r="56" spans="1:37" ht="15" customHeight="1">
      <c r="A56" s="61" t="s">
        <v>1069</v>
      </c>
      <c r="B56" s="7" t="s">
        <v>898</v>
      </c>
      <c r="C56" s="8">
        <v>159.64492799999999</v>
      </c>
      <c r="D56" s="8">
        <v>161.338638</v>
      </c>
      <c r="E56" s="8">
        <v>162.90081799999999</v>
      </c>
      <c r="F56" s="8">
        <v>163.96824599999999</v>
      </c>
      <c r="G56" s="8">
        <v>165.535034</v>
      </c>
      <c r="H56" s="8">
        <v>166.36462399999999</v>
      </c>
      <c r="I56" s="8">
        <v>167.512878</v>
      </c>
      <c r="J56" s="8">
        <v>168.80389400000001</v>
      </c>
      <c r="K56" s="8">
        <v>170.11644000000001</v>
      </c>
      <c r="L56" s="8">
        <v>171.52681000000001</v>
      </c>
      <c r="M56" s="8">
        <v>172.45697000000001</v>
      </c>
      <c r="N56" s="8">
        <v>173.94795199999999</v>
      </c>
      <c r="O56" s="8">
        <v>175.52186599999999</v>
      </c>
      <c r="P56" s="8">
        <v>177.21077</v>
      </c>
      <c r="Q56" s="8">
        <v>179.53555299999999</v>
      </c>
      <c r="R56" s="8">
        <v>181.979919</v>
      </c>
      <c r="S56" s="8">
        <v>185.33613600000001</v>
      </c>
      <c r="T56" s="8">
        <v>188.67643699999999</v>
      </c>
      <c r="U56" s="8">
        <v>192.53710899999999</v>
      </c>
      <c r="V56" s="8">
        <v>196.89381399999999</v>
      </c>
      <c r="W56" s="8">
        <v>201.33393899999999</v>
      </c>
      <c r="X56" s="8">
        <v>205.77995300000001</v>
      </c>
      <c r="Y56" s="8">
        <v>209.51385500000001</v>
      </c>
      <c r="Z56" s="8">
        <v>214.014725</v>
      </c>
      <c r="AA56" s="8">
        <v>217.58680699999999</v>
      </c>
      <c r="AB56" s="8">
        <v>221.099289</v>
      </c>
      <c r="AC56" s="8">
        <v>224.47189299999999</v>
      </c>
      <c r="AD56" s="8">
        <v>227.88591</v>
      </c>
      <c r="AE56" s="8">
        <v>231.51246599999999</v>
      </c>
      <c r="AF56" s="8">
        <v>235.337402</v>
      </c>
      <c r="AG56" s="8">
        <v>239.41059899999999</v>
      </c>
      <c r="AH56" s="8">
        <v>243.41171299999999</v>
      </c>
      <c r="AI56" s="8">
        <v>247.549103</v>
      </c>
      <c r="AJ56" s="8">
        <v>251.76054400000001</v>
      </c>
      <c r="AK56" s="5">
        <v>1.4003E-2</v>
      </c>
    </row>
    <row r="57" spans="1:37" ht="15" customHeight="1">
      <c r="A57" s="61" t="s">
        <v>1068</v>
      </c>
      <c r="B57" s="7" t="s">
        <v>790</v>
      </c>
      <c r="C57" s="8">
        <v>1.8696000000000001E-2</v>
      </c>
      <c r="D57" s="8">
        <v>6.8598000000000006E-2</v>
      </c>
      <c r="E57" s="8">
        <v>0.120615</v>
      </c>
      <c r="F57" s="8">
        <v>0.17078299999999999</v>
      </c>
      <c r="G57" s="8">
        <v>0.21857199999999999</v>
      </c>
      <c r="H57" s="8">
        <v>0.26278299999999999</v>
      </c>
      <c r="I57" s="8">
        <v>0.30685200000000001</v>
      </c>
      <c r="J57" s="8">
        <v>0.35062599999999999</v>
      </c>
      <c r="K57" s="8">
        <v>0.39366699999999999</v>
      </c>
      <c r="L57" s="8">
        <v>0.43601600000000001</v>
      </c>
      <c r="M57" s="8">
        <v>0.47674699999999998</v>
      </c>
      <c r="N57" s="8">
        <v>0.52044199999999996</v>
      </c>
      <c r="O57" s="8">
        <v>0.56362699999999999</v>
      </c>
      <c r="P57" s="8">
        <v>0.60775400000000002</v>
      </c>
      <c r="Q57" s="8">
        <v>0.65335200000000004</v>
      </c>
      <c r="R57" s="8">
        <v>0.70160100000000003</v>
      </c>
      <c r="S57" s="8">
        <v>0.75008699999999995</v>
      </c>
      <c r="T57" s="8">
        <v>0.79902700000000004</v>
      </c>
      <c r="U57" s="8">
        <v>0.85284899999999997</v>
      </c>
      <c r="V57" s="8">
        <v>0.90869299999999997</v>
      </c>
      <c r="W57" s="8">
        <v>0.96638999999999997</v>
      </c>
      <c r="X57" s="8">
        <v>1.02586</v>
      </c>
      <c r="Y57" s="8">
        <v>1.0835950000000001</v>
      </c>
      <c r="Z57" s="8">
        <v>1.143052</v>
      </c>
      <c r="AA57" s="8">
        <v>1.201173</v>
      </c>
      <c r="AB57" s="8">
        <v>1.2580610000000001</v>
      </c>
      <c r="AC57" s="8">
        <v>1.313269</v>
      </c>
      <c r="AD57" s="8">
        <v>1.3708929999999999</v>
      </c>
      <c r="AE57" s="8">
        <v>1.4325270000000001</v>
      </c>
      <c r="AF57" s="8">
        <v>1.496977</v>
      </c>
      <c r="AG57" s="8">
        <v>1.5644130000000001</v>
      </c>
      <c r="AH57" s="8">
        <v>1.636668</v>
      </c>
      <c r="AI57" s="8">
        <v>1.7133179999999999</v>
      </c>
      <c r="AJ57" s="8">
        <v>1.797256</v>
      </c>
      <c r="AK57" s="5">
        <v>0.107444</v>
      </c>
    </row>
    <row r="58" spans="1:37" ht="15" customHeight="1">
      <c r="A58" s="61" t="s">
        <v>1067</v>
      </c>
      <c r="B58" s="7" t="s">
        <v>895</v>
      </c>
      <c r="C58" s="8">
        <v>2.062E-3</v>
      </c>
      <c r="D58" s="8">
        <v>3.2146000000000001E-2</v>
      </c>
      <c r="E58" s="8">
        <v>6.5713999999999995E-2</v>
      </c>
      <c r="F58" s="8">
        <v>9.7362000000000004E-2</v>
      </c>
      <c r="G58" s="8">
        <v>0.12724299999999999</v>
      </c>
      <c r="H58" s="8">
        <v>0.154783</v>
      </c>
      <c r="I58" s="8">
        <v>0.182111</v>
      </c>
      <c r="J58" s="8">
        <v>0.20980199999999999</v>
      </c>
      <c r="K58" s="8">
        <v>0.23774500000000001</v>
      </c>
      <c r="L58" s="8">
        <v>0.266181</v>
      </c>
      <c r="M58" s="8">
        <v>0.29478199999999999</v>
      </c>
      <c r="N58" s="8">
        <v>0.32671</v>
      </c>
      <c r="O58" s="8">
        <v>0.35945300000000002</v>
      </c>
      <c r="P58" s="8">
        <v>0.39486700000000002</v>
      </c>
      <c r="Q58" s="8">
        <v>0.43365700000000001</v>
      </c>
      <c r="R58" s="8">
        <v>0.47603200000000001</v>
      </c>
      <c r="S58" s="8">
        <v>0.523814</v>
      </c>
      <c r="T58" s="8">
        <v>0.57704299999999997</v>
      </c>
      <c r="U58" s="8">
        <v>0.63655399999999995</v>
      </c>
      <c r="V58" s="8">
        <v>0.70297500000000002</v>
      </c>
      <c r="W58" s="8">
        <v>0.77712300000000001</v>
      </c>
      <c r="X58" s="8">
        <v>0.86010900000000001</v>
      </c>
      <c r="Y58" s="8">
        <v>0.95043699999999998</v>
      </c>
      <c r="Z58" s="8">
        <v>1.0524340000000001</v>
      </c>
      <c r="AA58" s="8">
        <v>1.164596</v>
      </c>
      <c r="AB58" s="8">
        <v>1.2878620000000001</v>
      </c>
      <c r="AC58" s="8">
        <v>1.422949</v>
      </c>
      <c r="AD58" s="8">
        <v>1.575896</v>
      </c>
      <c r="AE58" s="8">
        <v>1.7500720000000001</v>
      </c>
      <c r="AF58" s="8">
        <v>1.9455800000000001</v>
      </c>
      <c r="AG58" s="8">
        <v>2.1642890000000001</v>
      </c>
      <c r="AH58" s="8">
        <v>2.4107720000000001</v>
      </c>
      <c r="AI58" s="8">
        <v>2.685772</v>
      </c>
      <c r="AJ58" s="8">
        <v>2.99356</v>
      </c>
      <c r="AK58" s="5">
        <v>0.15221399999999999</v>
      </c>
    </row>
    <row r="59" spans="1:37" ht="15" customHeight="1">
      <c r="A59" s="61" t="s">
        <v>1066</v>
      </c>
      <c r="B59" s="7" t="s">
        <v>893</v>
      </c>
      <c r="C59" s="8">
        <v>38.436489000000002</v>
      </c>
      <c r="D59" s="8">
        <v>43.220706999999997</v>
      </c>
      <c r="E59" s="8">
        <v>47.729762999999998</v>
      </c>
      <c r="F59" s="8">
        <v>51.781821999999998</v>
      </c>
      <c r="G59" s="8">
        <v>55.605091000000002</v>
      </c>
      <c r="H59" s="8">
        <v>58.935336999999997</v>
      </c>
      <c r="I59" s="8">
        <v>62.183365000000002</v>
      </c>
      <c r="J59" s="8">
        <v>65.332024000000004</v>
      </c>
      <c r="K59" s="8">
        <v>68.427383000000006</v>
      </c>
      <c r="L59" s="8">
        <v>71.507560999999995</v>
      </c>
      <c r="M59" s="8">
        <v>74.429046999999997</v>
      </c>
      <c r="N59" s="8">
        <v>77.779251000000002</v>
      </c>
      <c r="O59" s="8">
        <v>81.091080000000005</v>
      </c>
      <c r="P59" s="8">
        <v>84.596587999999997</v>
      </c>
      <c r="Q59" s="8">
        <v>88.225112999999993</v>
      </c>
      <c r="R59" s="8">
        <v>91.986419999999995</v>
      </c>
      <c r="S59" s="8">
        <v>95.994895999999997</v>
      </c>
      <c r="T59" s="8">
        <v>99.902480999999995</v>
      </c>
      <c r="U59" s="8">
        <v>103.912582</v>
      </c>
      <c r="V59" s="8">
        <v>108.087898</v>
      </c>
      <c r="W59" s="8">
        <v>112.48613</v>
      </c>
      <c r="X59" s="8">
        <v>116.982185</v>
      </c>
      <c r="Y59" s="8">
        <v>121.75457</v>
      </c>
      <c r="Z59" s="8">
        <v>127.03774300000001</v>
      </c>
      <c r="AA59" s="8">
        <v>132.46637000000001</v>
      </c>
      <c r="AB59" s="8">
        <v>138.08168000000001</v>
      </c>
      <c r="AC59" s="8">
        <v>143.801895</v>
      </c>
      <c r="AD59" s="8">
        <v>149.85707099999999</v>
      </c>
      <c r="AE59" s="8">
        <v>156.444107</v>
      </c>
      <c r="AF59" s="8">
        <v>163.213303</v>
      </c>
      <c r="AG59" s="8">
        <v>170.46049500000001</v>
      </c>
      <c r="AH59" s="8">
        <v>177.73332199999999</v>
      </c>
      <c r="AI59" s="8">
        <v>185.506912</v>
      </c>
      <c r="AJ59" s="8">
        <v>193.50152600000001</v>
      </c>
      <c r="AK59" s="5">
        <v>4.7957E-2</v>
      </c>
    </row>
    <row r="60" spans="1:37" ht="15" customHeight="1">
      <c r="A60" s="61" t="s">
        <v>1065</v>
      </c>
      <c r="B60" s="7" t="s">
        <v>891</v>
      </c>
      <c r="C60" s="8">
        <v>8.0459999999999993E-3</v>
      </c>
      <c r="D60" s="8">
        <v>0.15003</v>
      </c>
      <c r="E60" s="8">
        <v>0.30063899999999999</v>
      </c>
      <c r="F60" s="8">
        <v>0.460121</v>
      </c>
      <c r="G60" s="8">
        <v>0.62648499999999996</v>
      </c>
      <c r="H60" s="8">
        <v>0.79138699999999995</v>
      </c>
      <c r="I60" s="8">
        <v>0.95980100000000002</v>
      </c>
      <c r="J60" s="8">
        <v>1.1296710000000001</v>
      </c>
      <c r="K60" s="8">
        <v>1.298994</v>
      </c>
      <c r="L60" s="8">
        <v>1.4676100000000001</v>
      </c>
      <c r="M60" s="8">
        <v>1.63245</v>
      </c>
      <c r="N60" s="8">
        <v>1.8056410000000001</v>
      </c>
      <c r="O60" s="8">
        <v>1.976529</v>
      </c>
      <c r="P60" s="8">
        <v>2.1510129999999998</v>
      </c>
      <c r="Q60" s="8">
        <v>2.3309489999999999</v>
      </c>
      <c r="R60" s="8">
        <v>2.515593</v>
      </c>
      <c r="S60" s="8">
        <v>2.7098680000000002</v>
      </c>
      <c r="T60" s="8">
        <v>2.9113899999999999</v>
      </c>
      <c r="U60" s="8">
        <v>3.1230730000000002</v>
      </c>
      <c r="V60" s="8">
        <v>3.3458060000000001</v>
      </c>
      <c r="W60" s="8">
        <v>3.5759300000000001</v>
      </c>
      <c r="X60" s="8">
        <v>3.8127550000000001</v>
      </c>
      <c r="Y60" s="8">
        <v>4.050529</v>
      </c>
      <c r="Z60" s="8">
        <v>4.3011559999999998</v>
      </c>
      <c r="AA60" s="8">
        <v>4.5457809999999998</v>
      </c>
      <c r="AB60" s="8">
        <v>4.7860259999999997</v>
      </c>
      <c r="AC60" s="8">
        <v>5.0204230000000001</v>
      </c>
      <c r="AD60" s="8">
        <v>5.2642150000000001</v>
      </c>
      <c r="AE60" s="8">
        <v>5.5239919999999998</v>
      </c>
      <c r="AF60" s="8">
        <v>5.7932959999999998</v>
      </c>
      <c r="AG60" s="8">
        <v>6.0734329999999996</v>
      </c>
      <c r="AH60" s="8">
        <v>6.3736940000000004</v>
      </c>
      <c r="AI60" s="8">
        <v>6.6911560000000003</v>
      </c>
      <c r="AJ60" s="8">
        <v>7.030945</v>
      </c>
      <c r="AK60" s="5">
        <v>0.127752</v>
      </c>
    </row>
    <row r="61" spans="1:37" ht="15" customHeight="1">
      <c r="A61" s="61" t="s">
        <v>1064</v>
      </c>
      <c r="B61" s="7" t="s">
        <v>889</v>
      </c>
      <c r="C61" s="8">
        <v>0</v>
      </c>
      <c r="D61" s="8">
        <v>0</v>
      </c>
      <c r="E61" s="8">
        <v>0</v>
      </c>
      <c r="F61" s="8">
        <v>3.6407000000000002E-2</v>
      </c>
      <c r="G61" s="8">
        <v>7.3520000000000002E-2</v>
      </c>
      <c r="H61" s="8">
        <v>0.11157400000000001</v>
      </c>
      <c r="I61" s="8">
        <v>0.151034</v>
      </c>
      <c r="J61" s="8">
        <v>0.19117500000000001</v>
      </c>
      <c r="K61" s="8">
        <v>0.23122999999999999</v>
      </c>
      <c r="L61" s="8">
        <v>0.27076699999999998</v>
      </c>
      <c r="M61" s="8">
        <v>0.30877100000000002</v>
      </c>
      <c r="N61" s="8">
        <v>0.34762900000000002</v>
      </c>
      <c r="O61" s="8">
        <v>0.38478800000000002</v>
      </c>
      <c r="P61" s="8">
        <v>0.42154000000000003</v>
      </c>
      <c r="Q61" s="8">
        <v>0.45874799999999999</v>
      </c>
      <c r="R61" s="8">
        <v>0.496172</v>
      </c>
      <c r="S61" s="8">
        <v>0.53489500000000001</v>
      </c>
      <c r="T61" s="8">
        <v>0.57446900000000001</v>
      </c>
      <c r="U61" s="8">
        <v>0.61553500000000005</v>
      </c>
      <c r="V61" s="8">
        <v>0.65843099999999999</v>
      </c>
      <c r="W61" s="8">
        <v>0.70334200000000002</v>
      </c>
      <c r="X61" s="8">
        <v>0.75043400000000005</v>
      </c>
      <c r="Y61" s="8">
        <v>0.79770300000000005</v>
      </c>
      <c r="Z61" s="8">
        <v>0.84734500000000001</v>
      </c>
      <c r="AA61" s="8">
        <v>0.89698900000000004</v>
      </c>
      <c r="AB61" s="8">
        <v>0.94664599999999999</v>
      </c>
      <c r="AC61" s="8">
        <v>0.99405900000000003</v>
      </c>
      <c r="AD61" s="8">
        <v>1.0424979999999999</v>
      </c>
      <c r="AE61" s="8">
        <v>1.0934330000000001</v>
      </c>
      <c r="AF61" s="8">
        <v>1.14578</v>
      </c>
      <c r="AG61" s="8">
        <v>1.1999329999999999</v>
      </c>
      <c r="AH61" s="8">
        <v>1.257482</v>
      </c>
      <c r="AI61" s="8">
        <v>1.318009</v>
      </c>
      <c r="AJ61" s="8">
        <v>1.38188</v>
      </c>
      <c r="AK61" s="5" t="s">
        <v>188</v>
      </c>
    </row>
    <row r="62" spans="1:37" ht="15" customHeight="1">
      <c r="A62" s="61" t="s">
        <v>1063</v>
      </c>
      <c r="B62" s="7" t="s">
        <v>887</v>
      </c>
      <c r="C62" s="8">
        <v>0</v>
      </c>
      <c r="D62" s="8">
        <v>0</v>
      </c>
      <c r="E62" s="8">
        <v>0</v>
      </c>
      <c r="F62" s="8">
        <v>3.7451999999999999E-2</v>
      </c>
      <c r="G62" s="8">
        <v>7.5627E-2</v>
      </c>
      <c r="H62" s="8">
        <v>0.115074</v>
      </c>
      <c r="I62" s="8">
        <v>0.15631600000000001</v>
      </c>
      <c r="J62" s="8">
        <v>0.198652</v>
      </c>
      <c r="K62" s="8">
        <v>0.241344</v>
      </c>
      <c r="L62" s="8">
        <v>0.28400999999999998</v>
      </c>
      <c r="M62" s="8">
        <v>0.32561200000000001</v>
      </c>
      <c r="N62" s="8">
        <v>0.368732</v>
      </c>
      <c r="O62" s="8">
        <v>0.41078900000000002</v>
      </c>
      <c r="P62" s="8">
        <v>0.452986</v>
      </c>
      <c r="Q62" s="8">
        <v>0.495643</v>
      </c>
      <c r="R62" s="8">
        <v>0.53861700000000001</v>
      </c>
      <c r="S62" s="8">
        <v>0.583152</v>
      </c>
      <c r="T62" s="8">
        <v>0.62879600000000002</v>
      </c>
      <c r="U62" s="8">
        <v>0.67624499999999999</v>
      </c>
      <c r="V62" s="8">
        <v>0.72579300000000002</v>
      </c>
      <c r="W62" s="8">
        <v>0.777613</v>
      </c>
      <c r="X62" s="8">
        <v>0.83215600000000001</v>
      </c>
      <c r="Y62" s="8">
        <v>0.88697999999999999</v>
      </c>
      <c r="Z62" s="8">
        <v>0.94449099999999997</v>
      </c>
      <c r="AA62" s="8">
        <v>1.002006</v>
      </c>
      <c r="AB62" s="8">
        <v>1.0594410000000001</v>
      </c>
      <c r="AC62" s="8">
        <v>1.11436</v>
      </c>
      <c r="AD62" s="8">
        <v>1.1703460000000001</v>
      </c>
      <c r="AE62" s="8">
        <v>1.2289749999999999</v>
      </c>
      <c r="AF62" s="8">
        <v>1.2889870000000001</v>
      </c>
      <c r="AG62" s="8">
        <v>1.350803</v>
      </c>
      <c r="AH62" s="8">
        <v>1.4162079999999999</v>
      </c>
      <c r="AI62" s="8">
        <v>1.4848030000000001</v>
      </c>
      <c r="AJ62" s="8">
        <v>1.556978</v>
      </c>
      <c r="AK62" s="5" t="s">
        <v>188</v>
      </c>
    </row>
    <row r="63" spans="1:37" ht="15" customHeight="1">
      <c r="A63" s="61" t="s">
        <v>1062</v>
      </c>
      <c r="B63" s="7" t="s">
        <v>885</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5" t="s">
        <v>188</v>
      </c>
    </row>
    <row r="64" spans="1:37" ht="15" customHeight="1">
      <c r="A64" s="61" t="s">
        <v>1061</v>
      </c>
      <c r="B64" s="7" t="s">
        <v>915</v>
      </c>
      <c r="C64" s="8">
        <v>619.18280000000004</v>
      </c>
      <c r="D64" s="8">
        <v>633.43926999999996</v>
      </c>
      <c r="E64" s="8">
        <v>646.08953899999995</v>
      </c>
      <c r="F64" s="8">
        <v>654.79132100000004</v>
      </c>
      <c r="G64" s="8">
        <v>663.82519500000001</v>
      </c>
      <c r="H64" s="8">
        <v>668.66906700000004</v>
      </c>
      <c r="I64" s="8">
        <v>674.03881799999999</v>
      </c>
      <c r="J64" s="8">
        <v>679.41815199999996</v>
      </c>
      <c r="K64" s="8">
        <v>684.09436000000005</v>
      </c>
      <c r="L64" s="8">
        <v>688.16961700000002</v>
      </c>
      <c r="M64" s="8">
        <v>690.322632</v>
      </c>
      <c r="N64" s="8">
        <v>695.87243699999999</v>
      </c>
      <c r="O64" s="8">
        <v>700.92010500000004</v>
      </c>
      <c r="P64" s="8">
        <v>707.15472399999999</v>
      </c>
      <c r="Q64" s="8">
        <v>715.80609100000004</v>
      </c>
      <c r="R64" s="8">
        <v>724.16949499999998</v>
      </c>
      <c r="S64" s="8">
        <v>734.40673800000002</v>
      </c>
      <c r="T64" s="8">
        <v>744.64288299999998</v>
      </c>
      <c r="U64" s="8">
        <v>756.13836700000002</v>
      </c>
      <c r="V64" s="8">
        <v>767.97326699999996</v>
      </c>
      <c r="W64" s="8">
        <v>780.13342299999999</v>
      </c>
      <c r="X64" s="8">
        <v>792.01415999999995</v>
      </c>
      <c r="Y64" s="8">
        <v>801.98370399999999</v>
      </c>
      <c r="Z64" s="8">
        <v>814.23852499999998</v>
      </c>
      <c r="AA64" s="8">
        <v>823.96783400000004</v>
      </c>
      <c r="AB64" s="8">
        <v>833.68933100000004</v>
      </c>
      <c r="AC64" s="8">
        <v>842.99786400000005</v>
      </c>
      <c r="AD64" s="8">
        <v>852.68408199999999</v>
      </c>
      <c r="AE64" s="8">
        <v>863.38006600000006</v>
      </c>
      <c r="AF64" s="8">
        <v>874.95147699999995</v>
      </c>
      <c r="AG64" s="8">
        <v>887.60870399999999</v>
      </c>
      <c r="AH64" s="8">
        <v>900.07403599999998</v>
      </c>
      <c r="AI64" s="8">
        <v>913.62188700000002</v>
      </c>
      <c r="AJ64" s="8">
        <v>927.65679899999998</v>
      </c>
      <c r="AK64" s="5">
        <v>1.1993E-2</v>
      </c>
    </row>
    <row r="65" spans="1:37" ht="15" customHeight="1">
      <c r="B65" s="4" t="s">
        <v>914</v>
      </c>
    </row>
    <row r="66" spans="1:37" ht="15" customHeight="1">
      <c r="A66" s="61" t="s">
        <v>1060</v>
      </c>
      <c r="B66" s="7" t="s">
        <v>900</v>
      </c>
      <c r="C66" s="8">
        <v>556.53283699999997</v>
      </c>
      <c r="D66" s="8">
        <v>560.62408400000004</v>
      </c>
      <c r="E66" s="8">
        <v>569.47674600000005</v>
      </c>
      <c r="F66" s="8">
        <v>572.95593299999996</v>
      </c>
      <c r="G66" s="8">
        <v>574.00036599999999</v>
      </c>
      <c r="H66" s="8">
        <v>578.46807899999999</v>
      </c>
      <c r="I66" s="8">
        <v>582.62603799999999</v>
      </c>
      <c r="J66" s="8">
        <v>585.46301300000005</v>
      </c>
      <c r="K66" s="8">
        <v>588.40454099999999</v>
      </c>
      <c r="L66" s="8">
        <v>591.02264400000001</v>
      </c>
      <c r="M66" s="8">
        <v>593.18847700000003</v>
      </c>
      <c r="N66" s="8">
        <v>595.47582999999997</v>
      </c>
      <c r="O66" s="8">
        <v>597.30773899999997</v>
      </c>
      <c r="P66" s="8">
        <v>597.72882100000004</v>
      </c>
      <c r="Q66" s="8">
        <v>600.37744099999998</v>
      </c>
      <c r="R66" s="8">
        <v>601.58441200000004</v>
      </c>
      <c r="S66" s="8">
        <v>603.51025400000003</v>
      </c>
      <c r="T66" s="8">
        <v>607.32476799999995</v>
      </c>
      <c r="U66" s="8">
        <v>613.66851799999995</v>
      </c>
      <c r="V66" s="8">
        <v>621.42108199999996</v>
      </c>
      <c r="W66" s="8">
        <v>630.50195299999996</v>
      </c>
      <c r="X66" s="8">
        <v>640.696594</v>
      </c>
      <c r="Y66" s="8">
        <v>650.79901099999995</v>
      </c>
      <c r="Z66" s="8">
        <v>661.86651600000005</v>
      </c>
      <c r="AA66" s="8">
        <v>671.93603499999995</v>
      </c>
      <c r="AB66" s="8">
        <v>685.05304000000001</v>
      </c>
      <c r="AC66" s="8">
        <v>699.97906499999999</v>
      </c>
      <c r="AD66" s="8">
        <v>716.47705099999996</v>
      </c>
      <c r="AE66" s="8">
        <v>733.45330799999999</v>
      </c>
      <c r="AF66" s="8">
        <v>751.72070299999996</v>
      </c>
      <c r="AG66" s="8">
        <v>771.32397500000002</v>
      </c>
      <c r="AH66" s="8">
        <v>791.72436500000003</v>
      </c>
      <c r="AI66" s="8">
        <v>812.43786599999999</v>
      </c>
      <c r="AJ66" s="8">
        <v>833.99005099999999</v>
      </c>
      <c r="AK66" s="5">
        <v>1.2489E-2</v>
      </c>
    </row>
    <row r="67" spans="1:37" ht="15" customHeight="1">
      <c r="A67" s="61" t="s">
        <v>1059</v>
      </c>
      <c r="B67" s="7" t="s">
        <v>898</v>
      </c>
      <c r="C67" s="8">
        <v>314.51889</v>
      </c>
      <c r="D67" s="8">
        <v>309.83703600000001</v>
      </c>
      <c r="E67" s="8">
        <v>308.56381199999998</v>
      </c>
      <c r="F67" s="8">
        <v>305.952271</v>
      </c>
      <c r="G67" s="8">
        <v>302.55242900000002</v>
      </c>
      <c r="H67" s="8">
        <v>300.77383400000002</v>
      </c>
      <c r="I67" s="8">
        <v>299.84695399999998</v>
      </c>
      <c r="J67" s="8">
        <v>300.37066700000003</v>
      </c>
      <c r="K67" s="8">
        <v>300.308044</v>
      </c>
      <c r="L67" s="8">
        <v>301.59848</v>
      </c>
      <c r="M67" s="8">
        <v>301.93789700000002</v>
      </c>
      <c r="N67" s="8">
        <v>303.01904300000001</v>
      </c>
      <c r="O67" s="8">
        <v>305.74752799999999</v>
      </c>
      <c r="P67" s="8">
        <v>305.28469799999999</v>
      </c>
      <c r="Q67" s="8">
        <v>308.50018299999999</v>
      </c>
      <c r="R67" s="8">
        <v>309.00659200000001</v>
      </c>
      <c r="S67" s="8">
        <v>309.48019399999998</v>
      </c>
      <c r="T67" s="8">
        <v>312.61099200000001</v>
      </c>
      <c r="U67" s="8">
        <v>315.47067299999998</v>
      </c>
      <c r="V67" s="8">
        <v>319.42767300000003</v>
      </c>
      <c r="W67" s="8">
        <v>322.84826700000002</v>
      </c>
      <c r="X67" s="8">
        <v>328.76461799999998</v>
      </c>
      <c r="Y67" s="8">
        <v>332.10864299999997</v>
      </c>
      <c r="Z67" s="8">
        <v>337.22937000000002</v>
      </c>
      <c r="AA67" s="8">
        <v>341.59841899999998</v>
      </c>
      <c r="AB67" s="8">
        <v>347.24838299999999</v>
      </c>
      <c r="AC67" s="8">
        <v>353.95550500000002</v>
      </c>
      <c r="AD67" s="8">
        <v>360.22778299999999</v>
      </c>
      <c r="AE67" s="8">
        <v>366.84982300000001</v>
      </c>
      <c r="AF67" s="8">
        <v>373.544464</v>
      </c>
      <c r="AG67" s="8">
        <v>380.464111</v>
      </c>
      <c r="AH67" s="8">
        <v>388.506958</v>
      </c>
      <c r="AI67" s="8">
        <v>394.89712500000002</v>
      </c>
      <c r="AJ67" s="8">
        <v>402.490387</v>
      </c>
      <c r="AK67" s="5">
        <v>8.2089999999999993E-3</v>
      </c>
    </row>
    <row r="68" spans="1:37" ht="15" customHeight="1">
      <c r="A68" s="61" t="s">
        <v>1058</v>
      </c>
      <c r="B68" s="7" t="s">
        <v>790</v>
      </c>
      <c r="C68" s="8">
        <v>0.916995</v>
      </c>
      <c r="D68" s="8">
        <v>0.97379099999999996</v>
      </c>
      <c r="E68" s="8">
        <v>1.040497</v>
      </c>
      <c r="F68" s="8">
        <v>1.097607</v>
      </c>
      <c r="G68" s="8">
        <v>1.15185</v>
      </c>
      <c r="H68" s="8">
        <v>1.205884</v>
      </c>
      <c r="I68" s="8">
        <v>1.2549360000000001</v>
      </c>
      <c r="J68" s="8">
        <v>1.295695</v>
      </c>
      <c r="K68" s="8">
        <v>1.333585</v>
      </c>
      <c r="L68" s="8">
        <v>1.363917</v>
      </c>
      <c r="M68" s="8">
        <v>1.39286</v>
      </c>
      <c r="N68" s="8">
        <v>1.4081459999999999</v>
      </c>
      <c r="O68" s="8">
        <v>1.4287749999999999</v>
      </c>
      <c r="P68" s="8">
        <v>1.4426589999999999</v>
      </c>
      <c r="Q68" s="8">
        <v>1.4569350000000001</v>
      </c>
      <c r="R68" s="8">
        <v>1.4938290000000001</v>
      </c>
      <c r="S68" s="8">
        <v>1.5272570000000001</v>
      </c>
      <c r="T68" s="8">
        <v>1.562846</v>
      </c>
      <c r="U68" s="8">
        <v>1.612787</v>
      </c>
      <c r="V68" s="8">
        <v>1.670801</v>
      </c>
      <c r="W68" s="8">
        <v>1.7384759999999999</v>
      </c>
      <c r="X68" s="8">
        <v>1.81599</v>
      </c>
      <c r="Y68" s="8">
        <v>1.9001110000000001</v>
      </c>
      <c r="Z68" s="8">
        <v>1.995452</v>
      </c>
      <c r="AA68" s="8">
        <v>2.0964399999999999</v>
      </c>
      <c r="AB68" s="8">
        <v>2.2040280000000001</v>
      </c>
      <c r="AC68" s="8">
        <v>2.3169430000000002</v>
      </c>
      <c r="AD68" s="8">
        <v>2.4394809999999998</v>
      </c>
      <c r="AE68" s="8">
        <v>2.5743299999999998</v>
      </c>
      <c r="AF68" s="8">
        <v>2.7162310000000001</v>
      </c>
      <c r="AG68" s="8">
        <v>2.9088210000000001</v>
      </c>
      <c r="AH68" s="8">
        <v>3.023139</v>
      </c>
      <c r="AI68" s="8">
        <v>3.1869900000000002</v>
      </c>
      <c r="AJ68" s="8">
        <v>3.3680330000000001</v>
      </c>
      <c r="AK68" s="5">
        <v>3.9538999999999998E-2</v>
      </c>
    </row>
    <row r="69" spans="1:37" ht="15" customHeight="1">
      <c r="A69" s="61" t="s">
        <v>1057</v>
      </c>
      <c r="B69" s="7" t="s">
        <v>895</v>
      </c>
      <c r="C69" s="8">
        <v>0.64293800000000001</v>
      </c>
      <c r="D69" s="8">
        <v>0.83650000000000002</v>
      </c>
      <c r="E69" s="8">
        <v>1.046287</v>
      </c>
      <c r="F69" s="8">
        <v>1.230534</v>
      </c>
      <c r="G69" s="8">
        <v>1.397348</v>
      </c>
      <c r="H69" s="8">
        <v>1.5730219999999999</v>
      </c>
      <c r="I69" s="8">
        <v>1.739608</v>
      </c>
      <c r="J69" s="8">
        <v>1.8905080000000001</v>
      </c>
      <c r="K69" s="8">
        <v>2.0300590000000001</v>
      </c>
      <c r="L69" s="8">
        <v>2.1599339999999998</v>
      </c>
      <c r="M69" s="8">
        <v>2.2739560000000001</v>
      </c>
      <c r="N69" s="8">
        <v>2.3889779999999998</v>
      </c>
      <c r="O69" s="8">
        <v>2.4886349999999999</v>
      </c>
      <c r="P69" s="8">
        <v>2.57708</v>
      </c>
      <c r="Q69" s="8">
        <v>2.6584819999999998</v>
      </c>
      <c r="R69" s="8">
        <v>2.7396259999999999</v>
      </c>
      <c r="S69" s="8">
        <v>2.8213300000000001</v>
      </c>
      <c r="T69" s="8">
        <v>2.9087390000000002</v>
      </c>
      <c r="U69" s="8">
        <v>2.9961570000000002</v>
      </c>
      <c r="V69" s="8">
        <v>3.0939139999999998</v>
      </c>
      <c r="W69" s="8">
        <v>3.2005699999999999</v>
      </c>
      <c r="X69" s="8">
        <v>3.3278500000000002</v>
      </c>
      <c r="Y69" s="8">
        <v>3.4732690000000002</v>
      </c>
      <c r="Z69" s="8">
        <v>3.6199669999999999</v>
      </c>
      <c r="AA69" s="8">
        <v>3.7998430000000001</v>
      </c>
      <c r="AB69" s="8">
        <v>3.9666929999999998</v>
      </c>
      <c r="AC69" s="8">
        <v>4.1339779999999999</v>
      </c>
      <c r="AD69" s="8">
        <v>4.3353349999999997</v>
      </c>
      <c r="AE69" s="8">
        <v>4.5666029999999997</v>
      </c>
      <c r="AF69" s="8">
        <v>4.8037900000000002</v>
      </c>
      <c r="AG69" s="8">
        <v>5.0479060000000002</v>
      </c>
      <c r="AH69" s="8">
        <v>5.3108459999999997</v>
      </c>
      <c r="AI69" s="8">
        <v>5.5926140000000002</v>
      </c>
      <c r="AJ69" s="8">
        <v>5.9056430000000004</v>
      </c>
      <c r="AK69" s="5">
        <v>6.2979999999999994E-2</v>
      </c>
    </row>
    <row r="70" spans="1:37" ht="15" customHeight="1">
      <c r="A70" s="61" t="s">
        <v>1056</v>
      </c>
      <c r="B70" s="7" t="s">
        <v>893</v>
      </c>
      <c r="C70" s="8">
        <v>6.9082650000000001</v>
      </c>
      <c r="D70" s="8">
        <v>8.1978399999999993</v>
      </c>
      <c r="E70" s="8">
        <v>9.5386810000000004</v>
      </c>
      <c r="F70" s="8">
        <v>10.659224999999999</v>
      </c>
      <c r="G70" s="8">
        <v>11.635705</v>
      </c>
      <c r="H70" s="8">
        <v>12.653</v>
      </c>
      <c r="I70" s="8">
        <v>13.613320999999999</v>
      </c>
      <c r="J70" s="8">
        <v>14.488035</v>
      </c>
      <c r="K70" s="8">
        <v>15.316953</v>
      </c>
      <c r="L70" s="8">
        <v>16.117616999999999</v>
      </c>
      <c r="M70" s="8">
        <v>16.867367000000002</v>
      </c>
      <c r="N70" s="8">
        <v>17.680949999999999</v>
      </c>
      <c r="O70" s="8">
        <v>18.449594000000001</v>
      </c>
      <c r="P70" s="8">
        <v>19.257444</v>
      </c>
      <c r="Q70" s="8">
        <v>20.076229000000001</v>
      </c>
      <c r="R70" s="8">
        <v>20.94125</v>
      </c>
      <c r="S70" s="8">
        <v>21.865047000000001</v>
      </c>
      <c r="T70" s="8">
        <v>22.912903</v>
      </c>
      <c r="U70" s="8">
        <v>24.042788000000002</v>
      </c>
      <c r="V70" s="8">
        <v>25.235496999999999</v>
      </c>
      <c r="W70" s="8">
        <v>26.517809</v>
      </c>
      <c r="X70" s="8">
        <v>27.903687000000001</v>
      </c>
      <c r="Y70" s="8">
        <v>29.363516000000001</v>
      </c>
      <c r="Z70" s="8">
        <v>30.971495000000001</v>
      </c>
      <c r="AA70" s="8">
        <v>32.631836</v>
      </c>
      <c r="AB70" s="8">
        <v>34.372912999999997</v>
      </c>
      <c r="AC70" s="8">
        <v>36.175735000000003</v>
      </c>
      <c r="AD70" s="8">
        <v>38.134808</v>
      </c>
      <c r="AE70" s="8">
        <v>40.241604000000002</v>
      </c>
      <c r="AF70" s="8">
        <v>42.503825999999997</v>
      </c>
      <c r="AG70" s="8">
        <v>44.710369</v>
      </c>
      <c r="AH70" s="8">
        <v>47.169238999999997</v>
      </c>
      <c r="AI70" s="8">
        <v>49.823661999999999</v>
      </c>
      <c r="AJ70" s="8">
        <v>52.556969000000002</v>
      </c>
      <c r="AK70" s="5">
        <v>5.9782000000000002E-2</v>
      </c>
    </row>
    <row r="71" spans="1:37" ht="15" customHeight="1">
      <c r="A71" s="61" t="s">
        <v>1055</v>
      </c>
      <c r="B71" s="7" t="s">
        <v>891</v>
      </c>
      <c r="C71" s="8">
        <v>0</v>
      </c>
      <c r="D71" s="8">
        <v>0.208953</v>
      </c>
      <c r="E71" s="8">
        <v>0.431475</v>
      </c>
      <c r="F71" s="8">
        <v>0.635625</v>
      </c>
      <c r="G71" s="8">
        <v>0.82511699999999999</v>
      </c>
      <c r="H71" s="8">
        <v>1.0293410000000001</v>
      </c>
      <c r="I71" s="8">
        <v>1.229749</v>
      </c>
      <c r="J71" s="8">
        <v>1.421055</v>
      </c>
      <c r="K71" s="8">
        <v>1.60778</v>
      </c>
      <c r="L71" s="8">
        <v>1.791161</v>
      </c>
      <c r="M71" s="8">
        <v>1.966912</v>
      </c>
      <c r="N71" s="8">
        <v>2.1489699999999998</v>
      </c>
      <c r="O71" s="8">
        <v>2.323807</v>
      </c>
      <c r="P71" s="8">
        <v>2.4996160000000001</v>
      </c>
      <c r="Q71" s="8">
        <v>2.6763059999999999</v>
      </c>
      <c r="R71" s="8">
        <v>2.8565299999999998</v>
      </c>
      <c r="S71" s="8">
        <v>3.0482870000000002</v>
      </c>
      <c r="T71" s="8">
        <v>3.2508460000000001</v>
      </c>
      <c r="U71" s="8">
        <v>3.464915</v>
      </c>
      <c r="V71" s="8">
        <v>3.6920389999999998</v>
      </c>
      <c r="W71" s="8">
        <v>3.9239850000000001</v>
      </c>
      <c r="X71" s="8">
        <v>4.1724290000000002</v>
      </c>
      <c r="Y71" s="8">
        <v>4.4325369999999999</v>
      </c>
      <c r="Z71" s="8">
        <v>4.7158259999999999</v>
      </c>
      <c r="AA71" s="8">
        <v>5.0078800000000001</v>
      </c>
      <c r="AB71" s="8">
        <v>5.3130600000000001</v>
      </c>
      <c r="AC71" s="8">
        <v>5.629302</v>
      </c>
      <c r="AD71" s="8">
        <v>5.9672400000000003</v>
      </c>
      <c r="AE71" s="8">
        <v>6.3341560000000001</v>
      </c>
      <c r="AF71" s="8">
        <v>6.717841</v>
      </c>
      <c r="AG71" s="8">
        <v>7.1233500000000003</v>
      </c>
      <c r="AH71" s="8">
        <v>7.5582469999999997</v>
      </c>
      <c r="AI71" s="8">
        <v>8.0175909999999995</v>
      </c>
      <c r="AJ71" s="8">
        <v>8.5019950000000009</v>
      </c>
      <c r="AK71" s="5">
        <v>0.122784</v>
      </c>
    </row>
    <row r="72" spans="1:37" ht="15" customHeight="1">
      <c r="A72" s="61" t="s">
        <v>1054</v>
      </c>
      <c r="B72" s="7" t="s">
        <v>889</v>
      </c>
      <c r="C72" s="8">
        <v>0</v>
      </c>
      <c r="D72" s="8">
        <v>0.105224</v>
      </c>
      <c r="E72" s="8">
        <v>0.21604599999999999</v>
      </c>
      <c r="F72" s="8">
        <v>0.31716800000000001</v>
      </c>
      <c r="G72" s="8">
        <v>0.41022399999999998</v>
      </c>
      <c r="H72" s="8">
        <v>0.50918099999999999</v>
      </c>
      <c r="I72" s="8">
        <v>0.60463500000000003</v>
      </c>
      <c r="J72" s="8">
        <v>0.69483499999999998</v>
      </c>
      <c r="K72" s="8">
        <v>0.78242999999999996</v>
      </c>
      <c r="L72" s="8">
        <v>0.86835300000000004</v>
      </c>
      <c r="M72" s="8">
        <v>0.95015899999999998</v>
      </c>
      <c r="N72" s="8">
        <v>1.0352049999999999</v>
      </c>
      <c r="O72" s="8">
        <v>1.117083</v>
      </c>
      <c r="P72" s="8">
        <v>1.1996450000000001</v>
      </c>
      <c r="Q72" s="8">
        <v>1.282815</v>
      </c>
      <c r="R72" s="8">
        <v>1.3680540000000001</v>
      </c>
      <c r="S72" s="8">
        <v>1.4603280000000001</v>
      </c>
      <c r="T72" s="8">
        <v>1.5573999999999999</v>
      </c>
      <c r="U72" s="8">
        <v>1.6598440000000001</v>
      </c>
      <c r="V72" s="8">
        <v>1.7678370000000001</v>
      </c>
      <c r="W72" s="8">
        <v>1.8773040000000001</v>
      </c>
      <c r="X72" s="8">
        <v>1.9940990000000001</v>
      </c>
      <c r="Y72" s="8">
        <v>2.1158389999999998</v>
      </c>
      <c r="Z72" s="8">
        <v>2.2479960000000001</v>
      </c>
      <c r="AA72" s="8">
        <v>2.383699</v>
      </c>
      <c r="AB72" s="8">
        <v>2.5251169999999998</v>
      </c>
      <c r="AC72" s="8">
        <v>2.671313</v>
      </c>
      <c r="AD72" s="8">
        <v>2.8274210000000002</v>
      </c>
      <c r="AE72" s="8">
        <v>2.9969329999999998</v>
      </c>
      <c r="AF72" s="8">
        <v>3.174188</v>
      </c>
      <c r="AG72" s="8">
        <v>3.3616069999999998</v>
      </c>
      <c r="AH72" s="8">
        <v>3.5629300000000002</v>
      </c>
      <c r="AI72" s="8">
        <v>3.7758150000000001</v>
      </c>
      <c r="AJ72" s="8">
        <v>4.0005559999999996</v>
      </c>
      <c r="AK72" s="5">
        <v>0.120405</v>
      </c>
    </row>
    <row r="73" spans="1:37" ht="15" customHeight="1">
      <c r="A73" s="61" t="s">
        <v>1053</v>
      </c>
      <c r="B73" s="7" t="s">
        <v>887</v>
      </c>
      <c r="C73" s="8">
        <v>0</v>
      </c>
      <c r="D73" s="8">
        <v>0.107501</v>
      </c>
      <c r="E73" s="8">
        <v>0.22187499999999999</v>
      </c>
      <c r="F73" s="8">
        <v>0.32658799999999999</v>
      </c>
      <c r="G73" s="8">
        <v>0.42335</v>
      </c>
      <c r="H73" s="8">
        <v>0.52690899999999996</v>
      </c>
      <c r="I73" s="8">
        <v>0.62762300000000004</v>
      </c>
      <c r="J73" s="8">
        <v>0.72294099999999994</v>
      </c>
      <c r="K73" s="8">
        <v>0.81516200000000005</v>
      </c>
      <c r="L73" s="8">
        <v>0.90520599999999996</v>
      </c>
      <c r="M73" s="8">
        <v>0.99063999999999997</v>
      </c>
      <c r="N73" s="8">
        <v>1.07918</v>
      </c>
      <c r="O73" s="8">
        <v>1.1639699999999999</v>
      </c>
      <c r="P73" s="8">
        <v>1.2492220000000001</v>
      </c>
      <c r="Q73" s="8">
        <v>1.3348519999999999</v>
      </c>
      <c r="R73" s="8">
        <v>1.4222079999999999</v>
      </c>
      <c r="S73" s="8">
        <v>1.515247</v>
      </c>
      <c r="T73" s="8">
        <v>1.6136459999999999</v>
      </c>
      <c r="U73" s="8">
        <v>1.7178929999999999</v>
      </c>
      <c r="V73" s="8">
        <v>1.8287169999999999</v>
      </c>
      <c r="W73" s="8">
        <v>1.9417800000000001</v>
      </c>
      <c r="X73" s="8">
        <v>2.0630269999999999</v>
      </c>
      <c r="Y73" s="8">
        <v>2.1900879999999998</v>
      </c>
      <c r="Z73" s="8">
        <v>2.3286500000000001</v>
      </c>
      <c r="AA73" s="8">
        <v>2.4715539999999998</v>
      </c>
      <c r="AB73" s="8">
        <v>2.6209699999999998</v>
      </c>
      <c r="AC73" s="8">
        <v>2.7758669999999999</v>
      </c>
      <c r="AD73" s="8">
        <v>2.941484</v>
      </c>
      <c r="AE73" s="8">
        <v>3.1213880000000001</v>
      </c>
      <c r="AF73" s="8">
        <v>3.3095810000000001</v>
      </c>
      <c r="AG73" s="8">
        <v>3.5085139999999999</v>
      </c>
      <c r="AH73" s="8">
        <v>3.7219169999999999</v>
      </c>
      <c r="AI73" s="8">
        <v>3.947346</v>
      </c>
      <c r="AJ73" s="8">
        <v>4.1851070000000004</v>
      </c>
      <c r="AK73" s="5">
        <v>0.121235</v>
      </c>
    </row>
    <row r="74" spans="1:37" ht="15" customHeight="1">
      <c r="A74" s="61" t="s">
        <v>1052</v>
      </c>
      <c r="B74" s="7" t="s">
        <v>885</v>
      </c>
      <c r="C74" s="8">
        <v>0</v>
      </c>
      <c r="D74" s="8">
        <v>0.182533</v>
      </c>
      <c r="E74" s="8">
        <v>0.378913</v>
      </c>
      <c r="F74" s="8">
        <v>0.55971700000000002</v>
      </c>
      <c r="G74" s="8">
        <v>0.733151</v>
      </c>
      <c r="H74" s="8">
        <v>0.92276599999999998</v>
      </c>
      <c r="I74" s="8">
        <v>1.112552</v>
      </c>
      <c r="J74" s="8">
        <v>1.29904</v>
      </c>
      <c r="K74" s="8">
        <v>1.4877</v>
      </c>
      <c r="L74" s="8">
        <v>1.680795</v>
      </c>
      <c r="M74" s="8">
        <v>1.874412</v>
      </c>
      <c r="N74" s="8">
        <v>2.077458</v>
      </c>
      <c r="O74" s="8">
        <v>2.2815810000000001</v>
      </c>
      <c r="P74" s="8">
        <v>2.4941719999999998</v>
      </c>
      <c r="Q74" s="8">
        <v>2.7143320000000002</v>
      </c>
      <c r="R74" s="8">
        <v>2.942761</v>
      </c>
      <c r="S74" s="8">
        <v>3.1853549999999999</v>
      </c>
      <c r="T74" s="8">
        <v>3.4402889999999999</v>
      </c>
      <c r="U74" s="8">
        <v>3.7071640000000001</v>
      </c>
      <c r="V74" s="8">
        <v>3.9869949999999998</v>
      </c>
      <c r="W74" s="8">
        <v>4.2737639999999999</v>
      </c>
      <c r="X74" s="8">
        <v>4.5783009999999997</v>
      </c>
      <c r="Y74" s="8">
        <v>4.8950519999999997</v>
      </c>
      <c r="Z74" s="8">
        <v>5.2364750000000004</v>
      </c>
      <c r="AA74" s="8">
        <v>5.5873540000000004</v>
      </c>
      <c r="AB74" s="8">
        <v>5.952439</v>
      </c>
      <c r="AC74" s="8">
        <v>6.329453</v>
      </c>
      <c r="AD74" s="8">
        <v>6.7304139999999997</v>
      </c>
      <c r="AE74" s="8">
        <v>7.1637269999999997</v>
      </c>
      <c r="AF74" s="8">
        <v>7.6156430000000004</v>
      </c>
      <c r="AG74" s="8">
        <v>8.0923390000000008</v>
      </c>
      <c r="AH74" s="8">
        <v>8.6022440000000007</v>
      </c>
      <c r="AI74" s="8">
        <v>9.1399000000000008</v>
      </c>
      <c r="AJ74" s="8">
        <v>9.7060790000000008</v>
      </c>
      <c r="AK74" s="5">
        <v>0.132213</v>
      </c>
    </row>
    <row r="75" spans="1:37" ht="15" customHeight="1">
      <c r="A75" s="61" t="s">
        <v>1051</v>
      </c>
      <c r="B75" s="7" t="s">
        <v>903</v>
      </c>
      <c r="C75" s="8">
        <v>879.51995799999997</v>
      </c>
      <c r="D75" s="8">
        <v>881.07354699999996</v>
      </c>
      <c r="E75" s="8">
        <v>890.91442900000004</v>
      </c>
      <c r="F75" s="8">
        <v>893.73443599999996</v>
      </c>
      <c r="G75" s="8">
        <v>893.12976100000003</v>
      </c>
      <c r="H75" s="8">
        <v>897.66192599999999</v>
      </c>
      <c r="I75" s="8">
        <v>902.65545699999996</v>
      </c>
      <c r="J75" s="8">
        <v>907.64581299999998</v>
      </c>
      <c r="K75" s="8">
        <v>912.086365</v>
      </c>
      <c r="L75" s="8">
        <v>917.50799600000005</v>
      </c>
      <c r="M75" s="8">
        <v>921.44281000000001</v>
      </c>
      <c r="N75" s="8">
        <v>926.31384300000002</v>
      </c>
      <c r="O75" s="8">
        <v>932.308899</v>
      </c>
      <c r="P75" s="8">
        <v>933.73394800000005</v>
      </c>
      <c r="Q75" s="8">
        <v>941.07769800000005</v>
      </c>
      <c r="R75" s="8">
        <v>944.35522500000002</v>
      </c>
      <c r="S75" s="8">
        <v>948.41339100000005</v>
      </c>
      <c r="T75" s="8">
        <v>957.18218999999999</v>
      </c>
      <c r="U75" s="8">
        <v>968.34069799999997</v>
      </c>
      <c r="V75" s="8">
        <v>982.12457300000005</v>
      </c>
      <c r="W75" s="8">
        <v>996.82391399999995</v>
      </c>
      <c r="X75" s="8">
        <v>1015.3167110000001</v>
      </c>
      <c r="Y75" s="8">
        <v>1031.278198</v>
      </c>
      <c r="Z75" s="8">
        <v>1050.2117920000001</v>
      </c>
      <c r="AA75" s="8">
        <v>1067.512573</v>
      </c>
      <c r="AB75" s="8">
        <v>1089.2567140000001</v>
      </c>
      <c r="AC75" s="8">
        <v>1113.9677730000001</v>
      </c>
      <c r="AD75" s="8">
        <v>1140.080811</v>
      </c>
      <c r="AE75" s="8">
        <v>1167.3017580000001</v>
      </c>
      <c r="AF75" s="8">
        <v>1196.1064449999999</v>
      </c>
      <c r="AG75" s="8">
        <v>1226.5399170000001</v>
      </c>
      <c r="AH75" s="8">
        <v>1259.179932</v>
      </c>
      <c r="AI75" s="8">
        <v>1290.8183590000001</v>
      </c>
      <c r="AJ75" s="8">
        <v>1324.705078</v>
      </c>
      <c r="AK75" s="5">
        <v>1.2825E-2</v>
      </c>
    </row>
    <row r="76" spans="1:37" ht="15" customHeight="1">
      <c r="B76" s="4" t="s">
        <v>902</v>
      </c>
    </row>
    <row r="77" spans="1:37" ht="15" customHeight="1">
      <c r="A77" s="61" t="s">
        <v>1050</v>
      </c>
      <c r="B77" s="7" t="s">
        <v>900</v>
      </c>
      <c r="C77" s="8">
        <v>4107.5283200000003</v>
      </c>
      <c r="D77" s="8">
        <v>4163.5810549999997</v>
      </c>
      <c r="E77" s="8">
        <v>4231.3227539999998</v>
      </c>
      <c r="F77" s="8">
        <v>4230.2763670000004</v>
      </c>
      <c r="G77" s="8">
        <v>4205.7900390000004</v>
      </c>
      <c r="H77" s="8">
        <v>4195.3930659999996</v>
      </c>
      <c r="I77" s="8">
        <v>4183.3706050000001</v>
      </c>
      <c r="J77" s="8">
        <v>4164.076172</v>
      </c>
      <c r="K77" s="8">
        <v>4143.5</v>
      </c>
      <c r="L77" s="8">
        <v>4118.0478519999997</v>
      </c>
      <c r="M77" s="8">
        <v>4075.7692870000001</v>
      </c>
      <c r="N77" s="8">
        <v>4034.7094729999999</v>
      </c>
      <c r="O77" s="8">
        <v>3981.866943</v>
      </c>
      <c r="P77" s="8">
        <v>3932.8615719999998</v>
      </c>
      <c r="Q77" s="8">
        <v>3885.8823240000002</v>
      </c>
      <c r="R77" s="8">
        <v>3842.3923340000001</v>
      </c>
      <c r="S77" s="8">
        <v>3801.6291500000002</v>
      </c>
      <c r="T77" s="8">
        <v>3771.507568</v>
      </c>
      <c r="U77" s="8">
        <v>3754.4636230000001</v>
      </c>
      <c r="V77" s="8">
        <v>3738.6320799999999</v>
      </c>
      <c r="W77" s="8">
        <v>3731.5214839999999</v>
      </c>
      <c r="X77" s="8">
        <v>3724.064453</v>
      </c>
      <c r="Y77" s="8">
        <v>3718.6992190000001</v>
      </c>
      <c r="Z77" s="8">
        <v>3701.225586</v>
      </c>
      <c r="AA77" s="8">
        <v>3697.820557</v>
      </c>
      <c r="AB77" s="8">
        <v>3691.4887699999999</v>
      </c>
      <c r="AC77" s="8">
        <v>3687.2863769999999</v>
      </c>
      <c r="AD77" s="8">
        <v>3690.4418949999999</v>
      </c>
      <c r="AE77" s="8">
        <v>3695.0288089999999</v>
      </c>
      <c r="AF77" s="8">
        <v>3696.570557</v>
      </c>
      <c r="AG77" s="8">
        <v>3700.9545899999998</v>
      </c>
      <c r="AH77" s="8">
        <v>3706.4233399999998</v>
      </c>
      <c r="AI77" s="8">
        <v>3704.5722660000001</v>
      </c>
      <c r="AJ77" s="8">
        <v>3706.1298830000001</v>
      </c>
      <c r="AK77" s="5">
        <v>-3.6310000000000001E-3</v>
      </c>
    </row>
    <row r="78" spans="1:37" ht="15" customHeight="1">
      <c r="A78" s="61" t="s">
        <v>1049</v>
      </c>
      <c r="B78" s="7" t="s">
        <v>898</v>
      </c>
      <c r="C78" s="8">
        <v>5.4163309999999996</v>
      </c>
      <c r="D78" s="8">
        <v>4.7862650000000002</v>
      </c>
      <c r="E78" s="8">
        <v>4.2297159999999998</v>
      </c>
      <c r="F78" s="8">
        <v>3.7072949999999998</v>
      </c>
      <c r="G78" s="8">
        <v>3.274994</v>
      </c>
      <c r="H78" s="8">
        <v>2.947762</v>
      </c>
      <c r="I78" s="8">
        <v>2.6445120000000002</v>
      </c>
      <c r="J78" s="8">
        <v>2.3591280000000001</v>
      </c>
      <c r="K78" s="8">
        <v>2.151116</v>
      </c>
      <c r="L78" s="8">
        <v>2.0036429999999998</v>
      </c>
      <c r="M78" s="8">
        <v>1.8926499999999999</v>
      </c>
      <c r="N78" s="8">
        <v>1.764813</v>
      </c>
      <c r="O78" s="8">
        <v>1.688245</v>
      </c>
      <c r="P78" s="8">
        <v>1.59589</v>
      </c>
      <c r="Q78" s="8">
        <v>1.5171330000000001</v>
      </c>
      <c r="R78" s="8">
        <v>1.4510099999999999</v>
      </c>
      <c r="S78" s="8">
        <v>1.3874379999999999</v>
      </c>
      <c r="T78" s="8">
        <v>1.3593170000000001</v>
      </c>
      <c r="U78" s="8">
        <v>1.305493</v>
      </c>
      <c r="V78" s="8">
        <v>1.278432</v>
      </c>
      <c r="W78" s="8">
        <v>1.2643610000000001</v>
      </c>
      <c r="X78" s="8">
        <v>1.250737</v>
      </c>
      <c r="Y78" s="8">
        <v>1.222772</v>
      </c>
      <c r="Z78" s="8">
        <v>1.221854</v>
      </c>
      <c r="AA78" s="8">
        <v>1.199303</v>
      </c>
      <c r="AB78" s="8">
        <v>1.1671579999999999</v>
      </c>
      <c r="AC78" s="8">
        <v>1.1594819999999999</v>
      </c>
      <c r="AD78" s="8">
        <v>1.1581939999999999</v>
      </c>
      <c r="AE78" s="8">
        <v>1.161068</v>
      </c>
      <c r="AF78" s="8">
        <v>1.1627959999999999</v>
      </c>
      <c r="AG78" s="8">
        <v>1.1717900000000001</v>
      </c>
      <c r="AH78" s="8">
        <v>1.1778230000000001</v>
      </c>
      <c r="AI78" s="8">
        <v>1.1936119999999999</v>
      </c>
      <c r="AJ78" s="8">
        <v>1.1929689999999999</v>
      </c>
      <c r="AK78" s="5">
        <v>-4.2486999999999997E-2</v>
      </c>
    </row>
    <row r="79" spans="1:37" ht="15" customHeight="1">
      <c r="A79" s="61" t="s">
        <v>1048</v>
      </c>
      <c r="B79" s="7" t="s">
        <v>790</v>
      </c>
      <c r="C79" s="8">
        <v>0.56246399999999996</v>
      </c>
      <c r="D79" s="8">
        <v>0.68067299999999997</v>
      </c>
      <c r="E79" s="8">
        <v>0.79214399999999996</v>
      </c>
      <c r="F79" s="8">
        <v>0.87821899999999997</v>
      </c>
      <c r="G79" s="8">
        <v>0.93819200000000003</v>
      </c>
      <c r="H79" s="8">
        <v>0.98750599999999999</v>
      </c>
      <c r="I79" s="8">
        <v>1.025347</v>
      </c>
      <c r="J79" s="8">
        <v>1.045736</v>
      </c>
      <c r="K79" s="8">
        <v>1.0689040000000001</v>
      </c>
      <c r="L79" s="8">
        <v>1.084859</v>
      </c>
      <c r="M79" s="8">
        <v>1.0977140000000001</v>
      </c>
      <c r="N79" s="8">
        <v>1.091866</v>
      </c>
      <c r="O79" s="8">
        <v>1.0899669999999999</v>
      </c>
      <c r="P79" s="8">
        <v>1.0864039999999999</v>
      </c>
      <c r="Q79" s="8">
        <v>1.0654520000000001</v>
      </c>
      <c r="R79" s="8">
        <v>1.0556080000000001</v>
      </c>
      <c r="S79" s="8">
        <v>1.049104</v>
      </c>
      <c r="T79" s="8">
        <v>1.046564</v>
      </c>
      <c r="U79" s="8">
        <v>1.047302</v>
      </c>
      <c r="V79" s="8">
        <v>1.049326</v>
      </c>
      <c r="W79" s="8">
        <v>1.0544819999999999</v>
      </c>
      <c r="X79" s="8">
        <v>1.0626059999999999</v>
      </c>
      <c r="Y79" s="8">
        <v>1.071347</v>
      </c>
      <c r="Z79" s="8">
        <v>1.0833379999999999</v>
      </c>
      <c r="AA79" s="8">
        <v>1.095669</v>
      </c>
      <c r="AB79" s="8">
        <v>1.1087689999999999</v>
      </c>
      <c r="AC79" s="8">
        <v>1.1219939999999999</v>
      </c>
      <c r="AD79" s="8">
        <v>1.1374610000000001</v>
      </c>
      <c r="AE79" s="8">
        <v>1.156075</v>
      </c>
      <c r="AF79" s="8">
        <v>1.175667</v>
      </c>
      <c r="AG79" s="8">
        <v>1.1999299999999999</v>
      </c>
      <c r="AH79" s="8">
        <v>1.222907</v>
      </c>
      <c r="AI79" s="8">
        <v>1.2417069999999999</v>
      </c>
      <c r="AJ79" s="8">
        <v>1.264421</v>
      </c>
      <c r="AK79" s="5">
        <v>1.9540999999999999E-2</v>
      </c>
    </row>
    <row r="80" spans="1:37" ht="15" customHeight="1">
      <c r="A80" s="61" t="s">
        <v>1047</v>
      </c>
      <c r="B80" s="7" t="s">
        <v>895</v>
      </c>
      <c r="C80" s="8">
        <v>37.503585999999999</v>
      </c>
      <c r="D80" s="8">
        <v>41.101092999999999</v>
      </c>
      <c r="E80" s="8">
        <v>44.070621000000003</v>
      </c>
      <c r="F80" s="8">
        <v>45.675002999999997</v>
      </c>
      <c r="G80" s="8">
        <v>46.515799999999999</v>
      </c>
      <c r="H80" s="8">
        <v>47.239609000000002</v>
      </c>
      <c r="I80" s="8">
        <v>47.741664999999998</v>
      </c>
      <c r="J80" s="8">
        <v>47.989826000000001</v>
      </c>
      <c r="K80" s="8">
        <v>48.112670999999999</v>
      </c>
      <c r="L80" s="8">
        <v>48.245609000000002</v>
      </c>
      <c r="M80" s="8">
        <v>48.331553999999997</v>
      </c>
      <c r="N80" s="8">
        <v>48.728107000000001</v>
      </c>
      <c r="O80" s="8">
        <v>49.222259999999999</v>
      </c>
      <c r="P80" s="8">
        <v>50.062125999999999</v>
      </c>
      <c r="Q80" s="8">
        <v>51.319878000000003</v>
      </c>
      <c r="R80" s="8">
        <v>53.110607000000002</v>
      </c>
      <c r="S80" s="8">
        <v>55.620475999999996</v>
      </c>
      <c r="T80" s="8">
        <v>58.818747999999999</v>
      </c>
      <c r="U80" s="8">
        <v>62.690739000000001</v>
      </c>
      <c r="V80" s="8">
        <v>67.256989000000004</v>
      </c>
      <c r="W80" s="8">
        <v>72.560981999999996</v>
      </c>
      <c r="X80" s="8">
        <v>78.712219000000005</v>
      </c>
      <c r="Y80" s="8">
        <v>85.611191000000005</v>
      </c>
      <c r="Z80" s="8">
        <v>93.521659999999997</v>
      </c>
      <c r="AA80" s="8">
        <v>102.25007600000001</v>
      </c>
      <c r="AB80" s="8">
        <v>111.852249</v>
      </c>
      <c r="AC80" s="8">
        <v>122.44375599999999</v>
      </c>
      <c r="AD80" s="8">
        <v>134.243988</v>
      </c>
      <c r="AE80" s="8">
        <v>147.28338600000001</v>
      </c>
      <c r="AF80" s="8">
        <v>161.27003500000001</v>
      </c>
      <c r="AG80" s="8">
        <v>175.986771</v>
      </c>
      <c r="AH80" s="8">
        <v>191.750809</v>
      </c>
      <c r="AI80" s="8">
        <v>207.786743</v>
      </c>
      <c r="AJ80" s="8">
        <v>224.14338699999999</v>
      </c>
      <c r="AK80" s="5">
        <v>5.4438E-2</v>
      </c>
    </row>
    <row r="81" spans="1:37" ht="15" customHeight="1">
      <c r="A81" s="61" t="s">
        <v>1046</v>
      </c>
      <c r="B81" s="7" t="s">
        <v>893</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5" t="s">
        <v>188</v>
      </c>
    </row>
    <row r="82" spans="1:37" ht="15" customHeight="1">
      <c r="A82" s="61" t="s">
        <v>1045</v>
      </c>
      <c r="B82" s="7" t="s">
        <v>891</v>
      </c>
      <c r="C82" s="8">
        <v>0</v>
      </c>
      <c r="D82" s="8">
        <v>9.9172999999999997E-2</v>
      </c>
      <c r="E82" s="8">
        <v>0.170094</v>
      </c>
      <c r="F82" s="8">
        <v>0.23714399999999999</v>
      </c>
      <c r="G82" s="8">
        <v>0.30244900000000002</v>
      </c>
      <c r="H82" s="8">
        <v>0.37376900000000002</v>
      </c>
      <c r="I82" s="8">
        <v>0.44560300000000003</v>
      </c>
      <c r="J82" s="8">
        <v>0.51603100000000002</v>
      </c>
      <c r="K82" s="8">
        <v>0.58562700000000001</v>
      </c>
      <c r="L82" s="8">
        <v>0.65393400000000002</v>
      </c>
      <c r="M82" s="8">
        <v>0.71839500000000001</v>
      </c>
      <c r="N82" s="8">
        <v>0.78260099999999999</v>
      </c>
      <c r="O82" s="8">
        <v>0.841283</v>
      </c>
      <c r="P82" s="8">
        <v>0.89612099999999995</v>
      </c>
      <c r="Q82" s="8">
        <v>0.94644799999999996</v>
      </c>
      <c r="R82" s="8">
        <v>0.99290299999999998</v>
      </c>
      <c r="S82" s="8">
        <v>1.038003</v>
      </c>
      <c r="T82" s="8">
        <v>1.0814319999999999</v>
      </c>
      <c r="U82" s="8">
        <v>1.1248210000000001</v>
      </c>
      <c r="V82" s="8">
        <v>1.1699059999999999</v>
      </c>
      <c r="W82" s="8">
        <v>1.2138450000000001</v>
      </c>
      <c r="X82" s="8">
        <v>1.256694</v>
      </c>
      <c r="Y82" s="8">
        <v>1.299544</v>
      </c>
      <c r="Z82" s="8">
        <v>1.3497600000000001</v>
      </c>
      <c r="AA82" s="8">
        <v>1.3997850000000001</v>
      </c>
      <c r="AB82" s="8">
        <v>1.450718</v>
      </c>
      <c r="AC82" s="8">
        <v>1.5018940000000001</v>
      </c>
      <c r="AD82" s="8">
        <v>1.5566230000000001</v>
      </c>
      <c r="AE82" s="8">
        <v>1.616188</v>
      </c>
      <c r="AF82" s="8">
        <v>1.677338</v>
      </c>
      <c r="AG82" s="8">
        <v>1.7409079999999999</v>
      </c>
      <c r="AH82" s="8">
        <v>1.8085279999999999</v>
      </c>
      <c r="AI82" s="8">
        <v>1.8785019999999999</v>
      </c>
      <c r="AJ82" s="8">
        <v>1.9505209999999999</v>
      </c>
      <c r="AK82" s="5">
        <v>9.7563999999999998E-2</v>
      </c>
    </row>
    <row r="83" spans="1:37" ht="15" customHeight="1">
      <c r="A83" s="61" t="s">
        <v>1044</v>
      </c>
      <c r="B83" s="7" t="s">
        <v>889</v>
      </c>
      <c r="C83" s="8">
        <v>0</v>
      </c>
      <c r="D83" s="8">
        <v>0.23536499999999999</v>
      </c>
      <c r="E83" s="8">
        <v>0.26605099999999998</v>
      </c>
      <c r="F83" s="8">
        <v>0.29671999999999998</v>
      </c>
      <c r="G83" s="8">
        <v>0.328484</v>
      </c>
      <c r="H83" s="8">
        <v>0.36253600000000002</v>
      </c>
      <c r="I83" s="8">
        <v>0.39610699999999999</v>
      </c>
      <c r="J83" s="8">
        <v>0.42739500000000002</v>
      </c>
      <c r="K83" s="8">
        <v>0.45594600000000002</v>
      </c>
      <c r="L83" s="8">
        <v>0.48131000000000002</v>
      </c>
      <c r="M83" s="8">
        <v>0.501888</v>
      </c>
      <c r="N83" s="8">
        <v>0.52056000000000002</v>
      </c>
      <c r="O83" s="8">
        <v>0.53429000000000004</v>
      </c>
      <c r="P83" s="8">
        <v>0.54461899999999996</v>
      </c>
      <c r="Q83" s="8">
        <v>0.55188499999999996</v>
      </c>
      <c r="R83" s="8">
        <v>0.55738399999999999</v>
      </c>
      <c r="S83" s="8">
        <v>0.56341399999999997</v>
      </c>
      <c r="T83" s="8">
        <v>0.57099699999999998</v>
      </c>
      <c r="U83" s="8">
        <v>0.58212799999999998</v>
      </c>
      <c r="V83" s="8">
        <v>0.59850000000000003</v>
      </c>
      <c r="W83" s="8">
        <v>0.60921000000000003</v>
      </c>
      <c r="X83" s="8">
        <v>0.61743700000000001</v>
      </c>
      <c r="Y83" s="8">
        <v>0.63045499999999999</v>
      </c>
      <c r="Z83" s="8">
        <v>0.65538700000000005</v>
      </c>
      <c r="AA83" s="8">
        <v>0.67573899999999998</v>
      </c>
      <c r="AB83" s="8">
        <v>0.69637000000000004</v>
      </c>
      <c r="AC83" s="8">
        <v>0.71696899999999997</v>
      </c>
      <c r="AD83" s="8">
        <v>0.73915200000000003</v>
      </c>
      <c r="AE83" s="8">
        <v>0.76353199999999999</v>
      </c>
      <c r="AF83" s="8">
        <v>0.78859500000000005</v>
      </c>
      <c r="AG83" s="8">
        <v>0.81473700000000004</v>
      </c>
      <c r="AH83" s="8">
        <v>0.84273600000000004</v>
      </c>
      <c r="AI83" s="8">
        <v>0.87180500000000005</v>
      </c>
      <c r="AJ83" s="8">
        <v>0.90182200000000001</v>
      </c>
      <c r="AK83" s="5">
        <v>4.2870999999999999E-2</v>
      </c>
    </row>
    <row r="84" spans="1:37" ht="15" customHeight="1">
      <c r="A84" s="61" t="s">
        <v>1043</v>
      </c>
      <c r="B84" s="7" t="s">
        <v>887</v>
      </c>
      <c r="C84" s="8">
        <v>0</v>
      </c>
      <c r="D84" s="8">
        <v>0.20430200000000001</v>
      </c>
      <c r="E84" s="8">
        <v>0.23449700000000001</v>
      </c>
      <c r="F84" s="8">
        <v>0.26450499999999999</v>
      </c>
      <c r="G84" s="8">
        <v>0.29542600000000002</v>
      </c>
      <c r="H84" s="8">
        <v>0.32877499999999998</v>
      </c>
      <c r="I84" s="8">
        <v>0.36189199999999999</v>
      </c>
      <c r="J84" s="8">
        <v>0.39312200000000003</v>
      </c>
      <c r="K84" s="8">
        <v>0.422093</v>
      </c>
      <c r="L84" s="8">
        <v>0.44832699999999998</v>
      </c>
      <c r="M84" s="8">
        <v>0.47026499999999999</v>
      </c>
      <c r="N84" s="8">
        <v>0.49055599999999999</v>
      </c>
      <c r="O84" s="8">
        <v>0.50623799999999997</v>
      </c>
      <c r="P84" s="8">
        <v>0.51883299999999999</v>
      </c>
      <c r="Q84" s="8">
        <v>0.52857500000000002</v>
      </c>
      <c r="R84" s="8">
        <v>0.536574</v>
      </c>
      <c r="S84" s="8">
        <v>0.544929</v>
      </c>
      <c r="T84" s="8">
        <v>0.55431200000000003</v>
      </c>
      <c r="U84" s="8">
        <v>0.56677100000000002</v>
      </c>
      <c r="V84" s="8">
        <v>0.58378200000000002</v>
      </c>
      <c r="W84" s="8">
        <v>0.59594000000000003</v>
      </c>
      <c r="X84" s="8">
        <v>0.60616999999999999</v>
      </c>
      <c r="Y84" s="8">
        <v>0.62046000000000001</v>
      </c>
      <c r="Z84" s="8">
        <v>0.64528799999999997</v>
      </c>
      <c r="AA84" s="8">
        <v>0.666265</v>
      </c>
      <c r="AB84" s="8">
        <v>0.68754300000000002</v>
      </c>
      <c r="AC84" s="8">
        <v>0.70879800000000004</v>
      </c>
      <c r="AD84" s="8">
        <v>0.73159399999999997</v>
      </c>
      <c r="AE84" s="8">
        <v>0.75652399999999997</v>
      </c>
      <c r="AF84" s="8">
        <v>0.78214399999999995</v>
      </c>
      <c r="AG84" s="8">
        <v>0.80883899999999997</v>
      </c>
      <c r="AH84" s="8">
        <v>0.83737099999999998</v>
      </c>
      <c r="AI84" s="8">
        <v>0.86695299999999997</v>
      </c>
      <c r="AJ84" s="8">
        <v>0.89745900000000001</v>
      </c>
      <c r="AK84" s="5">
        <v>4.7335000000000002E-2</v>
      </c>
    </row>
    <row r="85" spans="1:37" ht="15" customHeight="1">
      <c r="A85" s="61" t="s">
        <v>1042</v>
      </c>
      <c r="B85" s="7" t="s">
        <v>885</v>
      </c>
      <c r="C85" s="8">
        <v>0</v>
      </c>
      <c r="D85" s="8">
        <v>5.883E-2</v>
      </c>
      <c r="E85" s="8">
        <v>0.121207</v>
      </c>
      <c r="F85" s="8">
        <v>0.18007899999999999</v>
      </c>
      <c r="G85" s="8">
        <v>0.23835400000000001</v>
      </c>
      <c r="H85" s="8">
        <v>0.30270599999999998</v>
      </c>
      <c r="I85" s="8">
        <v>0.36845</v>
      </c>
      <c r="J85" s="8">
        <v>0.43424400000000002</v>
      </c>
      <c r="K85" s="8">
        <v>0.50091699999999995</v>
      </c>
      <c r="L85" s="8">
        <v>0.56834399999999996</v>
      </c>
      <c r="M85" s="8">
        <v>0.634413</v>
      </c>
      <c r="N85" s="8">
        <v>0.70142099999999996</v>
      </c>
      <c r="O85" s="8">
        <v>0.76547100000000001</v>
      </c>
      <c r="P85" s="8">
        <v>0.82798300000000002</v>
      </c>
      <c r="Q85" s="8">
        <v>0.88807400000000003</v>
      </c>
      <c r="R85" s="8">
        <v>0.94569599999999998</v>
      </c>
      <c r="S85" s="8">
        <v>1.002478</v>
      </c>
      <c r="T85" s="8">
        <v>1.0577909999999999</v>
      </c>
      <c r="U85" s="8">
        <v>1.1125959999999999</v>
      </c>
      <c r="V85" s="8">
        <v>1.1681109999999999</v>
      </c>
      <c r="W85" s="8">
        <v>1.2233050000000001</v>
      </c>
      <c r="X85" s="8">
        <v>1.277749</v>
      </c>
      <c r="Y85" s="8">
        <v>1.331054</v>
      </c>
      <c r="Z85" s="8">
        <v>1.389543</v>
      </c>
      <c r="AA85" s="8">
        <v>1.4479109999999999</v>
      </c>
      <c r="AB85" s="8">
        <v>1.5066299999999999</v>
      </c>
      <c r="AC85" s="8">
        <v>1.565062</v>
      </c>
      <c r="AD85" s="8">
        <v>1.626627</v>
      </c>
      <c r="AE85" s="8">
        <v>1.692785</v>
      </c>
      <c r="AF85" s="8">
        <v>1.7602070000000001</v>
      </c>
      <c r="AG85" s="8">
        <v>1.829885</v>
      </c>
      <c r="AH85" s="8">
        <v>1.903619</v>
      </c>
      <c r="AI85" s="8">
        <v>1.979681</v>
      </c>
      <c r="AJ85" s="8">
        <v>2.0577459999999999</v>
      </c>
      <c r="AK85" s="5">
        <v>0.11749</v>
      </c>
    </row>
    <row r="86" spans="1:37" ht="15" customHeight="1">
      <c r="A86" s="61" t="s">
        <v>1041</v>
      </c>
      <c r="B86" s="7" t="s">
        <v>883</v>
      </c>
      <c r="C86" s="8">
        <v>4151.0073240000002</v>
      </c>
      <c r="D86" s="8">
        <v>4210.7485349999997</v>
      </c>
      <c r="E86" s="8">
        <v>4281.2080079999996</v>
      </c>
      <c r="F86" s="8">
        <v>4281.5107420000004</v>
      </c>
      <c r="G86" s="8">
        <v>4257.6826170000004</v>
      </c>
      <c r="H86" s="8">
        <v>4247.935547</v>
      </c>
      <c r="I86" s="8">
        <v>4236.3540039999998</v>
      </c>
      <c r="J86" s="8">
        <v>4217.2421880000002</v>
      </c>
      <c r="K86" s="8">
        <v>4196.7993159999996</v>
      </c>
      <c r="L86" s="8">
        <v>4171.5317379999997</v>
      </c>
      <c r="M86" s="8">
        <v>4129.4165039999998</v>
      </c>
      <c r="N86" s="8">
        <v>4088.7907709999999</v>
      </c>
      <c r="O86" s="8">
        <v>4036.5151369999999</v>
      </c>
      <c r="P86" s="8">
        <v>3988.3933109999998</v>
      </c>
      <c r="Q86" s="8">
        <v>3942.6984859999998</v>
      </c>
      <c r="R86" s="8">
        <v>3901.0407709999999</v>
      </c>
      <c r="S86" s="8">
        <v>3862.835693</v>
      </c>
      <c r="T86" s="8">
        <v>3835.9970699999999</v>
      </c>
      <c r="U86" s="8">
        <v>3822.8942870000001</v>
      </c>
      <c r="V86" s="8">
        <v>3811.7385250000002</v>
      </c>
      <c r="W86" s="8">
        <v>3810.0444339999999</v>
      </c>
      <c r="X86" s="8">
        <v>3808.8471679999998</v>
      </c>
      <c r="Y86" s="8">
        <v>3810.486328</v>
      </c>
      <c r="Z86" s="8">
        <v>3801.093018</v>
      </c>
      <c r="AA86" s="8">
        <v>3806.5546880000002</v>
      </c>
      <c r="AB86" s="8">
        <v>3809.9580080000001</v>
      </c>
      <c r="AC86" s="8">
        <v>3816.5031739999999</v>
      </c>
      <c r="AD86" s="8">
        <v>3831.6347660000001</v>
      </c>
      <c r="AE86" s="8">
        <v>3849.4577640000002</v>
      </c>
      <c r="AF86" s="8">
        <v>3865.1884770000001</v>
      </c>
      <c r="AG86" s="8">
        <v>3884.5078119999998</v>
      </c>
      <c r="AH86" s="8">
        <v>3905.9682619999999</v>
      </c>
      <c r="AI86" s="8">
        <v>3920.390625</v>
      </c>
      <c r="AJ86" s="8">
        <v>3938.5383299999999</v>
      </c>
      <c r="AK86" s="5">
        <v>-2.0860000000000002E-3</v>
      </c>
    </row>
    <row r="87" spans="1:37" ht="15" customHeight="1">
      <c r="B87" s="4" t="s">
        <v>1040</v>
      </c>
    </row>
    <row r="88" spans="1:37" ht="15" customHeight="1">
      <c r="A88" s="61" t="s">
        <v>1039</v>
      </c>
      <c r="B88" s="7" t="s">
        <v>900</v>
      </c>
      <c r="C88" s="8">
        <v>5085.1337890000004</v>
      </c>
      <c r="D88" s="8">
        <v>5152.8344729999999</v>
      </c>
      <c r="E88" s="8">
        <v>5235.7714839999999</v>
      </c>
      <c r="F88" s="8">
        <v>5241.4711909999996</v>
      </c>
      <c r="G88" s="8">
        <v>5221.3540039999998</v>
      </c>
      <c r="H88" s="8">
        <v>5215.7944340000004</v>
      </c>
      <c r="I88" s="8">
        <v>5208.5830079999996</v>
      </c>
      <c r="J88" s="8">
        <v>5192.7412109999996</v>
      </c>
      <c r="K88" s="8">
        <v>5175.0522460000002</v>
      </c>
      <c r="L88" s="8">
        <v>5151.4809569999998</v>
      </c>
      <c r="M88" s="8">
        <v>5109.3564450000003</v>
      </c>
      <c r="N88" s="8">
        <v>5070.9614259999998</v>
      </c>
      <c r="O88" s="8">
        <v>5019.7871089999999</v>
      </c>
      <c r="P88" s="8">
        <v>4971.9096680000002</v>
      </c>
      <c r="Q88" s="8">
        <v>4929.9331050000001</v>
      </c>
      <c r="R88" s="8">
        <v>4889.4521480000003</v>
      </c>
      <c r="S88" s="8">
        <v>4853.1137699999999</v>
      </c>
      <c r="T88" s="8">
        <v>4829.4052730000003</v>
      </c>
      <c r="U88" s="8">
        <v>4821.9169920000004</v>
      </c>
      <c r="V88" s="8">
        <v>4816.703125</v>
      </c>
      <c r="W88" s="8">
        <v>4821.5366210000002</v>
      </c>
      <c r="X88" s="8">
        <v>4826.7314450000003</v>
      </c>
      <c r="Y88" s="8">
        <v>4832.4443359999996</v>
      </c>
      <c r="Z88" s="8">
        <v>4827.9892579999996</v>
      </c>
      <c r="AA88" s="8">
        <v>4834.8603519999997</v>
      </c>
      <c r="AB88" s="8">
        <v>4841.7124020000001</v>
      </c>
      <c r="AC88" s="8">
        <v>4852.1240230000003</v>
      </c>
      <c r="AD88" s="8">
        <v>4871.4360349999997</v>
      </c>
      <c r="AE88" s="8">
        <v>4892.876953</v>
      </c>
      <c r="AF88" s="8">
        <v>4913.0214839999999</v>
      </c>
      <c r="AG88" s="8">
        <v>4937.6630859999996</v>
      </c>
      <c r="AH88" s="8">
        <v>4963.9819340000004</v>
      </c>
      <c r="AI88" s="8">
        <v>4983.6835940000001</v>
      </c>
      <c r="AJ88" s="8">
        <v>5007.7539059999999</v>
      </c>
      <c r="AK88" s="5">
        <v>-8.92E-4</v>
      </c>
    </row>
    <row r="89" spans="1:37" ht="15" customHeight="1">
      <c r="A89" s="61" t="s">
        <v>1038</v>
      </c>
      <c r="B89" s="7" t="s">
        <v>898</v>
      </c>
      <c r="C89" s="8">
        <v>479.58013899999997</v>
      </c>
      <c r="D89" s="8">
        <v>475.96191399999998</v>
      </c>
      <c r="E89" s="8">
        <v>475.69433600000002</v>
      </c>
      <c r="F89" s="8">
        <v>473.627838</v>
      </c>
      <c r="G89" s="8">
        <v>471.36245700000001</v>
      </c>
      <c r="H89" s="8">
        <v>470.08621199999999</v>
      </c>
      <c r="I89" s="8">
        <v>470.00433299999997</v>
      </c>
      <c r="J89" s="8">
        <v>471.53369099999998</v>
      </c>
      <c r="K89" s="8">
        <v>472.57562300000001</v>
      </c>
      <c r="L89" s="8">
        <v>475.12893700000001</v>
      </c>
      <c r="M89" s="8">
        <v>476.28750600000001</v>
      </c>
      <c r="N89" s="8">
        <v>478.73178100000001</v>
      </c>
      <c r="O89" s="8">
        <v>482.95764200000002</v>
      </c>
      <c r="P89" s="8">
        <v>484.09136999999998</v>
      </c>
      <c r="Q89" s="8">
        <v>489.55285600000002</v>
      </c>
      <c r="R89" s="8">
        <v>492.43753099999998</v>
      </c>
      <c r="S89" s="8">
        <v>496.20379600000001</v>
      </c>
      <c r="T89" s="8">
        <v>502.64672899999999</v>
      </c>
      <c r="U89" s="8">
        <v>509.31326300000001</v>
      </c>
      <c r="V89" s="8">
        <v>517.59991500000001</v>
      </c>
      <c r="W89" s="8">
        <v>525.44653300000004</v>
      </c>
      <c r="X89" s="8">
        <v>535.79528800000003</v>
      </c>
      <c r="Y89" s="8">
        <v>542.84527600000001</v>
      </c>
      <c r="Z89" s="8">
        <v>552.46594200000004</v>
      </c>
      <c r="AA89" s="8">
        <v>560.38452099999995</v>
      </c>
      <c r="AB89" s="8">
        <v>569.51483199999996</v>
      </c>
      <c r="AC89" s="8">
        <v>579.58685300000002</v>
      </c>
      <c r="AD89" s="8">
        <v>589.27191200000004</v>
      </c>
      <c r="AE89" s="8">
        <v>599.52337599999998</v>
      </c>
      <c r="AF89" s="8">
        <v>610.04461700000002</v>
      </c>
      <c r="AG89" s="8">
        <v>621.04650900000001</v>
      </c>
      <c r="AH89" s="8">
        <v>633.096497</v>
      </c>
      <c r="AI89" s="8">
        <v>643.63983199999996</v>
      </c>
      <c r="AJ89" s="8">
        <v>655.44390899999996</v>
      </c>
      <c r="AK89" s="5">
        <v>1.0049000000000001E-2</v>
      </c>
    </row>
    <row r="90" spans="1:37" ht="15" customHeight="1">
      <c r="A90" s="61" t="s">
        <v>1037</v>
      </c>
      <c r="B90" s="7" t="s">
        <v>790</v>
      </c>
      <c r="C90" s="8">
        <v>1.498156</v>
      </c>
      <c r="D90" s="8">
        <v>1.723063</v>
      </c>
      <c r="E90" s="8">
        <v>1.953255</v>
      </c>
      <c r="F90" s="8">
        <v>2.1466090000000002</v>
      </c>
      <c r="G90" s="8">
        <v>2.3086139999999999</v>
      </c>
      <c r="H90" s="8">
        <v>2.4561730000000002</v>
      </c>
      <c r="I90" s="8">
        <v>2.587135</v>
      </c>
      <c r="J90" s="8">
        <v>2.6920570000000001</v>
      </c>
      <c r="K90" s="8">
        <v>2.7961559999999999</v>
      </c>
      <c r="L90" s="8">
        <v>2.884792</v>
      </c>
      <c r="M90" s="8">
        <v>2.9673210000000001</v>
      </c>
      <c r="N90" s="8">
        <v>3.0204529999999998</v>
      </c>
      <c r="O90" s="8">
        <v>3.0823689999999999</v>
      </c>
      <c r="P90" s="8">
        <v>3.1368170000000002</v>
      </c>
      <c r="Q90" s="8">
        <v>3.1757390000000001</v>
      </c>
      <c r="R90" s="8">
        <v>3.251039</v>
      </c>
      <c r="S90" s="8">
        <v>3.3264490000000002</v>
      </c>
      <c r="T90" s="8">
        <v>3.4084379999999999</v>
      </c>
      <c r="U90" s="8">
        <v>3.5129380000000001</v>
      </c>
      <c r="V90" s="8">
        <v>3.6288200000000002</v>
      </c>
      <c r="W90" s="8">
        <v>3.7593480000000001</v>
      </c>
      <c r="X90" s="8">
        <v>3.9044560000000001</v>
      </c>
      <c r="Y90" s="8">
        <v>4.0550519999999999</v>
      </c>
      <c r="Z90" s="8">
        <v>4.2218429999999998</v>
      </c>
      <c r="AA90" s="8">
        <v>4.3932820000000001</v>
      </c>
      <c r="AB90" s="8">
        <v>4.5708580000000003</v>
      </c>
      <c r="AC90" s="8">
        <v>4.7522070000000003</v>
      </c>
      <c r="AD90" s="8">
        <v>4.9478359999999997</v>
      </c>
      <c r="AE90" s="8">
        <v>5.1629319999999996</v>
      </c>
      <c r="AF90" s="8">
        <v>5.3888749999999996</v>
      </c>
      <c r="AG90" s="8">
        <v>5.6731639999999999</v>
      </c>
      <c r="AH90" s="8">
        <v>5.882714</v>
      </c>
      <c r="AI90" s="8">
        <v>6.1420149999999998</v>
      </c>
      <c r="AJ90" s="8">
        <v>6.42971</v>
      </c>
      <c r="AK90" s="5">
        <v>4.2008999999999998E-2</v>
      </c>
    </row>
    <row r="91" spans="1:37" ht="15" customHeight="1">
      <c r="A91" s="61" t="s">
        <v>1036</v>
      </c>
      <c r="B91" s="7" t="s">
        <v>895</v>
      </c>
      <c r="C91" s="8">
        <v>38.148586000000002</v>
      </c>
      <c r="D91" s="8">
        <v>41.969738</v>
      </c>
      <c r="E91" s="8">
        <v>45.182625000000002</v>
      </c>
      <c r="F91" s="8">
        <v>47.002898999999999</v>
      </c>
      <c r="G91" s="8">
        <v>48.040393999999999</v>
      </c>
      <c r="H91" s="8">
        <v>48.967415000000003</v>
      </c>
      <c r="I91" s="8">
        <v>49.663383000000003</v>
      </c>
      <c r="J91" s="8">
        <v>50.090136999999999</v>
      </c>
      <c r="K91" s="8">
        <v>50.380474</v>
      </c>
      <c r="L91" s="8">
        <v>50.671722000000003</v>
      </c>
      <c r="M91" s="8">
        <v>50.900291000000003</v>
      </c>
      <c r="N91" s="8">
        <v>51.443793999999997</v>
      </c>
      <c r="O91" s="8">
        <v>52.070346999999998</v>
      </c>
      <c r="P91" s="8">
        <v>53.034072999999999</v>
      </c>
      <c r="Q91" s="8">
        <v>54.412018000000003</v>
      </c>
      <c r="R91" s="8">
        <v>56.326262999999997</v>
      </c>
      <c r="S91" s="8">
        <v>58.965617999999999</v>
      </c>
      <c r="T91" s="8">
        <v>62.304530999999997</v>
      </c>
      <c r="U91" s="8">
        <v>66.323447999999999</v>
      </c>
      <c r="V91" s="8">
        <v>71.053878999999995</v>
      </c>
      <c r="W91" s="8">
        <v>76.538673000000003</v>
      </c>
      <c r="X91" s="8">
        <v>82.900176999999999</v>
      </c>
      <c r="Y91" s="8">
        <v>90.034897000000001</v>
      </c>
      <c r="Z91" s="8">
        <v>98.194061000000005</v>
      </c>
      <c r="AA91" s="8">
        <v>107.214516</v>
      </c>
      <c r="AB91" s="8">
        <v>117.106804</v>
      </c>
      <c r="AC91" s="8">
        <v>128.000687</v>
      </c>
      <c r="AD91" s="8">
        <v>140.15521200000001</v>
      </c>
      <c r="AE91" s="8">
        <v>153.600067</v>
      </c>
      <c r="AF91" s="8">
        <v>168.019409</v>
      </c>
      <c r="AG91" s="8">
        <v>183.198959</v>
      </c>
      <c r="AH91" s="8">
        <v>199.47242700000001</v>
      </c>
      <c r="AI91" s="8">
        <v>216.06512499999999</v>
      </c>
      <c r="AJ91" s="8">
        <v>233.042587</v>
      </c>
      <c r="AK91" s="5">
        <v>5.5031999999999998E-2</v>
      </c>
    </row>
    <row r="92" spans="1:37" ht="15" customHeight="1">
      <c r="A92" s="61" t="s">
        <v>1035</v>
      </c>
      <c r="B92" s="7" t="s">
        <v>893</v>
      </c>
      <c r="C92" s="8">
        <v>45.344752999999997</v>
      </c>
      <c r="D92" s="8">
        <v>51.418548999999999</v>
      </c>
      <c r="E92" s="8">
        <v>57.268444000000002</v>
      </c>
      <c r="F92" s="8">
        <v>62.441048000000002</v>
      </c>
      <c r="G92" s="8">
        <v>67.240798999999996</v>
      </c>
      <c r="H92" s="8">
        <v>71.588333000000006</v>
      </c>
      <c r="I92" s="8">
        <v>75.796683999999999</v>
      </c>
      <c r="J92" s="8">
        <v>79.820060999999995</v>
      </c>
      <c r="K92" s="8">
        <v>83.744338999999997</v>
      </c>
      <c r="L92" s="8">
        <v>87.625174999999999</v>
      </c>
      <c r="M92" s="8">
        <v>91.296417000000005</v>
      </c>
      <c r="N92" s="8">
        <v>95.460205000000002</v>
      </c>
      <c r="O92" s="8">
        <v>99.540672000000001</v>
      </c>
      <c r="P92" s="8">
        <v>103.854034</v>
      </c>
      <c r="Q92" s="8">
        <v>108.301346</v>
      </c>
      <c r="R92" s="8">
        <v>112.927673</v>
      </c>
      <c r="S92" s="8">
        <v>117.85993999999999</v>
      </c>
      <c r="T92" s="8">
        <v>122.81538399999999</v>
      </c>
      <c r="U92" s="8">
        <v>127.95536800000001</v>
      </c>
      <c r="V92" s="8">
        <v>133.323395</v>
      </c>
      <c r="W92" s="8">
        <v>139.00393700000001</v>
      </c>
      <c r="X92" s="8">
        <v>144.885864</v>
      </c>
      <c r="Y92" s="8">
        <v>151.118088</v>
      </c>
      <c r="Z92" s="8">
        <v>158.009232</v>
      </c>
      <c r="AA92" s="8">
        <v>165.098206</v>
      </c>
      <c r="AB92" s="8">
        <v>172.45459</v>
      </c>
      <c r="AC92" s="8">
        <v>179.977631</v>
      </c>
      <c r="AD92" s="8">
        <v>187.991882</v>
      </c>
      <c r="AE92" s="8">
        <v>196.68571499999999</v>
      </c>
      <c r="AF92" s="8">
        <v>205.71713299999999</v>
      </c>
      <c r="AG92" s="8">
        <v>215.17086800000001</v>
      </c>
      <c r="AH92" s="8">
        <v>224.902557</v>
      </c>
      <c r="AI92" s="8">
        <v>235.330566</v>
      </c>
      <c r="AJ92" s="8">
        <v>246.058502</v>
      </c>
      <c r="AK92" s="5">
        <v>5.0140999999999998E-2</v>
      </c>
    </row>
    <row r="93" spans="1:37" ht="15" customHeight="1">
      <c r="A93" s="61" t="s">
        <v>1034</v>
      </c>
      <c r="B93" s="7" t="s">
        <v>891</v>
      </c>
      <c r="C93" s="8">
        <v>8.0459999999999993E-3</v>
      </c>
      <c r="D93" s="8">
        <v>0.45815600000000001</v>
      </c>
      <c r="E93" s="8">
        <v>0.90220800000000001</v>
      </c>
      <c r="F93" s="8">
        <v>1.332891</v>
      </c>
      <c r="G93" s="8">
        <v>1.754051</v>
      </c>
      <c r="H93" s="8">
        <v>2.1944970000000001</v>
      </c>
      <c r="I93" s="8">
        <v>2.6351520000000002</v>
      </c>
      <c r="J93" s="8">
        <v>3.0667559999999998</v>
      </c>
      <c r="K93" s="8">
        <v>3.4923999999999999</v>
      </c>
      <c r="L93" s="8">
        <v>3.912706</v>
      </c>
      <c r="M93" s="8">
        <v>4.3177570000000003</v>
      </c>
      <c r="N93" s="8">
        <v>4.7372120000000004</v>
      </c>
      <c r="O93" s="8">
        <v>5.1416180000000002</v>
      </c>
      <c r="P93" s="8">
        <v>5.5467500000000003</v>
      </c>
      <c r="Q93" s="8">
        <v>5.953703</v>
      </c>
      <c r="R93" s="8">
        <v>6.3650260000000003</v>
      </c>
      <c r="S93" s="8">
        <v>6.7961580000000001</v>
      </c>
      <c r="T93" s="8">
        <v>7.2436689999999997</v>
      </c>
      <c r="U93" s="8">
        <v>7.712809</v>
      </c>
      <c r="V93" s="8">
        <v>8.2077500000000008</v>
      </c>
      <c r="W93" s="8">
        <v>8.7137580000000003</v>
      </c>
      <c r="X93" s="8">
        <v>9.2418779999999998</v>
      </c>
      <c r="Y93" s="8">
        <v>9.78261</v>
      </c>
      <c r="Z93" s="8">
        <v>10.366740999999999</v>
      </c>
      <c r="AA93" s="8">
        <v>10.953445</v>
      </c>
      <c r="AB93" s="8">
        <v>11.549804</v>
      </c>
      <c r="AC93" s="8">
        <v>12.151619</v>
      </c>
      <c r="AD93" s="8">
        <v>12.788078000000001</v>
      </c>
      <c r="AE93" s="8">
        <v>13.474335999999999</v>
      </c>
      <c r="AF93" s="8">
        <v>14.188475</v>
      </c>
      <c r="AG93" s="8">
        <v>14.937690999999999</v>
      </c>
      <c r="AH93" s="8">
        <v>15.740468999999999</v>
      </c>
      <c r="AI93" s="8">
        <v>16.587247999999999</v>
      </c>
      <c r="AJ93" s="8">
        <v>17.483459</v>
      </c>
      <c r="AK93" s="5">
        <v>0.120535</v>
      </c>
    </row>
    <row r="94" spans="1:37" ht="15" customHeight="1">
      <c r="A94" s="61" t="s">
        <v>1033</v>
      </c>
      <c r="B94" s="7" t="s">
        <v>889</v>
      </c>
      <c r="C94" s="8">
        <v>0</v>
      </c>
      <c r="D94" s="8">
        <v>0.34058899999999998</v>
      </c>
      <c r="E94" s="8">
        <v>0.48209800000000003</v>
      </c>
      <c r="F94" s="8">
        <v>0.65029499999999996</v>
      </c>
      <c r="G94" s="8">
        <v>0.81222899999999998</v>
      </c>
      <c r="H94" s="8">
        <v>0.98329</v>
      </c>
      <c r="I94" s="8">
        <v>1.1517759999999999</v>
      </c>
      <c r="J94" s="8">
        <v>1.3134049999999999</v>
      </c>
      <c r="K94" s="8">
        <v>1.469606</v>
      </c>
      <c r="L94" s="8">
        <v>1.62043</v>
      </c>
      <c r="M94" s="8">
        <v>1.760818</v>
      </c>
      <c r="N94" s="8">
        <v>1.9033929999999999</v>
      </c>
      <c r="O94" s="8">
        <v>2.036162</v>
      </c>
      <c r="P94" s="8">
        <v>2.1658040000000001</v>
      </c>
      <c r="Q94" s="8">
        <v>2.2934489999999998</v>
      </c>
      <c r="R94" s="8">
        <v>2.4216099999999998</v>
      </c>
      <c r="S94" s="8">
        <v>2.5586380000000002</v>
      </c>
      <c r="T94" s="8">
        <v>2.7028660000000002</v>
      </c>
      <c r="U94" s="8">
        <v>2.857507</v>
      </c>
      <c r="V94" s="8">
        <v>3.024769</v>
      </c>
      <c r="W94" s="8">
        <v>3.1898559999999998</v>
      </c>
      <c r="X94" s="8">
        <v>3.3619699999999999</v>
      </c>
      <c r="Y94" s="8">
        <v>3.5439959999999999</v>
      </c>
      <c r="Z94" s="8">
        <v>3.7507290000000002</v>
      </c>
      <c r="AA94" s="8">
        <v>3.9564270000000001</v>
      </c>
      <c r="AB94" s="8">
        <v>4.1681330000000001</v>
      </c>
      <c r="AC94" s="8">
        <v>4.3823410000000003</v>
      </c>
      <c r="AD94" s="8">
        <v>4.6090710000000001</v>
      </c>
      <c r="AE94" s="8">
        <v>4.853898</v>
      </c>
      <c r="AF94" s="8">
        <v>5.1085630000000002</v>
      </c>
      <c r="AG94" s="8">
        <v>5.3762759999999998</v>
      </c>
      <c r="AH94" s="8">
        <v>5.6631479999999996</v>
      </c>
      <c r="AI94" s="8">
        <v>5.96563</v>
      </c>
      <c r="AJ94" s="8">
        <v>6.2842580000000003</v>
      </c>
      <c r="AK94" s="5">
        <v>9.5376000000000002E-2</v>
      </c>
    </row>
    <row r="95" spans="1:37" ht="15" customHeight="1">
      <c r="A95" s="61" t="s">
        <v>1032</v>
      </c>
      <c r="B95" s="7" t="s">
        <v>887</v>
      </c>
      <c r="C95" s="8">
        <v>0</v>
      </c>
      <c r="D95" s="8">
        <v>0.311803</v>
      </c>
      <c r="E95" s="8">
        <v>0.456372</v>
      </c>
      <c r="F95" s="8">
        <v>0.62854500000000002</v>
      </c>
      <c r="G95" s="8">
        <v>0.79440299999999997</v>
      </c>
      <c r="H95" s="8">
        <v>0.97075800000000001</v>
      </c>
      <c r="I95" s="8">
        <v>1.145831</v>
      </c>
      <c r="J95" s="8">
        <v>1.3147139999999999</v>
      </c>
      <c r="K95" s="8">
        <v>1.4785999999999999</v>
      </c>
      <c r="L95" s="8">
        <v>1.637543</v>
      </c>
      <c r="M95" s="8">
        <v>1.7865169999999999</v>
      </c>
      <c r="N95" s="8">
        <v>1.938469</v>
      </c>
      <c r="O95" s="8">
        <v>2.080997</v>
      </c>
      <c r="P95" s="8">
        <v>2.2210420000000002</v>
      </c>
      <c r="Q95" s="8">
        <v>2.35907</v>
      </c>
      <c r="R95" s="8">
        <v>2.4973990000000001</v>
      </c>
      <c r="S95" s="8">
        <v>2.6433270000000002</v>
      </c>
      <c r="T95" s="8">
        <v>2.7967529999999998</v>
      </c>
      <c r="U95" s="8">
        <v>2.9609100000000002</v>
      </c>
      <c r="V95" s="8">
        <v>3.1382910000000002</v>
      </c>
      <c r="W95" s="8">
        <v>3.3153320000000002</v>
      </c>
      <c r="X95" s="8">
        <v>3.5013529999999999</v>
      </c>
      <c r="Y95" s="8">
        <v>3.6975280000000001</v>
      </c>
      <c r="Z95" s="8">
        <v>3.918428</v>
      </c>
      <c r="AA95" s="8">
        <v>4.1398250000000001</v>
      </c>
      <c r="AB95" s="8">
        <v>4.3679540000000001</v>
      </c>
      <c r="AC95" s="8">
        <v>4.5990250000000001</v>
      </c>
      <c r="AD95" s="8">
        <v>4.8434239999999997</v>
      </c>
      <c r="AE95" s="8">
        <v>5.1068860000000003</v>
      </c>
      <c r="AF95" s="8">
        <v>5.3807119999999999</v>
      </c>
      <c r="AG95" s="8">
        <v>5.6681559999999998</v>
      </c>
      <c r="AH95" s="8">
        <v>5.9754959999999997</v>
      </c>
      <c r="AI95" s="8">
        <v>6.2991029999999997</v>
      </c>
      <c r="AJ95" s="8">
        <v>6.6395439999999999</v>
      </c>
      <c r="AK95" s="5">
        <v>0.10029200000000001</v>
      </c>
    </row>
    <row r="96" spans="1:37" ht="15" customHeight="1">
      <c r="A96" s="61" t="s">
        <v>1031</v>
      </c>
      <c r="B96" s="7" t="s">
        <v>885</v>
      </c>
      <c r="C96" s="8">
        <v>0</v>
      </c>
      <c r="D96" s="8">
        <v>0.24136299999999999</v>
      </c>
      <c r="E96" s="8">
        <v>0.50012000000000001</v>
      </c>
      <c r="F96" s="8">
        <v>0.73979499999999998</v>
      </c>
      <c r="G96" s="8">
        <v>0.97150599999999998</v>
      </c>
      <c r="H96" s="8">
        <v>1.225471</v>
      </c>
      <c r="I96" s="8">
        <v>1.481001</v>
      </c>
      <c r="J96" s="8">
        <v>1.733284</v>
      </c>
      <c r="K96" s="8">
        <v>1.9886170000000001</v>
      </c>
      <c r="L96" s="8">
        <v>2.2491400000000001</v>
      </c>
      <c r="M96" s="8">
        <v>2.5088249999999999</v>
      </c>
      <c r="N96" s="8">
        <v>2.7788789999999999</v>
      </c>
      <c r="O96" s="8">
        <v>3.0470510000000002</v>
      </c>
      <c r="P96" s="8">
        <v>3.322155</v>
      </c>
      <c r="Q96" s="8">
        <v>3.6024060000000002</v>
      </c>
      <c r="R96" s="8">
        <v>3.8884569999999998</v>
      </c>
      <c r="S96" s="8">
        <v>4.1878330000000004</v>
      </c>
      <c r="T96" s="8">
        <v>4.4980799999999999</v>
      </c>
      <c r="U96" s="8">
        <v>4.8197609999999997</v>
      </c>
      <c r="V96" s="8">
        <v>5.1551049999999998</v>
      </c>
      <c r="W96" s="8">
        <v>5.4970679999999996</v>
      </c>
      <c r="X96" s="8">
        <v>5.8560499999999998</v>
      </c>
      <c r="Y96" s="8">
        <v>6.2261059999999997</v>
      </c>
      <c r="Z96" s="8">
        <v>6.6260190000000003</v>
      </c>
      <c r="AA96" s="8">
        <v>7.0352649999999999</v>
      </c>
      <c r="AB96" s="8">
        <v>7.4590690000000004</v>
      </c>
      <c r="AC96" s="8">
        <v>7.8945160000000003</v>
      </c>
      <c r="AD96" s="8">
        <v>8.3570410000000006</v>
      </c>
      <c r="AE96" s="8">
        <v>8.8565129999999996</v>
      </c>
      <c r="AF96" s="8">
        <v>9.3758490000000005</v>
      </c>
      <c r="AG96" s="8">
        <v>9.9222230000000007</v>
      </c>
      <c r="AH96" s="8">
        <v>10.505863</v>
      </c>
      <c r="AI96" s="8">
        <v>11.119581</v>
      </c>
      <c r="AJ96" s="8">
        <v>11.763826</v>
      </c>
      <c r="AK96" s="5">
        <v>0.129136</v>
      </c>
    </row>
    <row r="97" spans="1:37" ht="15" customHeight="1">
      <c r="A97" s="61" t="s">
        <v>1030</v>
      </c>
      <c r="B97" s="4" t="s">
        <v>1029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963</v>
      </c>
    </row>
    <row r="100" spans="1:37" ht="15" customHeight="1">
      <c r="B100" s="4" t="s">
        <v>926</v>
      </c>
    </row>
    <row r="101" spans="1:37" ht="15" customHeight="1">
      <c r="A101" s="61" t="s">
        <v>1028</v>
      </c>
      <c r="B101" s="7" t="s">
        <v>900</v>
      </c>
      <c r="C101" s="8">
        <v>13.859468</v>
      </c>
      <c r="D101" s="8">
        <v>14.061616000000001</v>
      </c>
      <c r="E101" s="8">
        <v>14.262646</v>
      </c>
      <c r="F101" s="8">
        <v>14.450768</v>
      </c>
      <c r="G101" s="8">
        <v>14.643349000000001</v>
      </c>
      <c r="H101" s="8">
        <v>14.837282</v>
      </c>
      <c r="I101" s="8">
        <v>15.041568</v>
      </c>
      <c r="J101" s="8">
        <v>15.262869</v>
      </c>
      <c r="K101" s="8">
        <v>15.507498999999999</v>
      </c>
      <c r="L101" s="8">
        <v>15.774554</v>
      </c>
      <c r="M101" s="8">
        <v>16.058247000000001</v>
      </c>
      <c r="N101" s="8">
        <v>16.332443000000001</v>
      </c>
      <c r="O101" s="8">
        <v>16.594639000000001</v>
      </c>
      <c r="P101" s="8">
        <v>16.841763</v>
      </c>
      <c r="Q101" s="8">
        <v>17.064105999999999</v>
      </c>
      <c r="R101" s="8">
        <v>17.267914000000001</v>
      </c>
      <c r="S101" s="8">
        <v>17.458427</v>
      </c>
      <c r="T101" s="8">
        <v>17.626957000000001</v>
      </c>
      <c r="U101" s="8">
        <v>17.769615000000002</v>
      </c>
      <c r="V101" s="8">
        <v>17.904765999999999</v>
      </c>
      <c r="W101" s="8">
        <v>18.031466999999999</v>
      </c>
      <c r="X101" s="8">
        <v>18.153487999999999</v>
      </c>
      <c r="Y101" s="8">
        <v>18.272448000000001</v>
      </c>
      <c r="Z101" s="8">
        <v>18.380134999999999</v>
      </c>
      <c r="AA101" s="8">
        <v>18.49053</v>
      </c>
      <c r="AB101" s="8">
        <v>18.588657000000001</v>
      </c>
      <c r="AC101" s="8">
        <v>18.675037</v>
      </c>
      <c r="AD101" s="8">
        <v>18.759951000000001</v>
      </c>
      <c r="AE101" s="8">
        <v>18.844301000000002</v>
      </c>
      <c r="AF101" s="8">
        <v>18.916855000000002</v>
      </c>
      <c r="AG101" s="8">
        <v>18.977340999999999</v>
      </c>
      <c r="AH101" s="8">
        <v>19.037716</v>
      </c>
      <c r="AI101" s="8">
        <v>19.088861000000001</v>
      </c>
      <c r="AJ101" s="8">
        <v>19.133236</v>
      </c>
      <c r="AK101" s="5">
        <v>9.6710000000000008E-3</v>
      </c>
    </row>
    <row r="102" spans="1:37" ht="15" customHeight="1">
      <c r="A102" s="61" t="s">
        <v>1027</v>
      </c>
      <c r="B102" s="7" t="s">
        <v>898</v>
      </c>
      <c r="C102" s="8">
        <v>9.6014269999999993</v>
      </c>
      <c r="D102" s="8">
        <v>9.71767</v>
      </c>
      <c r="E102" s="8">
        <v>9.8370929999999994</v>
      </c>
      <c r="F102" s="8">
        <v>9.9567069999999998</v>
      </c>
      <c r="G102" s="8">
        <v>10.090628000000001</v>
      </c>
      <c r="H102" s="8">
        <v>10.231546</v>
      </c>
      <c r="I102" s="8">
        <v>10.383187</v>
      </c>
      <c r="J102" s="8">
        <v>10.548469000000001</v>
      </c>
      <c r="K102" s="8">
        <v>10.728490000000001</v>
      </c>
      <c r="L102" s="8">
        <v>10.922883000000001</v>
      </c>
      <c r="M102" s="8">
        <v>11.134223</v>
      </c>
      <c r="N102" s="8">
        <v>11.350479999999999</v>
      </c>
      <c r="O102" s="8">
        <v>11.569394000000001</v>
      </c>
      <c r="P102" s="8">
        <v>11.794005</v>
      </c>
      <c r="Q102" s="8">
        <v>12.012195</v>
      </c>
      <c r="R102" s="8">
        <v>12.228463</v>
      </c>
      <c r="S102" s="8">
        <v>12.427379</v>
      </c>
      <c r="T102" s="8">
        <v>12.619116</v>
      </c>
      <c r="U102" s="8">
        <v>12.793673</v>
      </c>
      <c r="V102" s="8">
        <v>12.952105</v>
      </c>
      <c r="W102" s="8">
        <v>13.100519</v>
      </c>
      <c r="X102" s="8">
        <v>13.235575000000001</v>
      </c>
      <c r="Y102" s="8">
        <v>13.367063999999999</v>
      </c>
      <c r="Z102" s="8">
        <v>13.480259999999999</v>
      </c>
      <c r="AA102" s="8">
        <v>13.598210999999999</v>
      </c>
      <c r="AB102" s="8">
        <v>13.702168</v>
      </c>
      <c r="AC102" s="8">
        <v>13.796742</v>
      </c>
      <c r="AD102" s="8">
        <v>13.889860000000001</v>
      </c>
      <c r="AE102" s="8">
        <v>13.983366999999999</v>
      </c>
      <c r="AF102" s="8">
        <v>14.073128000000001</v>
      </c>
      <c r="AG102" s="8">
        <v>14.159492</v>
      </c>
      <c r="AH102" s="8">
        <v>14.249601999999999</v>
      </c>
      <c r="AI102" s="8">
        <v>14.337173</v>
      </c>
      <c r="AJ102" s="8">
        <v>14.421823</v>
      </c>
      <c r="AK102" s="5">
        <v>1.2414E-2</v>
      </c>
    </row>
    <row r="103" spans="1:37" ht="15" customHeight="1">
      <c r="A103" s="61" t="s">
        <v>1026</v>
      </c>
      <c r="B103" s="7" t="s">
        <v>790</v>
      </c>
      <c r="C103" s="8">
        <v>8.2869469999999996</v>
      </c>
      <c r="D103" s="8">
        <v>10.987607000000001</v>
      </c>
      <c r="E103" s="8">
        <v>11.542342</v>
      </c>
      <c r="F103" s="8">
        <v>11.776501</v>
      </c>
      <c r="G103" s="8">
        <v>11.955534999999999</v>
      </c>
      <c r="H103" s="8">
        <v>12.099052</v>
      </c>
      <c r="I103" s="8">
        <v>12.222739000000001</v>
      </c>
      <c r="J103" s="8">
        <v>12.345480999999999</v>
      </c>
      <c r="K103" s="8">
        <v>12.479143000000001</v>
      </c>
      <c r="L103" s="8">
        <v>12.63082</v>
      </c>
      <c r="M103" s="8">
        <v>12.802272</v>
      </c>
      <c r="N103" s="8">
        <v>12.956865000000001</v>
      </c>
      <c r="O103" s="8">
        <v>13.107939999999999</v>
      </c>
      <c r="P103" s="8">
        <v>13.256164999999999</v>
      </c>
      <c r="Q103" s="8">
        <v>13.397534</v>
      </c>
      <c r="R103" s="8">
        <v>13.509879</v>
      </c>
      <c r="S103" s="8">
        <v>13.624283999999999</v>
      </c>
      <c r="T103" s="8">
        <v>13.731426000000001</v>
      </c>
      <c r="U103" s="8">
        <v>13.788864999999999</v>
      </c>
      <c r="V103" s="8">
        <v>13.837327</v>
      </c>
      <c r="W103" s="8">
        <v>13.881026</v>
      </c>
      <c r="X103" s="8">
        <v>13.921916</v>
      </c>
      <c r="Y103" s="8">
        <v>13.965261</v>
      </c>
      <c r="Z103" s="8">
        <v>14.011582000000001</v>
      </c>
      <c r="AA103" s="8">
        <v>14.061923999999999</v>
      </c>
      <c r="AB103" s="8">
        <v>14.116355</v>
      </c>
      <c r="AC103" s="8">
        <v>14.174376000000001</v>
      </c>
      <c r="AD103" s="8">
        <v>14.234536</v>
      </c>
      <c r="AE103" s="8">
        <v>14.294591</v>
      </c>
      <c r="AF103" s="8">
        <v>14.351796</v>
      </c>
      <c r="AG103" s="8">
        <v>14.404704000000001</v>
      </c>
      <c r="AH103" s="8">
        <v>14.451931</v>
      </c>
      <c r="AI103" s="8">
        <v>14.49269</v>
      </c>
      <c r="AJ103" s="8">
        <v>14.515891</v>
      </c>
      <c r="AK103" s="5">
        <v>8.7399999999999995E-3</v>
      </c>
    </row>
    <row r="104" spans="1:37" ht="15" customHeight="1">
      <c r="A104" s="61" t="s">
        <v>1025</v>
      </c>
      <c r="B104" s="7" t="s">
        <v>895</v>
      </c>
      <c r="C104" s="8">
        <v>9.9827659999999998</v>
      </c>
      <c r="D104" s="8">
        <v>12.832542999999999</v>
      </c>
      <c r="E104" s="8">
        <v>12.434029000000001</v>
      </c>
      <c r="F104" s="8">
        <v>12.302447000000001</v>
      </c>
      <c r="G104" s="8">
        <v>12.282825000000001</v>
      </c>
      <c r="H104" s="8">
        <v>12.297174999999999</v>
      </c>
      <c r="I104" s="8">
        <v>12.331966</v>
      </c>
      <c r="J104" s="8">
        <v>12.390567000000001</v>
      </c>
      <c r="K104" s="8">
        <v>12.477798</v>
      </c>
      <c r="L104" s="8">
        <v>12.592375000000001</v>
      </c>
      <c r="M104" s="8">
        <v>12.730947</v>
      </c>
      <c r="N104" s="8">
        <v>12.857704999999999</v>
      </c>
      <c r="O104" s="8">
        <v>12.98723</v>
      </c>
      <c r="P104" s="8">
        <v>13.117191</v>
      </c>
      <c r="Q104" s="8">
        <v>13.244189</v>
      </c>
      <c r="R104" s="8">
        <v>13.357869000000001</v>
      </c>
      <c r="S104" s="8">
        <v>13.454177</v>
      </c>
      <c r="T104" s="8">
        <v>13.534901</v>
      </c>
      <c r="U104" s="8">
        <v>13.601205</v>
      </c>
      <c r="V104" s="8">
        <v>13.654995</v>
      </c>
      <c r="W104" s="8">
        <v>13.698510000000001</v>
      </c>
      <c r="X104" s="8">
        <v>13.733317</v>
      </c>
      <c r="Y104" s="8">
        <v>13.761582000000001</v>
      </c>
      <c r="Z104" s="8">
        <v>13.785436000000001</v>
      </c>
      <c r="AA104" s="8">
        <v>13.805237</v>
      </c>
      <c r="AB104" s="8">
        <v>13.821066</v>
      </c>
      <c r="AC104" s="8">
        <v>13.833309</v>
      </c>
      <c r="AD104" s="8">
        <v>13.841343999999999</v>
      </c>
      <c r="AE104" s="8">
        <v>13.846902999999999</v>
      </c>
      <c r="AF104" s="8">
        <v>13.850352000000001</v>
      </c>
      <c r="AG104" s="8">
        <v>13.851995000000001</v>
      </c>
      <c r="AH104" s="8">
        <v>13.852275000000001</v>
      </c>
      <c r="AI104" s="8">
        <v>13.851996</v>
      </c>
      <c r="AJ104" s="8">
        <v>13.848711</v>
      </c>
      <c r="AK104" s="5">
        <v>2.3839999999999998E-3</v>
      </c>
    </row>
    <row r="105" spans="1:37" ht="15" customHeight="1">
      <c r="A105" s="61" t="s">
        <v>1024</v>
      </c>
      <c r="B105" s="7" t="s">
        <v>893</v>
      </c>
      <c r="C105" s="8">
        <v>9.9940390000000008</v>
      </c>
      <c r="D105" s="8">
        <v>10.060824999999999</v>
      </c>
      <c r="E105" s="8">
        <v>10.126671</v>
      </c>
      <c r="F105" s="8">
        <v>10.195043999999999</v>
      </c>
      <c r="G105" s="8">
        <v>10.286643</v>
      </c>
      <c r="H105" s="8">
        <v>10.385298000000001</v>
      </c>
      <c r="I105" s="8">
        <v>10.495941</v>
      </c>
      <c r="J105" s="8">
        <v>10.620696000000001</v>
      </c>
      <c r="K105" s="8">
        <v>10.764001</v>
      </c>
      <c r="L105" s="8">
        <v>10.926545000000001</v>
      </c>
      <c r="M105" s="8">
        <v>11.104176000000001</v>
      </c>
      <c r="N105" s="8">
        <v>11.279358999999999</v>
      </c>
      <c r="O105" s="8">
        <v>11.459263</v>
      </c>
      <c r="P105" s="8">
        <v>11.646042</v>
      </c>
      <c r="Q105" s="8">
        <v>11.834645</v>
      </c>
      <c r="R105" s="8">
        <v>12.016306999999999</v>
      </c>
      <c r="S105" s="8">
        <v>12.187749999999999</v>
      </c>
      <c r="T105" s="8">
        <v>12.35394</v>
      </c>
      <c r="U105" s="8">
        <v>12.511184999999999</v>
      </c>
      <c r="V105" s="8">
        <v>12.658514</v>
      </c>
      <c r="W105" s="8">
        <v>12.794083000000001</v>
      </c>
      <c r="X105" s="8">
        <v>12.91728</v>
      </c>
      <c r="Y105" s="8">
        <v>13.030379999999999</v>
      </c>
      <c r="Z105" s="8">
        <v>13.134414</v>
      </c>
      <c r="AA105" s="8">
        <v>13.227881999999999</v>
      </c>
      <c r="AB105" s="8">
        <v>13.314416</v>
      </c>
      <c r="AC105" s="8">
        <v>13.390454999999999</v>
      </c>
      <c r="AD105" s="8">
        <v>13.458278999999999</v>
      </c>
      <c r="AE105" s="8">
        <v>13.522811000000001</v>
      </c>
      <c r="AF105" s="8">
        <v>13.586084</v>
      </c>
      <c r="AG105" s="8">
        <v>13.644802</v>
      </c>
      <c r="AH105" s="8">
        <v>13.712543</v>
      </c>
      <c r="AI105" s="8">
        <v>13.778048999999999</v>
      </c>
      <c r="AJ105" s="8">
        <v>13.844063</v>
      </c>
      <c r="AK105" s="5">
        <v>1.0024999999999999E-2</v>
      </c>
    </row>
    <row r="106" spans="1:37" ht="15" customHeight="1">
      <c r="A106" s="61" t="s">
        <v>1023</v>
      </c>
      <c r="B106" s="7" t="s">
        <v>891</v>
      </c>
      <c r="C106" s="8">
        <v>24.122917000000001</v>
      </c>
      <c r="D106" s="8">
        <v>26.652425999999998</v>
      </c>
      <c r="E106" s="8">
        <v>26.767748000000001</v>
      </c>
      <c r="F106" s="8">
        <v>26.818933000000001</v>
      </c>
      <c r="G106" s="8">
        <v>26.894276000000001</v>
      </c>
      <c r="H106" s="8">
        <v>26.979792</v>
      </c>
      <c r="I106" s="8">
        <v>27.076112999999999</v>
      </c>
      <c r="J106" s="8">
        <v>27.193625999999998</v>
      </c>
      <c r="K106" s="8">
        <v>27.337215</v>
      </c>
      <c r="L106" s="8">
        <v>27.507925</v>
      </c>
      <c r="M106" s="8">
        <v>27.700205</v>
      </c>
      <c r="N106" s="8">
        <v>27.879494000000001</v>
      </c>
      <c r="O106" s="8">
        <v>28.057480000000002</v>
      </c>
      <c r="P106" s="8">
        <v>28.232068999999999</v>
      </c>
      <c r="Q106" s="8">
        <v>28.397355999999998</v>
      </c>
      <c r="R106" s="8">
        <v>28.546738000000001</v>
      </c>
      <c r="S106" s="8">
        <v>28.67746</v>
      </c>
      <c r="T106" s="8">
        <v>28.789814</v>
      </c>
      <c r="U106" s="8">
        <v>28.884287</v>
      </c>
      <c r="V106" s="8">
        <v>28.962600999999999</v>
      </c>
      <c r="W106" s="8">
        <v>29.029368999999999</v>
      </c>
      <c r="X106" s="8">
        <v>29.086748</v>
      </c>
      <c r="Y106" s="8">
        <v>29.136241999999999</v>
      </c>
      <c r="Z106" s="8">
        <v>29.179107999999999</v>
      </c>
      <c r="AA106" s="8">
        <v>29.220040999999998</v>
      </c>
      <c r="AB106" s="8">
        <v>29.260204000000002</v>
      </c>
      <c r="AC106" s="8">
        <v>29.295480999999999</v>
      </c>
      <c r="AD106" s="8">
        <v>29.327781999999999</v>
      </c>
      <c r="AE106" s="8">
        <v>29.356628000000001</v>
      </c>
      <c r="AF106" s="8">
        <v>29.381595999999998</v>
      </c>
      <c r="AG106" s="8">
        <v>29.402616999999999</v>
      </c>
      <c r="AH106" s="8">
        <v>29.418956999999999</v>
      </c>
      <c r="AI106" s="8">
        <v>29.430889000000001</v>
      </c>
      <c r="AJ106" s="8">
        <v>29.444931</v>
      </c>
      <c r="AK106" s="5">
        <v>3.1189999999999998E-3</v>
      </c>
    </row>
    <row r="107" spans="1:37" ht="15" customHeight="1">
      <c r="A107" s="61" t="s">
        <v>1022</v>
      </c>
      <c r="B107" s="7" t="s">
        <v>889</v>
      </c>
      <c r="C107" s="8">
        <v>0</v>
      </c>
      <c r="D107" s="8">
        <v>0</v>
      </c>
      <c r="E107" s="8">
        <v>0</v>
      </c>
      <c r="F107" s="8">
        <v>22.599893999999999</v>
      </c>
      <c r="G107" s="8">
        <v>22.841567999999999</v>
      </c>
      <c r="H107" s="8">
        <v>23.049237999999999</v>
      </c>
      <c r="I107" s="8">
        <v>23.260752</v>
      </c>
      <c r="J107" s="8">
        <v>23.496904000000001</v>
      </c>
      <c r="K107" s="8">
        <v>23.772262999999999</v>
      </c>
      <c r="L107" s="8">
        <v>24.096122999999999</v>
      </c>
      <c r="M107" s="8">
        <v>24.474025999999999</v>
      </c>
      <c r="N107" s="8">
        <v>24.850951999999999</v>
      </c>
      <c r="O107" s="8">
        <v>25.263393000000001</v>
      </c>
      <c r="P107" s="8">
        <v>25.689340999999999</v>
      </c>
      <c r="Q107" s="8">
        <v>26.089093999999999</v>
      </c>
      <c r="R107" s="8">
        <v>26.460054</v>
      </c>
      <c r="S107" s="8">
        <v>26.798435000000001</v>
      </c>
      <c r="T107" s="8">
        <v>27.105059000000001</v>
      </c>
      <c r="U107" s="8">
        <v>27.378250000000001</v>
      </c>
      <c r="V107" s="8">
        <v>27.616935999999999</v>
      </c>
      <c r="W107" s="8">
        <v>27.823532</v>
      </c>
      <c r="X107" s="8">
        <v>28.000360000000001</v>
      </c>
      <c r="Y107" s="8">
        <v>28.156403000000001</v>
      </c>
      <c r="Z107" s="8">
        <v>28.295444</v>
      </c>
      <c r="AA107" s="8">
        <v>28.419750000000001</v>
      </c>
      <c r="AB107" s="8">
        <v>28.531153</v>
      </c>
      <c r="AC107" s="8">
        <v>28.642009999999999</v>
      </c>
      <c r="AD107" s="8">
        <v>28.749234999999999</v>
      </c>
      <c r="AE107" s="8">
        <v>28.850228999999999</v>
      </c>
      <c r="AF107" s="8">
        <v>28.943284999999999</v>
      </c>
      <c r="AG107" s="8">
        <v>29.027384000000001</v>
      </c>
      <c r="AH107" s="8">
        <v>29.101573999999999</v>
      </c>
      <c r="AI107" s="8">
        <v>29.165482999999998</v>
      </c>
      <c r="AJ107" s="8">
        <v>29.216835</v>
      </c>
      <c r="AK107" s="5" t="s">
        <v>188</v>
      </c>
    </row>
    <row r="108" spans="1:37" ht="15" customHeight="1">
      <c r="A108" s="61" t="s">
        <v>1021</v>
      </c>
      <c r="B108" s="7" t="s">
        <v>887</v>
      </c>
      <c r="C108" s="8">
        <v>0</v>
      </c>
      <c r="D108" s="8">
        <v>0</v>
      </c>
      <c r="E108" s="8">
        <v>0</v>
      </c>
      <c r="F108" s="8">
        <v>18.040068000000002</v>
      </c>
      <c r="G108" s="8">
        <v>18.233736</v>
      </c>
      <c r="H108" s="8">
        <v>18.351215</v>
      </c>
      <c r="I108" s="8">
        <v>18.455207999999999</v>
      </c>
      <c r="J108" s="8">
        <v>18.568345999999998</v>
      </c>
      <c r="K108" s="8">
        <v>18.702518000000001</v>
      </c>
      <c r="L108" s="8">
        <v>18.863887999999999</v>
      </c>
      <c r="M108" s="8">
        <v>19.057431999999999</v>
      </c>
      <c r="N108" s="8">
        <v>19.238458999999999</v>
      </c>
      <c r="O108" s="8">
        <v>19.431984</v>
      </c>
      <c r="P108" s="8">
        <v>19.630426</v>
      </c>
      <c r="Q108" s="8">
        <v>19.828382000000001</v>
      </c>
      <c r="R108" s="8">
        <v>20.015450999999999</v>
      </c>
      <c r="S108" s="8">
        <v>20.184555</v>
      </c>
      <c r="T108" s="8">
        <v>20.334351000000002</v>
      </c>
      <c r="U108" s="8">
        <v>20.463349999999998</v>
      </c>
      <c r="V108" s="8">
        <v>20.572924</v>
      </c>
      <c r="W108" s="8">
        <v>20.665136</v>
      </c>
      <c r="X108" s="8">
        <v>20.734514000000001</v>
      </c>
      <c r="Y108" s="8">
        <v>20.793478</v>
      </c>
      <c r="Z108" s="8">
        <v>20.845011</v>
      </c>
      <c r="AA108" s="8">
        <v>20.891013999999998</v>
      </c>
      <c r="AB108" s="8">
        <v>20.934035999999999</v>
      </c>
      <c r="AC108" s="8">
        <v>20.980336999999999</v>
      </c>
      <c r="AD108" s="8">
        <v>21.028578</v>
      </c>
      <c r="AE108" s="8">
        <v>21.077604000000001</v>
      </c>
      <c r="AF108" s="8">
        <v>21.126301000000002</v>
      </c>
      <c r="AG108" s="8">
        <v>21.173639000000001</v>
      </c>
      <c r="AH108" s="8">
        <v>21.21847</v>
      </c>
      <c r="AI108" s="8">
        <v>21.258911000000001</v>
      </c>
      <c r="AJ108" s="8">
        <v>21.293333000000001</v>
      </c>
      <c r="AK108" s="5" t="s">
        <v>188</v>
      </c>
    </row>
    <row r="109" spans="1:37" ht="15" customHeight="1">
      <c r="A109" s="61" t="s">
        <v>1020</v>
      </c>
      <c r="B109" s="7" t="s">
        <v>885</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5" t="s">
        <v>188</v>
      </c>
    </row>
    <row r="110" spans="1:37" ht="15" customHeight="1">
      <c r="A110" s="61" t="s">
        <v>1019</v>
      </c>
      <c r="B110" s="7" t="s">
        <v>952</v>
      </c>
      <c r="C110" s="8">
        <v>12.598932</v>
      </c>
      <c r="D110" s="8">
        <v>12.782128</v>
      </c>
      <c r="E110" s="8">
        <v>12.963616</v>
      </c>
      <c r="F110" s="8">
        <v>13.132332</v>
      </c>
      <c r="G110" s="8">
        <v>13.305673000000001</v>
      </c>
      <c r="H110" s="8">
        <v>13.479850000000001</v>
      </c>
      <c r="I110" s="8">
        <v>13.663152999999999</v>
      </c>
      <c r="J110" s="8">
        <v>13.861443</v>
      </c>
      <c r="K110" s="8">
        <v>14.078727000000001</v>
      </c>
      <c r="L110" s="8">
        <v>14.313669000000001</v>
      </c>
      <c r="M110" s="8">
        <v>14.564931</v>
      </c>
      <c r="N110" s="8">
        <v>14.813034999999999</v>
      </c>
      <c r="O110" s="8">
        <v>15.051657000000001</v>
      </c>
      <c r="P110" s="8">
        <v>15.282897999999999</v>
      </c>
      <c r="Q110" s="8">
        <v>15.495222999999999</v>
      </c>
      <c r="R110" s="8">
        <v>15.692190999999999</v>
      </c>
      <c r="S110" s="8">
        <v>15.871121</v>
      </c>
      <c r="T110" s="8">
        <v>16.033369</v>
      </c>
      <c r="U110" s="8">
        <v>16.17136</v>
      </c>
      <c r="V110" s="8">
        <v>16.295953999999998</v>
      </c>
      <c r="W110" s="8">
        <v>16.411636000000001</v>
      </c>
      <c r="X110" s="8">
        <v>16.519265999999998</v>
      </c>
      <c r="Y110" s="8">
        <v>16.624286999999999</v>
      </c>
      <c r="Z110" s="8">
        <v>16.714361</v>
      </c>
      <c r="AA110" s="8">
        <v>16.808706000000001</v>
      </c>
      <c r="AB110" s="8">
        <v>16.890391999999999</v>
      </c>
      <c r="AC110" s="8">
        <v>16.961144999999998</v>
      </c>
      <c r="AD110" s="8">
        <v>17.030272</v>
      </c>
      <c r="AE110" s="8">
        <v>17.098772</v>
      </c>
      <c r="AF110" s="8">
        <v>17.158688999999999</v>
      </c>
      <c r="AG110" s="8">
        <v>17.209537999999998</v>
      </c>
      <c r="AH110" s="8">
        <v>17.261752999999999</v>
      </c>
      <c r="AI110" s="8">
        <v>17.307829000000002</v>
      </c>
      <c r="AJ110" s="8">
        <v>17.348801000000002</v>
      </c>
      <c r="AK110" s="5">
        <v>9.5919999999999998E-3</v>
      </c>
    </row>
    <row r="111" spans="1:37" ht="15" customHeight="1">
      <c r="B111" s="4" t="s">
        <v>914</v>
      </c>
    </row>
    <row r="112" spans="1:37" ht="15" customHeight="1">
      <c r="A112" s="61" t="s">
        <v>1018</v>
      </c>
      <c r="B112" s="7" t="s">
        <v>900</v>
      </c>
      <c r="C112" s="8">
        <v>8.6860590000000002</v>
      </c>
      <c r="D112" s="8">
        <v>8.7869030000000006</v>
      </c>
      <c r="E112" s="8">
        <v>8.8895850000000003</v>
      </c>
      <c r="F112" s="8">
        <v>8.9812899999999996</v>
      </c>
      <c r="G112" s="8">
        <v>9.0932250000000003</v>
      </c>
      <c r="H112" s="8">
        <v>9.2231509999999997</v>
      </c>
      <c r="I112" s="8">
        <v>9.3645010000000006</v>
      </c>
      <c r="J112" s="8">
        <v>9.5178019999999997</v>
      </c>
      <c r="K112" s="8">
        <v>9.6867710000000002</v>
      </c>
      <c r="L112" s="8">
        <v>9.8718160000000008</v>
      </c>
      <c r="M112" s="8">
        <v>10.07179</v>
      </c>
      <c r="N112" s="8">
        <v>10.273840999999999</v>
      </c>
      <c r="O112" s="8">
        <v>10.484374000000001</v>
      </c>
      <c r="P112" s="8">
        <v>10.711292</v>
      </c>
      <c r="Q112" s="8">
        <v>10.939629</v>
      </c>
      <c r="R112" s="8">
        <v>11.171761</v>
      </c>
      <c r="S112" s="8">
        <v>11.394748</v>
      </c>
      <c r="T112" s="8">
        <v>11.600474</v>
      </c>
      <c r="U112" s="8">
        <v>11.779544</v>
      </c>
      <c r="V112" s="8">
        <v>11.938135000000001</v>
      </c>
      <c r="W112" s="8">
        <v>12.081016</v>
      </c>
      <c r="X112" s="8">
        <v>12.212122000000001</v>
      </c>
      <c r="Y112" s="8">
        <v>12.333235999999999</v>
      </c>
      <c r="Z112" s="8">
        <v>12.447678</v>
      </c>
      <c r="AA112" s="8">
        <v>12.556713</v>
      </c>
      <c r="AB112" s="8">
        <v>12.640465000000001</v>
      </c>
      <c r="AC112" s="8">
        <v>12.704724000000001</v>
      </c>
      <c r="AD112" s="8">
        <v>12.759153</v>
      </c>
      <c r="AE112" s="8">
        <v>12.815148000000001</v>
      </c>
      <c r="AF112" s="8">
        <v>12.858713</v>
      </c>
      <c r="AG112" s="8">
        <v>12.893592999999999</v>
      </c>
      <c r="AH112" s="8">
        <v>12.926795</v>
      </c>
      <c r="AI112" s="8">
        <v>12.957720999999999</v>
      </c>
      <c r="AJ112" s="8">
        <v>12.983867999999999</v>
      </c>
      <c r="AK112" s="5">
        <v>1.2276E-2</v>
      </c>
    </row>
    <row r="113" spans="1:37" ht="15" customHeight="1">
      <c r="A113" s="61" t="s">
        <v>1017</v>
      </c>
      <c r="B113" s="7" t="s">
        <v>898</v>
      </c>
      <c r="C113" s="8">
        <v>6.4736079999999996</v>
      </c>
      <c r="D113" s="8">
        <v>6.5150110000000003</v>
      </c>
      <c r="E113" s="8">
        <v>6.5592040000000003</v>
      </c>
      <c r="F113" s="8">
        <v>6.6010600000000004</v>
      </c>
      <c r="G113" s="8">
        <v>6.65496</v>
      </c>
      <c r="H113" s="8">
        <v>6.7188980000000003</v>
      </c>
      <c r="I113" s="8">
        <v>6.7895390000000004</v>
      </c>
      <c r="J113" s="8">
        <v>6.8667509999999998</v>
      </c>
      <c r="K113" s="8">
        <v>6.9558479999999996</v>
      </c>
      <c r="L113" s="8">
        <v>7.0533229999999998</v>
      </c>
      <c r="M113" s="8">
        <v>7.1620410000000003</v>
      </c>
      <c r="N113" s="8">
        <v>7.2739690000000001</v>
      </c>
      <c r="O113" s="8">
        <v>7.3886570000000003</v>
      </c>
      <c r="P113" s="8">
        <v>7.5212570000000003</v>
      </c>
      <c r="Q113" s="8">
        <v>7.6483109999999996</v>
      </c>
      <c r="R113" s="8">
        <v>7.7863340000000001</v>
      </c>
      <c r="S113" s="8">
        <v>7.922695</v>
      </c>
      <c r="T113" s="8">
        <v>8.040616</v>
      </c>
      <c r="U113" s="8">
        <v>8.1531649999999996</v>
      </c>
      <c r="V113" s="8">
        <v>8.2533469999999998</v>
      </c>
      <c r="W113" s="8">
        <v>8.3518340000000002</v>
      </c>
      <c r="X113" s="8">
        <v>8.4312149999999999</v>
      </c>
      <c r="Y113" s="8">
        <v>8.5204579999999996</v>
      </c>
      <c r="Z113" s="8">
        <v>8.5969569999999997</v>
      </c>
      <c r="AA113" s="8">
        <v>8.6709750000000003</v>
      </c>
      <c r="AB113" s="8">
        <v>8.7305449999999993</v>
      </c>
      <c r="AC113" s="8">
        <v>8.7761669999999992</v>
      </c>
      <c r="AD113" s="8">
        <v>8.82348</v>
      </c>
      <c r="AE113" s="8">
        <v>8.8694869999999995</v>
      </c>
      <c r="AF113" s="8">
        <v>8.9113249999999997</v>
      </c>
      <c r="AG113" s="8">
        <v>8.9501589999999993</v>
      </c>
      <c r="AH113" s="8">
        <v>8.9817090000000004</v>
      </c>
      <c r="AI113" s="8">
        <v>9.0221610000000005</v>
      </c>
      <c r="AJ113" s="8">
        <v>9.0532719999999998</v>
      </c>
      <c r="AK113" s="5">
        <v>1.0335E-2</v>
      </c>
    </row>
    <row r="114" spans="1:37" ht="15" customHeight="1">
      <c r="A114" s="61" t="s">
        <v>1016</v>
      </c>
      <c r="B114" s="7" t="s">
        <v>790</v>
      </c>
      <c r="C114" s="8">
        <v>6.6388829999999999</v>
      </c>
      <c r="D114" s="8">
        <v>6.7218200000000001</v>
      </c>
      <c r="E114" s="8">
        <v>6.7760530000000001</v>
      </c>
      <c r="F114" s="8">
        <v>6.8236039999999996</v>
      </c>
      <c r="G114" s="8">
        <v>6.8871770000000003</v>
      </c>
      <c r="H114" s="8">
        <v>6.9620699999999998</v>
      </c>
      <c r="I114" s="8">
        <v>7.0454819999999998</v>
      </c>
      <c r="J114" s="8">
        <v>7.1393880000000003</v>
      </c>
      <c r="K114" s="8">
        <v>7.2459350000000002</v>
      </c>
      <c r="L114" s="8">
        <v>7.3667759999999998</v>
      </c>
      <c r="M114" s="8">
        <v>7.4965010000000003</v>
      </c>
      <c r="N114" s="8">
        <v>7.6391099999999996</v>
      </c>
      <c r="O114" s="8">
        <v>7.7857979999999998</v>
      </c>
      <c r="P114" s="8">
        <v>7.9476069999999996</v>
      </c>
      <c r="Q114" s="8">
        <v>8.1177119999999992</v>
      </c>
      <c r="R114" s="8">
        <v>8.265765</v>
      </c>
      <c r="S114" s="8">
        <v>8.4150600000000004</v>
      </c>
      <c r="T114" s="8">
        <v>8.5584019999999992</v>
      </c>
      <c r="U114" s="8">
        <v>8.6788109999999996</v>
      </c>
      <c r="V114" s="8">
        <v>8.7845340000000007</v>
      </c>
      <c r="W114" s="8">
        <v>8.8760999999999992</v>
      </c>
      <c r="X114" s="8">
        <v>8.9546790000000005</v>
      </c>
      <c r="Y114" s="8">
        <v>9.0216619999999992</v>
      </c>
      <c r="Z114" s="8">
        <v>9.0784479999999999</v>
      </c>
      <c r="AA114" s="8">
        <v>9.1264389999999995</v>
      </c>
      <c r="AB114" s="8">
        <v>9.1673270000000002</v>
      </c>
      <c r="AC114" s="8">
        <v>9.2025059999999996</v>
      </c>
      <c r="AD114" s="8">
        <v>9.2329650000000001</v>
      </c>
      <c r="AE114" s="8">
        <v>9.2596290000000003</v>
      </c>
      <c r="AF114" s="8">
        <v>9.2830720000000007</v>
      </c>
      <c r="AG114" s="8">
        <v>9.2651310000000002</v>
      </c>
      <c r="AH114" s="8">
        <v>9.3285660000000004</v>
      </c>
      <c r="AI114" s="8">
        <v>9.3522759999999998</v>
      </c>
      <c r="AJ114" s="8">
        <v>9.3674959999999992</v>
      </c>
      <c r="AK114" s="5">
        <v>1.0425E-2</v>
      </c>
    </row>
    <row r="115" spans="1:37" ht="15" customHeight="1">
      <c r="A115" s="61" t="s">
        <v>1015</v>
      </c>
      <c r="B115" s="7" t="s">
        <v>895</v>
      </c>
      <c r="C115" s="8">
        <v>6.2828989999999996</v>
      </c>
      <c r="D115" s="8">
        <v>6.4828049999999999</v>
      </c>
      <c r="E115" s="8">
        <v>6.6098670000000004</v>
      </c>
      <c r="F115" s="8">
        <v>6.7005590000000002</v>
      </c>
      <c r="G115" s="8">
        <v>6.8038889999999999</v>
      </c>
      <c r="H115" s="8">
        <v>6.9099310000000003</v>
      </c>
      <c r="I115" s="8">
        <v>7.0172819999999998</v>
      </c>
      <c r="J115" s="8">
        <v>7.1307369999999999</v>
      </c>
      <c r="K115" s="8">
        <v>7.2555540000000001</v>
      </c>
      <c r="L115" s="8">
        <v>7.3921729999999997</v>
      </c>
      <c r="M115" s="8">
        <v>7.5385429999999998</v>
      </c>
      <c r="N115" s="8">
        <v>7.680885</v>
      </c>
      <c r="O115" s="8">
        <v>7.8306990000000001</v>
      </c>
      <c r="P115" s="8">
        <v>7.9904979999999997</v>
      </c>
      <c r="Q115" s="8">
        <v>8.1556890000000006</v>
      </c>
      <c r="R115" s="8">
        <v>8.316459</v>
      </c>
      <c r="S115" s="8">
        <v>8.4698650000000004</v>
      </c>
      <c r="T115" s="8">
        <v>8.609909</v>
      </c>
      <c r="U115" s="8">
        <v>8.7412240000000008</v>
      </c>
      <c r="V115" s="8">
        <v>8.8558350000000008</v>
      </c>
      <c r="W115" s="8">
        <v>8.9591480000000008</v>
      </c>
      <c r="X115" s="8">
        <v>9.0440290000000001</v>
      </c>
      <c r="Y115" s="8">
        <v>9.1096649999999997</v>
      </c>
      <c r="Z115" s="8">
        <v>9.1785929999999993</v>
      </c>
      <c r="AA115" s="8">
        <v>9.2183139999999995</v>
      </c>
      <c r="AB115" s="8">
        <v>9.2690239999999999</v>
      </c>
      <c r="AC115" s="8">
        <v>9.3212320000000002</v>
      </c>
      <c r="AD115" s="8">
        <v>9.3562779999999997</v>
      </c>
      <c r="AE115" s="8">
        <v>9.3815249999999999</v>
      </c>
      <c r="AF115" s="8">
        <v>9.408417</v>
      </c>
      <c r="AG115" s="8">
        <v>9.4364609999999995</v>
      </c>
      <c r="AH115" s="8">
        <v>9.461957</v>
      </c>
      <c r="AI115" s="8">
        <v>9.4825470000000003</v>
      </c>
      <c r="AJ115" s="8">
        <v>9.4908099999999997</v>
      </c>
      <c r="AK115" s="5">
        <v>1.1983000000000001E-2</v>
      </c>
    </row>
    <row r="116" spans="1:37" ht="15" customHeight="1">
      <c r="A116" s="61" t="s">
        <v>1014</v>
      </c>
      <c r="B116" s="7" t="s">
        <v>893</v>
      </c>
      <c r="C116" s="8">
        <v>7.0913120000000003</v>
      </c>
      <c r="D116" s="8">
        <v>7.0633049999999997</v>
      </c>
      <c r="E116" s="8">
        <v>7.0465939999999998</v>
      </c>
      <c r="F116" s="8">
        <v>7.0404660000000003</v>
      </c>
      <c r="G116" s="8">
        <v>7.068486</v>
      </c>
      <c r="H116" s="8">
        <v>7.1109660000000003</v>
      </c>
      <c r="I116" s="8">
        <v>7.1651020000000001</v>
      </c>
      <c r="J116" s="8">
        <v>7.231236</v>
      </c>
      <c r="K116" s="8">
        <v>7.3118790000000002</v>
      </c>
      <c r="L116" s="8">
        <v>7.3792020000000003</v>
      </c>
      <c r="M116" s="8">
        <v>7.4803790000000001</v>
      </c>
      <c r="N116" s="8">
        <v>7.580819</v>
      </c>
      <c r="O116" s="8">
        <v>7.6908519999999996</v>
      </c>
      <c r="P116" s="8">
        <v>7.8082880000000001</v>
      </c>
      <c r="Q116" s="8">
        <v>7.933395</v>
      </c>
      <c r="R116" s="8">
        <v>8.0574410000000007</v>
      </c>
      <c r="S116" s="8">
        <v>8.1764530000000004</v>
      </c>
      <c r="T116" s="8">
        <v>8.2794709999999991</v>
      </c>
      <c r="U116" s="8">
        <v>8.3725919999999991</v>
      </c>
      <c r="V116" s="8">
        <v>8.4559080000000009</v>
      </c>
      <c r="W116" s="8">
        <v>8.531936</v>
      </c>
      <c r="X116" s="8">
        <v>8.6009170000000008</v>
      </c>
      <c r="Y116" s="8">
        <v>8.6925950000000007</v>
      </c>
      <c r="Z116" s="8">
        <v>8.7087850000000007</v>
      </c>
      <c r="AA116" s="8">
        <v>8.7551249999999996</v>
      </c>
      <c r="AB116" s="8">
        <v>8.8056789999999996</v>
      </c>
      <c r="AC116" s="8">
        <v>8.8457709999999992</v>
      </c>
      <c r="AD116" s="8">
        <v>8.884563</v>
      </c>
      <c r="AE116" s="8">
        <v>8.9190280000000008</v>
      </c>
      <c r="AF116" s="8">
        <v>8.9492499999999993</v>
      </c>
      <c r="AG116" s="8">
        <v>8.9863529999999994</v>
      </c>
      <c r="AH116" s="8">
        <v>9.0174479999999999</v>
      </c>
      <c r="AI116" s="8">
        <v>9.0445019999999996</v>
      </c>
      <c r="AJ116" s="8">
        <v>9.0714860000000002</v>
      </c>
      <c r="AK116" s="5">
        <v>7.8499999999999993E-3</v>
      </c>
    </row>
    <row r="117" spans="1:37" ht="15" customHeight="1">
      <c r="A117" s="61" t="s">
        <v>1013</v>
      </c>
      <c r="B117" s="7" t="s">
        <v>891</v>
      </c>
      <c r="C117" s="8">
        <v>0</v>
      </c>
      <c r="D117" s="8">
        <v>16.871030999999999</v>
      </c>
      <c r="E117" s="8">
        <v>16.932257</v>
      </c>
      <c r="F117" s="8">
        <v>16.969899999999999</v>
      </c>
      <c r="G117" s="8">
        <v>17.119160000000001</v>
      </c>
      <c r="H117" s="8">
        <v>17.268924999999999</v>
      </c>
      <c r="I117" s="8">
        <v>17.425732</v>
      </c>
      <c r="J117" s="8">
        <v>17.606255999999998</v>
      </c>
      <c r="K117" s="8">
        <v>17.820512999999998</v>
      </c>
      <c r="L117" s="8">
        <v>18.071463000000001</v>
      </c>
      <c r="M117" s="8">
        <v>18.351811999999999</v>
      </c>
      <c r="N117" s="8">
        <v>18.616129000000001</v>
      </c>
      <c r="O117" s="8">
        <v>18.906635000000001</v>
      </c>
      <c r="P117" s="8">
        <v>19.214297999999999</v>
      </c>
      <c r="Q117" s="8">
        <v>19.529589000000001</v>
      </c>
      <c r="R117" s="8">
        <v>19.837092999999999</v>
      </c>
      <c r="S117" s="8">
        <v>20.121521000000001</v>
      </c>
      <c r="T117" s="8">
        <v>20.377455000000001</v>
      </c>
      <c r="U117" s="8">
        <v>20.601472999999999</v>
      </c>
      <c r="V117" s="8">
        <v>20.793434000000001</v>
      </c>
      <c r="W117" s="8">
        <v>20.971433999999999</v>
      </c>
      <c r="X117" s="8">
        <v>21.128011999999998</v>
      </c>
      <c r="Y117" s="8">
        <v>21.264067000000001</v>
      </c>
      <c r="Z117" s="8">
        <v>21.380669000000001</v>
      </c>
      <c r="AA117" s="8">
        <v>21.482800999999998</v>
      </c>
      <c r="AB117" s="8">
        <v>21.571856</v>
      </c>
      <c r="AC117" s="8">
        <v>21.6495</v>
      </c>
      <c r="AD117" s="8">
        <v>21.717184</v>
      </c>
      <c r="AE117" s="8">
        <v>21.776337000000002</v>
      </c>
      <c r="AF117" s="8">
        <v>21.827829000000001</v>
      </c>
      <c r="AG117" s="8">
        <v>21.873947000000001</v>
      </c>
      <c r="AH117" s="8">
        <v>21.914010999999999</v>
      </c>
      <c r="AI117" s="8">
        <v>21.949660999999999</v>
      </c>
      <c r="AJ117" s="8">
        <v>22.032518</v>
      </c>
      <c r="AK117" s="5">
        <v>8.3759999999999998E-3</v>
      </c>
    </row>
    <row r="118" spans="1:37" ht="15" customHeight="1">
      <c r="A118" s="61" t="s">
        <v>1012</v>
      </c>
      <c r="B118" s="7" t="s">
        <v>889</v>
      </c>
      <c r="C118" s="8">
        <v>0</v>
      </c>
      <c r="D118" s="8">
        <v>14.113035999999999</v>
      </c>
      <c r="E118" s="8">
        <v>14.268746999999999</v>
      </c>
      <c r="F118" s="8">
        <v>14.357277</v>
      </c>
      <c r="G118" s="8">
        <v>14.54006</v>
      </c>
      <c r="H118" s="8">
        <v>14.743936</v>
      </c>
      <c r="I118" s="8">
        <v>14.969958</v>
      </c>
      <c r="J118" s="8">
        <v>15.210196</v>
      </c>
      <c r="K118" s="8">
        <v>15.469037999999999</v>
      </c>
      <c r="L118" s="8">
        <v>15.747517999999999</v>
      </c>
      <c r="M118" s="8">
        <v>16.04954</v>
      </c>
      <c r="N118" s="8">
        <v>16.326741999999999</v>
      </c>
      <c r="O118" s="8">
        <v>16.616674</v>
      </c>
      <c r="P118" s="8">
        <v>16.914818</v>
      </c>
      <c r="Q118" s="8">
        <v>17.21443</v>
      </c>
      <c r="R118" s="8">
        <v>17.500295999999999</v>
      </c>
      <c r="S118" s="8">
        <v>17.746023000000001</v>
      </c>
      <c r="T118" s="8">
        <v>17.971668000000001</v>
      </c>
      <c r="U118" s="8">
        <v>18.170565</v>
      </c>
      <c r="V118" s="8">
        <v>18.348354</v>
      </c>
      <c r="W118" s="8">
        <v>18.521229000000002</v>
      </c>
      <c r="X118" s="8">
        <v>18.678902000000001</v>
      </c>
      <c r="Y118" s="8">
        <v>18.822123000000001</v>
      </c>
      <c r="Z118" s="8">
        <v>18.951221</v>
      </c>
      <c r="AA118" s="8">
        <v>19.06991</v>
      </c>
      <c r="AB118" s="8">
        <v>19.178175</v>
      </c>
      <c r="AC118" s="8">
        <v>19.276812</v>
      </c>
      <c r="AD118" s="8">
        <v>19.366230000000002</v>
      </c>
      <c r="AE118" s="8">
        <v>19.447140000000001</v>
      </c>
      <c r="AF118" s="8">
        <v>19.519452999999999</v>
      </c>
      <c r="AG118" s="8">
        <v>19.584883000000001</v>
      </c>
      <c r="AH118" s="8">
        <v>19.642558999999999</v>
      </c>
      <c r="AI118" s="8">
        <v>19.693567000000002</v>
      </c>
      <c r="AJ118" s="8">
        <v>19.784672</v>
      </c>
      <c r="AK118" s="5">
        <v>1.0612E-2</v>
      </c>
    </row>
    <row r="119" spans="1:37" ht="15" customHeight="1">
      <c r="A119" s="61" t="s">
        <v>1011</v>
      </c>
      <c r="B119" s="7" t="s">
        <v>887</v>
      </c>
      <c r="C119" s="8">
        <v>0</v>
      </c>
      <c r="D119" s="8">
        <v>10.272853</v>
      </c>
      <c r="E119" s="8">
        <v>10.332221000000001</v>
      </c>
      <c r="F119" s="8">
        <v>10.368864</v>
      </c>
      <c r="G119" s="8">
        <v>10.477503</v>
      </c>
      <c r="H119" s="8">
        <v>10.595439000000001</v>
      </c>
      <c r="I119" s="8">
        <v>10.724684</v>
      </c>
      <c r="J119" s="8">
        <v>10.871342</v>
      </c>
      <c r="K119" s="8">
        <v>11.041665999999999</v>
      </c>
      <c r="L119" s="8">
        <v>11.2339</v>
      </c>
      <c r="M119" s="8">
        <v>11.447547</v>
      </c>
      <c r="N119" s="8">
        <v>11.646661</v>
      </c>
      <c r="O119" s="8">
        <v>11.859256</v>
      </c>
      <c r="P119" s="8">
        <v>12.079526</v>
      </c>
      <c r="Q119" s="8">
        <v>12.302498</v>
      </c>
      <c r="R119" s="8">
        <v>12.518579000000001</v>
      </c>
      <c r="S119" s="8">
        <v>12.718557000000001</v>
      </c>
      <c r="T119" s="8">
        <v>12.898820000000001</v>
      </c>
      <c r="U119" s="8">
        <v>13.055965</v>
      </c>
      <c r="V119" s="8">
        <v>13.190538</v>
      </c>
      <c r="W119" s="8">
        <v>13.316005000000001</v>
      </c>
      <c r="X119" s="8">
        <v>13.426500000000001</v>
      </c>
      <c r="Y119" s="8">
        <v>13.522565999999999</v>
      </c>
      <c r="Z119" s="8">
        <v>13.604988000000001</v>
      </c>
      <c r="AA119" s="8">
        <v>13.677267000000001</v>
      </c>
      <c r="AB119" s="8">
        <v>13.740302</v>
      </c>
      <c r="AC119" s="8">
        <v>13.795292999999999</v>
      </c>
      <c r="AD119" s="8">
        <v>13.843267000000001</v>
      </c>
      <c r="AE119" s="8">
        <v>13.885284</v>
      </c>
      <c r="AF119" s="8">
        <v>13.921844</v>
      </c>
      <c r="AG119" s="8">
        <v>13.954495</v>
      </c>
      <c r="AH119" s="8">
        <v>13.983255</v>
      </c>
      <c r="AI119" s="8">
        <v>14.008754</v>
      </c>
      <c r="AJ119" s="8">
        <v>14.064109</v>
      </c>
      <c r="AK119" s="5">
        <v>9.8650000000000005E-3</v>
      </c>
    </row>
    <row r="120" spans="1:37" ht="15" customHeight="1">
      <c r="A120" s="61" t="s">
        <v>1010</v>
      </c>
      <c r="B120" s="7" t="s">
        <v>885</v>
      </c>
      <c r="C120" s="8">
        <v>0</v>
      </c>
      <c r="D120" s="8">
        <v>11.520417999999999</v>
      </c>
      <c r="E120" s="8">
        <v>11.520415</v>
      </c>
      <c r="F120" s="8">
        <v>11.520415</v>
      </c>
      <c r="G120" s="8">
        <v>11.520415</v>
      </c>
      <c r="H120" s="8">
        <v>11.520416000000001</v>
      </c>
      <c r="I120" s="8">
        <v>11.520417999999999</v>
      </c>
      <c r="J120" s="8">
        <v>11.520415</v>
      </c>
      <c r="K120" s="8">
        <v>11.520414000000001</v>
      </c>
      <c r="L120" s="8">
        <v>11.520415</v>
      </c>
      <c r="M120" s="8">
        <v>11.520415</v>
      </c>
      <c r="N120" s="8">
        <v>11.520415</v>
      </c>
      <c r="O120" s="8">
        <v>11.520415</v>
      </c>
      <c r="P120" s="8">
        <v>11.520414000000001</v>
      </c>
      <c r="Q120" s="8">
        <v>11.520415</v>
      </c>
      <c r="R120" s="8">
        <v>11.520414000000001</v>
      </c>
      <c r="S120" s="8">
        <v>11.520413</v>
      </c>
      <c r="T120" s="8">
        <v>11.520415</v>
      </c>
      <c r="U120" s="8">
        <v>11.520414000000001</v>
      </c>
      <c r="V120" s="8">
        <v>11.520412</v>
      </c>
      <c r="W120" s="8">
        <v>11.520413</v>
      </c>
      <c r="X120" s="8">
        <v>11.520413</v>
      </c>
      <c r="Y120" s="8">
        <v>11.520414000000001</v>
      </c>
      <c r="Z120" s="8">
        <v>11.520417999999999</v>
      </c>
      <c r="AA120" s="8">
        <v>11.520415</v>
      </c>
      <c r="AB120" s="8">
        <v>11.520415</v>
      </c>
      <c r="AC120" s="8">
        <v>11.520413</v>
      </c>
      <c r="AD120" s="8">
        <v>11.520414000000001</v>
      </c>
      <c r="AE120" s="8">
        <v>11.520413</v>
      </c>
      <c r="AF120" s="8">
        <v>11.520416000000001</v>
      </c>
      <c r="AG120" s="8">
        <v>11.520414000000001</v>
      </c>
      <c r="AH120" s="8">
        <v>11.520414000000001</v>
      </c>
      <c r="AI120" s="8">
        <v>11.520419</v>
      </c>
      <c r="AJ120" s="8">
        <v>11.547280000000001</v>
      </c>
      <c r="AK120" s="5">
        <v>7.2999999999999999E-5</v>
      </c>
    </row>
    <row r="121" spans="1:37" ht="15" customHeight="1">
      <c r="A121" s="61" t="s">
        <v>1009</v>
      </c>
      <c r="B121" s="7" t="s">
        <v>941</v>
      </c>
      <c r="C121" s="8">
        <v>7.8311159999999997</v>
      </c>
      <c r="D121" s="8">
        <v>7.9206899999999996</v>
      </c>
      <c r="E121" s="8">
        <v>8.0115409999999994</v>
      </c>
      <c r="F121" s="8">
        <v>8.092238</v>
      </c>
      <c r="G121" s="8">
        <v>8.1895609999999994</v>
      </c>
      <c r="H121" s="8">
        <v>8.3026490000000006</v>
      </c>
      <c r="I121" s="8">
        <v>8.4238210000000002</v>
      </c>
      <c r="J121" s="8">
        <v>8.5509950000000003</v>
      </c>
      <c r="K121" s="8">
        <v>8.6939019999999996</v>
      </c>
      <c r="L121" s="8">
        <v>8.8470479999999991</v>
      </c>
      <c r="M121" s="8">
        <v>9.0153879999999997</v>
      </c>
      <c r="N121" s="8">
        <v>9.1847849999999998</v>
      </c>
      <c r="O121" s="8">
        <v>9.3562480000000008</v>
      </c>
      <c r="P121" s="8">
        <v>9.5503009999999993</v>
      </c>
      <c r="Q121" s="8">
        <v>9.7371870000000005</v>
      </c>
      <c r="R121" s="8">
        <v>9.9350330000000007</v>
      </c>
      <c r="S121" s="8">
        <v>10.127514</v>
      </c>
      <c r="T121" s="8">
        <v>10.297983</v>
      </c>
      <c r="U121" s="8">
        <v>10.453626</v>
      </c>
      <c r="V121" s="8">
        <v>10.590752999999999</v>
      </c>
      <c r="W121" s="8">
        <v>10.720447999999999</v>
      </c>
      <c r="X121" s="8">
        <v>10.830572</v>
      </c>
      <c r="Y121" s="8">
        <v>10.944400999999999</v>
      </c>
      <c r="Z121" s="8">
        <v>11.045985999999999</v>
      </c>
      <c r="AA121" s="8">
        <v>11.143630999999999</v>
      </c>
      <c r="AB121" s="8">
        <v>11.220775</v>
      </c>
      <c r="AC121" s="8">
        <v>11.280127999999999</v>
      </c>
      <c r="AD121" s="8">
        <v>11.33666</v>
      </c>
      <c r="AE121" s="8">
        <v>11.393148999999999</v>
      </c>
      <c r="AF121" s="8">
        <v>11.441409999999999</v>
      </c>
      <c r="AG121" s="8">
        <v>11.483623</v>
      </c>
      <c r="AH121" s="8">
        <v>11.520587000000001</v>
      </c>
      <c r="AI121" s="8">
        <v>11.562761</v>
      </c>
      <c r="AJ121" s="8">
        <v>11.596318</v>
      </c>
      <c r="AK121" s="5">
        <v>1.1984E-2</v>
      </c>
    </row>
    <row r="122" spans="1:37" ht="15" customHeight="1">
      <c r="B122" s="4" t="s">
        <v>902</v>
      </c>
    </row>
    <row r="123" spans="1:37" ht="15" customHeight="1">
      <c r="A123" s="61" t="s">
        <v>1008</v>
      </c>
      <c r="B123" s="7" t="s">
        <v>900</v>
      </c>
      <c r="C123" s="8">
        <v>6.1509229999999997</v>
      </c>
      <c r="D123" s="8">
        <v>6.2388180000000002</v>
      </c>
      <c r="E123" s="8">
        <v>6.3280320000000003</v>
      </c>
      <c r="F123" s="8">
        <v>6.4095779999999998</v>
      </c>
      <c r="G123" s="8">
        <v>6.4868420000000002</v>
      </c>
      <c r="H123" s="8">
        <v>6.5699699999999996</v>
      </c>
      <c r="I123" s="8">
        <v>6.6558529999999996</v>
      </c>
      <c r="J123" s="8">
        <v>6.7466030000000003</v>
      </c>
      <c r="K123" s="8">
        <v>6.8458119999999996</v>
      </c>
      <c r="L123" s="8">
        <v>6.9563870000000003</v>
      </c>
      <c r="M123" s="8">
        <v>7.0781559999999999</v>
      </c>
      <c r="N123" s="8">
        <v>7.202807</v>
      </c>
      <c r="O123" s="8">
        <v>7.3314849999999998</v>
      </c>
      <c r="P123" s="8">
        <v>7.4611770000000002</v>
      </c>
      <c r="Q123" s="8">
        <v>7.5895520000000003</v>
      </c>
      <c r="R123" s="8">
        <v>7.7118169999999999</v>
      </c>
      <c r="S123" s="8">
        <v>7.8268550000000001</v>
      </c>
      <c r="T123" s="8">
        <v>7.9294019999999996</v>
      </c>
      <c r="U123" s="8">
        <v>8.0163860000000007</v>
      </c>
      <c r="V123" s="8">
        <v>8.0933740000000007</v>
      </c>
      <c r="W123" s="8">
        <v>8.1590450000000008</v>
      </c>
      <c r="X123" s="8">
        <v>8.2194520000000004</v>
      </c>
      <c r="Y123" s="8">
        <v>8.2706560000000007</v>
      </c>
      <c r="Z123" s="8">
        <v>8.3263259999999999</v>
      </c>
      <c r="AA123" s="8">
        <v>8.366142</v>
      </c>
      <c r="AB123" s="8">
        <v>8.4020100000000006</v>
      </c>
      <c r="AC123" s="8">
        <v>8.4302150000000005</v>
      </c>
      <c r="AD123" s="8">
        <v>8.4521639999999998</v>
      </c>
      <c r="AE123" s="8">
        <v>8.4742979999999992</v>
      </c>
      <c r="AF123" s="8">
        <v>8.494472</v>
      </c>
      <c r="AG123" s="8">
        <v>8.5103279999999994</v>
      </c>
      <c r="AH123" s="8">
        <v>8.5252739999999996</v>
      </c>
      <c r="AI123" s="8">
        <v>8.5430799999999998</v>
      </c>
      <c r="AJ123" s="8">
        <v>8.5568770000000001</v>
      </c>
      <c r="AK123" s="5">
        <v>9.9220000000000003E-3</v>
      </c>
    </row>
    <row r="124" spans="1:37" ht="15" customHeight="1">
      <c r="A124" s="61" t="s">
        <v>1007</v>
      </c>
      <c r="B124" s="7" t="s">
        <v>898</v>
      </c>
      <c r="C124" s="8">
        <v>5.3368200000000003</v>
      </c>
      <c r="D124" s="8">
        <v>5.3561240000000003</v>
      </c>
      <c r="E124" s="8">
        <v>5.3827290000000003</v>
      </c>
      <c r="F124" s="8">
        <v>5.4138039999999998</v>
      </c>
      <c r="G124" s="8">
        <v>5.4521119999999996</v>
      </c>
      <c r="H124" s="8">
        <v>5.4963699999999998</v>
      </c>
      <c r="I124" s="8">
        <v>5.5519410000000002</v>
      </c>
      <c r="J124" s="8">
        <v>5.6220509999999999</v>
      </c>
      <c r="K124" s="8">
        <v>5.6990119999999997</v>
      </c>
      <c r="L124" s="8">
        <v>5.7798930000000004</v>
      </c>
      <c r="M124" s="8">
        <v>5.8622269999999999</v>
      </c>
      <c r="N124" s="8">
        <v>5.9622339999999996</v>
      </c>
      <c r="O124" s="8">
        <v>6.0539560000000003</v>
      </c>
      <c r="P124" s="8">
        <v>6.1642710000000003</v>
      </c>
      <c r="Q124" s="8">
        <v>6.2792310000000002</v>
      </c>
      <c r="R124" s="8">
        <v>6.394412</v>
      </c>
      <c r="S124" s="8">
        <v>6.5164179999999998</v>
      </c>
      <c r="T124" s="8">
        <v>6.6118839999999999</v>
      </c>
      <c r="U124" s="8">
        <v>6.7352879999999997</v>
      </c>
      <c r="V124" s="8">
        <v>6.8292229999999998</v>
      </c>
      <c r="W124" s="8">
        <v>6.9049469999999999</v>
      </c>
      <c r="X124" s="8">
        <v>6.9775679999999998</v>
      </c>
      <c r="Y124" s="8">
        <v>7.0685630000000002</v>
      </c>
      <c r="Z124" s="8">
        <v>7.1197020000000002</v>
      </c>
      <c r="AA124" s="8">
        <v>7.1962099999999998</v>
      </c>
      <c r="AB124" s="8">
        <v>7.2851150000000002</v>
      </c>
      <c r="AC124" s="8">
        <v>7.3319210000000004</v>
      </c>
      <c r="AD124" s="8">
        <v>7.3674629999999999</v>
      </c>
      <c r="AE124" s="8">
        <v>7.3969950000000004</v>
      </c>
      <c r="AF124" s="8">
        <v>7.4253859999999996</v>
      </c>
      <c r="AG124" s="8">
        <v>7.439883</v>
      </c>
      <c r="AH124" s="8">
        <v>7.4600900000000001</v>
      </c>
      <c r="AI124" s="8">
        <v>7.4629529999999997</v>
      </c>
      <c r="AJ124" s="8">
        <v>7.4891819999999996</v>
      </c>
      <c r="AK124" s="5">
        <v>1.0531E-2</v>
      </c>
    </row>
    <row r="125" spans="1:37" ht="15" customHeight="1">
      <c r="A125" s="61" t="s">
        <v>1006</v>
      </c>
      <c r="B125" s="7" t="s">
        <v>790</v>
      </c>
      <c r="C125" s="8">
        <v>5.5681979999999998</v>
      </c>
      <c r="D125" s="8">
        <v>5.7342599999999999</v>
      </c>
      <c r="E125" s="8">
        <v>5.8514629999999999</v>
      </c>
      <c r="F125" s="8">
        <v>5.940143</v>
      </c>
      <c r="G125" s="8">
        <v>6.0300130000000003</v>
      </c>
      <c r="H125" s="8">
        <v>6.1214040000000001</v>
      </c>
      <c r="I125" s="8">
        <v>6.211576</v>
      </c>
      <c r="J125" s="8">
        <v>6.3052400000000004</v>
      </c>
      <c r="K125" s="8">
        <v>6.3996339999999998</v>
      </c>
      <c r="L125" s="8">
        <v>6.498246</v>
      </c>
      <c r="M125" s="8">
        <v>6.598096</v>
      </c>
      <c r="N125" s="8">
        <v>6.7076260000000003</v>
      </c>
      <c r="O125" s="8">
        <v>6.8143219999999998</v>
      </c>
      <c r="P125" s="8">
        <v>6.9234869999999997</v>
      </c>
      <c r="Q125" s="8">
        <v>7.0528250000000003</v>
      </c>
      <c r="R125" s="8">
        <v>7.1647080000000001</v>
      </c>
      <c r="S125" s="8">
        <v>7.2637080000000003</v>
      </c>
      <c r="T125" s="8">
        <v>7.3453869999999997</v>
      </c>
      <c r="U125" s="8">
        <v>7.4099130000000004</v>
      </c>
      <c r="V125" s="8">
        <v>7.462154</v>
      </c>
      <c r="W125" s="8">
        <v>7.5042200000000001</v>
      </c>
      <c r="X125" s="8">
        <v>7.536384</v>
      </c>
      <c r="Y125" s="8">
        <v>7.560721</v>
      </c>
      <c r="Z125" s="8">
        <v>7.5787259999999996</v>
      </c>
      <c r="AA125" s="8">
        <v>7.5911939999999998</v>
      </c>
      <c r="AB125" s="8">
        <v>7.599475</v>
      </c>
      <c r="AC125" s="8">
        <v>7.6045689999999997</v>
      </c>
      <c r="AD125" s="8">
        <v>7.6072050000000004</v>
      </c>
      <c r="AE125" s="8">
        <v>7.6080069999999997</v>
      </c>
      <c r="AF125" s="8">
        <v>7.606706</v>
      </c>
      <c r="AG125" s="8">
        <v>7.5978440000000003</v>
      </c>
      <c r="AH125" s="8">
        <v>7.5943139999999998</v>
      </c>
      <c r="AI125" s="8">
        <v>7.5990120000000001</v>
      </c>
      <c r="AJ125" s="8">
        <v>7.5976689999999998</v>
      </c>
      <c r="AK125" s="5">
        <v>8.8319999999999996E-3</v>
      </c>
    </row>
    <row r="126" spans="1:37" ht="15" customHeight="1">
      <c r="A126" s="61" t="s">
        <v>1005</v>
      </c>
      <c r="B126" s="7" t="s">
        <v>895</v>
      </c>
      <c r="C126" s="8">
        <v>5.8909750000000001</v>
      </c>
      <c r="D126" s="8">
        <v>5.9870400000000004</v>
      </c>
      <c r="E126" s="8">
        <v>6.0743809999999998</v>
      </c>
      <c r="F126" s="8">
        <v>6.1476189999999997</v>
      </c>
      <c r="G126" s="8">
        <v>6.2226059999999999</v>
      </c>
      <c r="H126" s="8">
        <v>6.3042550000000004</v>
      </c>
      <c r="I126" s="8">
        <v>6.39032</v>
      </c>
      <c r="J126" s="8">
        <v>6.4830620000000003</v>
      </c>
      <c r="K126" s="8">
        <v>6.5866470000000001</v>
      </c>
      <c r="L126" s="8">
        <v>6.7036369999999996</v>
      </c>
      <c r="M126" s="8">
        <v>6.8346900000000002</v>
      </c>
      <c r="N126" s="8">
        <v>6.9684499999999998</v>
      </c>
      <c r="O126" s="8">
        <v>7.1109020000000003</v>
      </c>
      <c r="P126" s="8">
        <v>7.2593360000000002</v>
      </c>
      <c r="Q126" s="8">
        <v>7.4099579999999996</v>
      </c>
      <c r="R126" s="8">
        <v>7.5561389999999999</v>
      </c>
      <c r="S126" s="8">
        <v>7.6895309999999997</v>
      </c>
      <c r="T126" s="8">
        <v>7.8080040000000004</v>
      </c>
      <c r="U126" s="8">
        <v>7.9098629999999996</v>
      </c>
      <c r="V126" s="8">
        <v>7.9939900000000002</v>
      </c>
      <c r="W126" s="8">
        <v>8.0651360000000007</v>
      </c>
      <c r="X126" s="8">
        <v>8.1237560000000002</v>
      </c>
      <c r="Y126" s="8">
        <v>8.1714319999999994</v>
      </c>
      <c r="Z126" s="8">
        <v>8.2102129999999995</v>
      </c>
      <c r="AA126" s="8">
        <v>8.2415599999999998</v>
      </c>
      <c r="AB126" s="8">
        <v>8.2690070000000002</v>
      </c>
      <c r="AC126" s="8">
        <v>8.2903819999999993</v>
      </c>
      <c r="AD126" s="8">
        <v>8.3071439999999992</v>
      </c>
      <c r="AE126" s="8">
        <v>8.3229749999999996</v>
      </c>
      <c r="AF126" s="8">
        <v>8.3339409999999994</v>
      </c>
      <c r="AG126" s="8">
        <v>8.3448220000000006</v>
      </c>
      <c r="AH126" s="8">
        <v>8.3523619999999994</v>
      </c>
      <c r="AI126" s="8">
        <v>8.3585250000000002</v>
      </c>
      <c r="AJ126" s="8">
        <v>8.3604470000000006</v>
      </c>
      <c r="AK126" s="5">
        <v>1.0489E-2</v>
      </c>
    </row>
    <row r="127" spans="1:37" ht="15" customHeight="1">
      <c r="A127" s="61" t="s">
        <v>1004</v>
      </c>
      <c r="B127" s="7" t="s">
        <v>893</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5" t="s">
        <v>188</v>
      </c>
    </row>
    <row r="128" spans="1:37" ht="15" customHeight="1">
      <c r="A128" s="61" t="s">
        <v>1003</v>
      </c>
      <c r="B128" s="7" t="s">
        <v>891</v>
      </c>
      <c r="C128" s="8">
        <v>0</v>
      </c>
      <c r="D128" s="8">
        <v>7.9114659999999999</v>
      </c>
      <c r="E128" s="8">
        <v>9.6103210000000008</v>
      </c>
      <c r="F128" s="8">
        <v>10.275418999999999</v>
      </c>
      <c r="G128" s="8">
        <v>10.681328000000001</v>
      </c>
      <c r="H128" s="8">
        <v>10.988426</v>
      </c>
      <c r="I128" s="8">
        <v>11.226865</v>
      </c>
      <c r="J128" s="8">
        <v>11.431684000000001</v>
      </c>
      <c r="K128" s="8">
        <v>11.624553000000001</v>
      </c>
      <c r="L128" s="8">
        <v>11.815666</v>
      </c>
      <c r="M128" s="8">
        <v>12.009306</v>
      </c>
      <c r="N128" s="8">
        <v>12.191564</v>
      </c>
      <c r="O128" s="8">
        <v>12.379607</v>
      </c>
      <c r="P128" s="8">
        <v>12.573708999999999</v>
      </c>
      <c r="Q128" s="8">
        <v>12.771416</v>
      </c>
      <c r="R128" s="8">
        <v>12.965775000000001</v>
      </c>
      <c r="S128" s="8">
        <v>13.1488</v>
      </c>
      <c r="T128" s="8">
        <v>13.318472</v>
      </c>
      <c r="U128" s="8">
        <v>13.469142</v>
      </c>
      <c r="V128" s="8">
        <v>13.596833</v>
      </c>
      <c r="W128" s="8">
        <v>13.724795</v>
      </c>
      <c r="X128" s="8">
        <v>13.847823</v>
      </c>
      <c r="Y128" s="8">
        <v>13.950466</v>
      </c>
      <c r="Z128" s="8">
        <v>14.021692</v>
      </c>
      <c r="AA128" s="8">
        <v>14.088804</v>
      </c>
      <c r="AB128" s="8">
        <v>14.145702999999999</v>
      </c>
      <c r="AC128" s="8">
        <v>14.193809999999999</v>
      </c>
      <c r="AD128" s="8">
        <v>14.233642</v>
      </c>
      <c r="AE128" s="8">
        <v>14.266764</v>
      </c>
      <c r="AF128" s="8">
        <v>14.294278</v>
      </c>
      <c r="AG128" s="8">
        <v>14.317582</v>
      </c>
      <c r="AH128" s="8">
        <v>14.337687000000001</v>
      </c>
      <c r="AI128" s="8">
        <v>14.35521</v>
      </c>
      <c r="AJ128" s="8">
        <v>14.409375000000001</v>
      </c>
      <c r="AK128" s="5">
        <v>1.8912999999999999E-2</v>
      </c>
    </row>
    <row r="129" spans="1:37" ht="15" customHeight="1">
      <c r="A129" s="61" t="s">
        <v>1002</v>
      </c>
      <c r="B129" s="7" t="s">
        <v>889</v>
      </c>
      <c r="C129" s="8">
        <v>0</v>
      </c>
      <c r="D129" s="8">
        <v>1.375383</v>
      </c>
      <c r="E129" s="8">
        <v>2.5349759999999999</v>
      </c>
      <c r="F129" s="8">
        <v>3.3882819999999998</v>
      </c>
      <c r="G129" s="8">
        <v>4.0576639999999999</v>
      </c>
      <c r="H129" s="8">
        <v>4.6741440000000001</v>
      </c>
      <c r="I129" s="8">
        <v>5.2108439999999998</v>
      </c>
      <c r="J129" s="8">
        <v>5.6946919999999999</v>
      </c>
      <c r="K129" s="8">
        <v>6.1602839999999999</v>
      </c>
      <c r="L129" s="8">
        <v>6.6234679999999999</v>
      </c>
      <c r="M129" s="8">
        <v>7.0924040000000002</v>
      </c>
      <c r="N129" s="8">
        <v>7.5622100000000003</v>
      </c>
      <c r="O129" s="8">
        <v>8.0424849999999992</v>
      </c>
      <c r="P129" s="8">
        <v>8.5360119999999995</v>
      </c>
      <c r="Q129" s="8">
        <v>9.0365660000000005</v>
      </c>
      <c r="R129" s="8">
        <v>9.5293849999999996</v>
      </c>
      <c r="S129" s="8">
        <v>9.99465</v>
      </c>
      <c r="T129" s="8">
        <v>10.407006000000001</v>
      </c>
      <c r="U129" s="8">
        <v>10.737499</v>
      </c>
      <c r="V129" s="8">
        <v>10.965096000000001</v>
      </c>
      <c r="W129" s="8">
        <v>11.281574000000001</v>
      </c>
      <c r="X129" s="8">
        <v>11.626606000000001</v>
      </c>
      <c r="Y129" s="8">
        <v>11.860927999999999</v>
      </c>
      <c r="Z129" s="8">
        <v>11.910093</v>
      </c>
      <c r="AA129" s="8">
        <v>12.035553</v>
      </c>
      <c r="AB129" s="8">
        <v>12.151566000000001</v>
      </c>
      <c r="AC129" s="8">
        <v>12.259202</v>
      </c>
      <c r="AD129" s="8">
        <v>12.358252</v>
      </c>
      <c r="AE129" s="8">
        <v>12.449605999999999</v>
      </c>
      <c r="AF129" s="8">
        <v>12.533541</v>
      </c>
      <c r="AG129" s="8">
        <v>12.611183</v>
      </c>
      <c r="AH129" s="8">
        <v>12.683128999999999</v>
      </c>
      <c r="AI129" s="8">
        <v>12.749819</v>
      </c>
      <c r="AJ129" s="8">
        <v>12.845881</v>
      </c>
      <c r="AK129" s="5">
        <v>7.2317000000000006E-2</v>
      </c>
    </row>
    <row r="130" spans="1:37" ht="15" customHeight="1">
      <c r="A130" s="61" t="s">
        <v>1001</v>
      </c>
      <c r="B130" s="7" t="s">
        <v>887</v>
      </c>
      <c r="C130" s="8">
        <v>0</v>
      </c>
      <c r="D130" s="8">
        <v>1.363818</v>
      </c>
      <c r="E130" s="8">
        <v>2.475514</v>
      </c>
      <c r="F130" s="8">
        <v>3.2715649999999998</v>
      </c>
      <c r="G130" s="8">
        <v>3.8833440000000001</v>
      </c>
      <c r="H130" s="8">
        <v>4.436261</v>
      </c>
      <c r="I130" s="8">
        <v>4.9091319999999996</v>
      </c>
      <c r="J130" s="8">
        <v>5.328875</v>
      </c>
      <c r="K130" s="8">
        <v>5.7275359999999997</v>
      </c>
      <c r="L130" s="8">
        <v>6.1203729999999998</v>
      </c>
      <c r="M130" s="8">
        <v>6.5150769999999998</v>
      </c>
      <c r="N130" s="8">
        <v>6.9070349999999996</v>
      </c>
      <c r="O130" s="8">
        <v>7.3059070000000004</v>
      </c>
      <c r="P130" s="8">
        <v>7.7122479999999998</v>
      </c>
      <c r="Q130" s="8">
        <v>8.1209340000000001</v>
      </c>
      <c r="R130" s="8">
        <v>8.5202100000000005</v>
      </c>
      <c r="S130" s="8">
        <v>8.8943820000000002</v>
      </c>
      <c r="T130" s="8">
        <v>9.2270990000000008</v>
      </c>
      <c r="U130" s="8">
        <v>9.4923319999999993</v>
      </c>
      <c r="V130" s="8">
        <v>9.6757249999999999</v>
      </c>
      <c r="W130" s="8">
        <v>9.9263870000000001</v>
      </c>
      <c r="X130" s="8">
        <v>10.193114</v>
      </c>
      <c r="Y130" s="8">
        <v>10.373199</v>
      </c>
      <c r="Z130" s="8">
        <v>10.411422</v>
      </c>
      <c r="AA130" s="8">
        <v>10.506237</v>
      </c>
      <c r="AB130" s="8">
        <v>10.593012999999999</v>
      </c>
      <c r="AC130" s="8">
        <v>10.673007</v>
      </c>
      <c r="AD130" s="8">
        <v>10.746510000000001</v>
      </c>
      <c r="AE130" s="8">
        <v>10.814527999999999</v>
      </c>
      <c r="AF130" s="8">
        <v>10.876495</v>
      </c>
      <c r="AG130" s="8">
        <v>10.933528000000001</v>
      </c>
      <c r="AH130" s="8">
        <v>10.986265</v>
      </c>
      <c r="AI130" s="8">
        <v>11.035171999999999</v>
      </c>
      <c r="AJ130" s="8">
        <v>11.110208999999999</v>
      </c>
      <c r="AK130" s="5">
        <v>6.7745E-2</v>
      </c>
    </row>
    <row r="131" spans="1:37" ht="15" customHeight="1">
      <c r="A131" s="61" t="s">
        <v>1000</v>
      </c>
      <c r="B131" s="7" t="s">
        <v>885</v>
      </c>
      <c r="C131" s="8">
        <v>0</v>
      </c>
      <c r="D131" s="8">
        <v>7.892048</v>
      </c>
      <c r="E131" s="8">
        <v>7.9805929999999998</v>
      </c>
      <c r="F131" s="8">
        <v>8.0073500000000006</v>
      </c>
      <c r="G131" s="8">
        <v>8.0203380000000006</v>
      </c>
      <c r="H131" s="8">
        <v>8.0289260000000002</v>
      </c>
      <c r="I131" s="8">
        <v>8.0346530000000005</v>
      </c>
      <c r="J131" s="8">
        <v>8.0387959999999996</v>
      </c>
      <c r="K131" s="8">
        <v>8.04209</v>
      </c>
      <c r="L131" s="8">
        <v>8.0448439999999994</v>
      </c>
      <c r="M131" s="8">
        <v>8.0472070000000002</v>
      </c>
      <c r="N131" s="8">
        <v>8.0492729999999995</v>
      </c>
      <c r="O131" s="8">
        <v>8.0511049999999997</v>
      </c>
      <c r="P131" s="8">
        <v>8.0527359999999994</v>
      </c>
      <c r="Q131" s="8">
        <v>8.0541730000000005</v>
      </c>
      <c r="R131" s="8">
        <v>8.0554079999999999</v>
      </c>
      <c r="S131" s="8">
        <v>8.0564350000000005</v>
      </c>
      <c r="T131" s="8">
        <v>8.0572400000000002</v>
      </c>
      <c r="U131" s="8">
        <v>8.0578050000000001</v>
      </c>
      <c r="V131" s="8">
        <v>8.0581180000000003</v>
      </c>
      <c r="W131" s="8">
        <v>8.0586199999999995</v>
      </c>
      <c r="X131" s="8">
        <v>8.0591600000000003</v>
      </c>
      <c r="Y131" s="8">
        <v>8.0594599999999996</v>
      </c>
      <c r="Z131" s="8">
        <v>8.0594149999999996</v>
      </c>
      <c r="AA131" s="8">
        <v>8.0595409999999994</v>
      </c>
      <c r="AB131" s="8">
        <v>8.0596499999999995</v>
      </c>
      <c r="AC131" s="8">
        <v>8.059761</v>
      </c>
      <c r="AD131" s="8">
        <v>8.0598609999999997</v>
      </c>
      <c r="AE131" s="8">
        <v>8.0599500000000006</v>
      </c>
      <c r="AF131" s="8">
        <v>8.0600349999999992</v>
      </c>
      <c r="AG131" s="8">
        <v>8.0601129999999994</v>
      </c>
      <c r="AH131" s="8">
        <v>8.0601850000000006</v>
      </c>
      <c r="AI131" s="8">
        <v>8.0602479999999996</v>
      </c>
      <c r="AJ131" s="8">
        <v>8.0821649999999998</v>
      </c>
      <c r="AK131" s="5">
        <v>7.4399999999999998E-4</v>
      </c>
    </row>
    <row r="132" spans="1:37" ht="15" customHeight="1">
      <c r="A132" s="61" t="s">
        <v>999</v>
      </c>
      <c r="B132" s="7" t="s">
        <v>930</v>
      </c>
      <c r="C132" s="8">
        <v>6.1473089999999999</v>
      </c>
      <c r="D132" s="8">
        <v>6.2351570000000001</v>
      </c>
      <c r="E132" s="8">
        <v>6.3242859999999999</v>
      </c>
      <c r="F132" s="8">
        <v>6.4057209999999998</v>
      </c>
      <c r="G132" s="8">
        <v>6.4829600000000003</v>
      </c>
      <c r="H132" s="8">
        <v>6.5660720000000001</v>
      </c>
      <c r="I132" s="8">
        <v>6.6519760000000003</v>
      </c>
      <c r="J132" s="8">
        <v>6.7427849999999996</v>
      </c>
      <c r="K132" s="8">
        <v>6.8420620000000003</v>
      </c>
      <c r="L132" s="8">
        <v>6.9527029999999996</v>
      </c>
      <c r="M132" s="8">
        <v>7.0745459999999998</v>
      </c>
      <c r="N132" s="8">
        <v>7.1992719999999997</v>
      </c>
      <c r="O132" s="8">
        <v>7.3280459999999996</v>
      </c>
      <c r="P132" s="8">
        <v>7.4579029999999999</v>
      </c>
      <c r="Q132" s="8">
        <v>7.5864929999999999</v>
      </c>
      <c r="R132" s="8">
        <v>7.7089869999999996</v>
      </c>
      <c r="S132" s="8">
        <v>7.8241829999999997</v>
      </c>
      <c r="T132" s="8">
        <v>7.9268450000000001</v>
      </c>
      <c r="U132" s="8">
        <v>8.0139680000000002</v>
      </c>
      <c r="V132" s="8">
        <v>8.0909560000000003</v>
      </c>
      <c r="W132" s="8">
        <v>8.1565899999999996</v>
      </c>
      <c r="X132" s="8">
        <v>8.2168050000000008</v>
      </c>
      <c r="Y132" s="8">
        <v>8.2677709999999998</v>
      </c>
      <c r="Z132" s="8">
        <v>8.3227949999999993</v>
      </c>
      <c r="AA132" s="8">
        <v>8.3621269999999992</v>
      </c>
      <c r="AB132" s="8">
        <v>8.3974489999999999</v>
      </c>
      <c r="AC132" s="8">
        <v>8.4250690000000006</v>
      </c>
      <c r="AD132" s="8">
        <v>8.4464159999999993</v>
      </c>
      <c r="AE132" s="8">
        <v>8.4678299999999993</v>
      </c>
      <c r="AF132" s="8">
        <v>8.4870819999999991</v>
      </c>
      <c r="AG132" s="8">
        <v>8.5021190000000004</v>
      </c>
      <c r="AH132" s="8">
        <v>8.5160610000000005</v>
      </c>
      <c r="AI132" s="8">
        <v>8.5325489999999995</v>
      </c>
      <c r="AJ132" s="8">
        <v>8.5449350000000006</v>
      </c>
      <c r="AK132" s="5">
        <v>9.8969999999999995E-3</v>
      </c>
    </row>
    <row r="133" spans="1:37" ht="15" customHeight="1">
      <c r="A133" s="61" t="s">
        <v>998</v>
      </c>
      <c r="B133" s="4" t="s">
        <v>928</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997</v>
      </c>
    </row>
    <row r="136" spans="1:37" ht="15" customHeight="1">
      <c r="B136" s="4" t="s">
        <v>926</v>
      </c>
    </row>
    <row r="137" spans="1:37" ht="15" customHeight="1">
      <c r="A137" s="61" t="s">
        <v>996</v>
      </c>
      <c r="B137" s="7" t="s">
        <v>900</v>
      </c>
      <c r="C137" s="6">
        <v>2.2386330000000001</v>
      </c>
      <c r="D137" s="6">
        <v>2.3231169999999999</v>
      </c>
      <c r="E137" s="6">
        <v>2.4042180000000002</v>
      </c>
      <c r="F137" s="6">
        <v>2.4819420000000001</v>
      </c>
      <c r="G137" s="6">
        <v>2.5584630000000002</v>
      </c>
      <c r="H137" s="6">
        <v>2.6265299999999998</v>
      </c>
      <c r="I137" s="6">
        <v>2.6870370000000001</v>
      </c>
      <c r="J137" s="6">
        <v>2.7477770000000001</v>
      </c>
      <c r="K137" s="6">
        <v>2.807029</v>
      </c>
      <c r="L137" s="6">
        <v>2.862787</v>
      </c>
      <c r="M137" s="6">
        <v>2.9164080000000001</v>
      </c>
      <c r="N137" s="6">
        <v>2.9655130000000001</v>
      </c>
      <c r="O137" s="6">
        <v>3.0168400000000002</v>
      </c>
      <c r="P137" s="6">
        <v>3.0567989999999998</v>
      </c>
      <c r="Q137" s="6">
        <v>3.131176</v>
      </c>
      <c r="R137" s="6">
        <v>3.1587580000000002</v>
      </c>
      <c r="S137" s="6">
        <v>3.2018230000000001</v>
      </c>
      <c r="T137" s="6">
        <v>3.227223</v>
      </c>
      <c r="U137" s="6">
        <v>3.2592340000000002</v>
      </c>
      <c r="V137" s="6">
        <v>3.2868539999999999</v>
      </c>
      <c r="W137" s="6">
        <v>3.3311099999999998</v>
      </c>
      <c r="X137" s="6">
        <v>3.3654850000000001</v>
      </c>
      <c r="Y137" s="6">
        <v>3.361605</v>
      </c>
      <c r="Z137" s="6">
        <v>3.3843390000000002</v>
      </c>
      <c r="AA137" s="6">
        <v>3.3621129999999999</v>
      </c>
      <c r="AB137" s="6">
        <v>3.3816619999999999</v>
      </c>
      <c r="AC137" s="6">
        <v>3.4319459999999999</v>
      </c>
      <c r="AD137" s="6">
        <v>3.4603640000000002</v>
      </c>
      <c r="AE137" s="6">
        <v>3.4586109999999999</v>
      </c>
      <c r="AF137" s="6">
        <v>3.4796900000000002</v>
      </c>
      <c r="AG137" s="6">
        <v>3.5188130000000002</v>
      </c>
      <c r="AH137" s="6">
        <v>3.5182000000000002</v>
      </c>
      <c r="AI137" s="6">
        <v>3.5260850000000001</v>
      </c>
      <c r="AJ137" s="6">
        <v>3.531914</v>
      </c>
      <c r="AK137" s="5">
        <v>1.3178E-2</v>
      </c>
    </row>
    <row r="138" spans="1:37" ht="15" customHeight="1">
      <c r="A138" s="61" t="s">
        <v>995</v>
      </c>
      <c r="B138" s="7" t="s">
        <v>898</v>
      </c>
      <c r="C138" s="6">
        <v>1.0314220000000001</v>
      </c>
      <c r="D138" s="6">
        <v>1.0446820000000001</v>
      </c>
      <c r="E138" s="6">
        <v>1.051865</v>
      </c>
      <c r="F138" s="6">
        <v>1.0694680000000001</v>
      </c>
      <c r="G138" s="6">
        <v>1.090598</v>
      </c>
      <c r="H138" s="6">
        <v>1.1097939999999999</v>
      </c>
      <c r="I138" s="6">
        <v>1.128118</v>
      </c>
      <c r="J138" s="6">
        <v>1.1502810000000001</v>
      </c>
      <c r="K138" s="6">
        <v>1.1762680000000001</v>
      </c>
      <c r="L138" s="6">
        <v>1.2056009999999999</v>
      </c>
      <c r="M138" s="6">
        <v>1.232802</v>
      </c>
      <c r="N138" s="6">
        <v>1.2510829999999999</v>
      </c>
      <c r="O138" s="6">
        <v>1.28</v>
      </c>
      <c r="P138" s="6">
        <v>1.297307</v>
      </c>
      <c r="Q138" s="6">
        <v>1.333091</v>
      </c>
      <c r="R138" s="6">
        <v>1.355162</v>
      </c>
      <c r="S138" s="6">
        <v>1.3828750000000001</v>
      </c>
      <c r="T138" s="6">
        <v>1.400258</v>
      </c>
      <c r="U138" s="6">
        <v>1.4262360000000001</v>
      </c>
      <c r="V138" s="6">
        <v>1.4580679999999999</v>
      </c>
      <c r="W138" s="6">
        <v>1.487879</v>
      </c>
      <c r="X138" s="6">
        <v>1.515846</v>
      </c>
      <c r="Y138" s="6">
        <v>1.5338480000000001</v>
      </c>
      <c r="Z138" s="6">
        <v>1.575583</v>
      </c>
      <c r="AA138" s="6">
        <v>1.593623</v>
      </c>
      <c r="AB138" s="6">
        <v>1.6204149999999999</v>
      </c>
      <c r="AC138" s="6">
        <v>1.6640269999999999</v>
      </c>
      <c r="AD138" s="6">
        <v>1.706793</v>
      </c>
      <c r="AE138" s="6">
        <v>1.7442960000000001</v>
      </c>
      <c r="AF138" s="6">
        <v>1.7898890000000001</v>
      </c>
      <c r="AG138" s="6">
        <v>1.8422750000000001</v>
      </c>
      <c r="AH138" s="6">
        <v>1.8818760000000001</v>
      </c>
      <c r="AI138" s="6">
        <v>1.922096</v>
      </c>
      <c r="AJ138" s="6">
        <v>1.963346</v>
      </c>
      <c r="AK138" s="5">
        <v>1.9911999999999999E-2</v>
      </c>
    </row>
    <row r="139" spans="1:37" ht="15" customHeight="1">
      <c r="A139" s="61" t="s">
        <v>994</v>
      </c>
      <c r="B139" s="7" t="s">
        <v>790</v>
      </c>
      <c r="C139" s="6">
        <v>1.37E-4</v>
      </c>
      <c r="D139" s="6">
        <v>3.1300000000000002E-4</v>
      </c>
      <c r="E139" s="6">
        <v>5.0000000000000001E-4</v>
      </c>
      <c r="F139" s="6">
        <v>6.9399999999999996E-4</v>
      </c>
      <c r="G139" s="6">
        <v>8.9499999999999996E-4</v>
      </c>
      <c r="H139" s="6">
        <v>1.0989999999999999E-3</v>
      </c>
      <c r="I139" s="6">
        <v>1.31E-3</v>
      </c>
      <c r="J139" s="6">
        <v>1.529E-3</v>
      </c>
      <c r="K139" s="6">
        <v>1.756E-3</v>
      </c>
      <c r="L139" s="6">
        <v>1.99E-3</v>
      </c>
      <c r="M139" s="6">
        <v>2.2339999999999999E-3</v>
      </c>
      <c r="N139" s="6">
        <v>2.4870000000000001E-3</v>
      </c>
      <c r="O139" s="6">
        <v>2.7499999999999998E-3</v>
      </c>
      <c r="P139" s="6">
        <v>3.0249999999999999E-3</v>
      </c>
      <c r="Q139" s="6">
        <v>3.3159999999999999E-3</v>
      </c>
      <c r="R139" s="6">
        <v>3.6709999999999998E-3</v>
      </c>
      <c r="S139" s="6">
        <v>3.9610000000000001E-3</v>
      </c>
      <c r="T139" s="6">
        <v>4.228E-3</v>
      </c>
      <c r="U139" s="6">
        <v>4.5589999999999997E-3</v>
      </c>
      <c r="V139" s="6">
        <v>4.908E-3</v>
      </c>
      <c r="W139" s="6">
        <v>5.2760000000000003E-3</v>
      </c>
      <c r="X139" s="6">
        <v>5.6620000000000004E-3</v>
      </c>
      <c r="Y139" s="6">
        <v>6.0639999999999999E-3</v>
      </c>
      <c r="Z139" s="6">
        <v>6.483E-3</v>
      </c>
      <c r="AA139" s="6">
        <v>6.9189999999999998E-3</v>
      </c>
      <c r="AB139" s="6">
        <v>7.3699999999999998E-3</v>
      </c>
      <c r="AC139" s="6">
        <v>7.8379999999999995E-3</v>
      </c>
      <c r="AD139" s="6">
        <v>8.3239999999999998E-3</v>
      </c>
      <c r="AE139" s="6">
        <v>8.8299999999999993E-3</v>
      </c>
      <c r="AF139" s="6">
        <v>9.3539999999999995E-3</v>
      </c>
      <c r="AG139" s="6">
        <v>9.8960000000000003E-3</v>
      </c>
      <c r="AH139" s="6">
        <v>1.0454E-2</v>
      </c>
      <c r="AI139" s="6">
        <v>1.1032E-2</v>
      </c>
      <c r="AJ139" s="6">
        <v>1.1743E-2</v>
      </c>
      <c r="AK139" s="5">
        <v>0.119897</v>
      </c>
    </row>
    <row r="140" spans="1:37" ht="15" customHeight="1">
      <c r="A140" s="61" t="s">
        <v>993</v>
      </c>
      <c r="B140" s="7" t="s">
        <v>895</v>
      </c>
      <c r="C140" s="6">
        <v>6.0000000000000002E-6</v>
      </c>
      <c r="D140" s="6">
        <v>1.21E-4</v>
      </c>
      <c r="E140" s="6">
        <v>2.3900000000000001E-4</v>
      </c>
      <c r="F140" s="6">
        <v>3.5799999999999997E-4</v>
      </c>
      <c r="G140" s="6">
        <v>4.7899999999999999E-4</v>
      </c>
      <c r="H140" s="6">
        <v>5.9999999999999995E-4</v>
      </c>
      <c r="I140" s="6">
        <v>7.2599999999999997E-4</v>
      </c>
      <c r="J140" s="6">
        <v>8.5999999999999998E-4</v>
      </c>
      <c r="K140" s="6">
        <v>1.0009999999999999E-3</v>
      </c>
      <c r="L140" s="6">
        <v>1.15E-3</v>
      </c>
      <c r="M140" s="6">
        <v>1.3090000000000001E-3</v>
      </c>
      <c r="N140" s="6">
        <v>1.4809999999999999E-3</v>
      </c>
      <c r="O140" s="6">
        <v>1.6639999999999999E-3</v>
      </c>
      <c r="P140" s="6">
        <v>1.8630000000000001E-3</v>
      </c>
      <c r="Q140" s="6">
        <v>2.0820000000000001E-3</v>
      </c>
      <c r="R140" s="6">
        <v>2.32E-3</v>
      </c>
      <c r="S140" s="6">
        <v>2.5820000000000001E-3</v>
      </c>
      <c r="T140" s="6">
        <v>2.872E-3</v>
      </c>
      <c r="U140" s="6">
        <v>3.192E-3</v>
      </c>
      <c r="V140" s="6">
        <v>3.5430000000000001E-3</v>
      </c>
      <c r="W140" s="6">
        <v>3.9309999999999996E-3</v>
      </c>
      <c r="X140" s="6">
        <v>4.3610000000000003E-3</v>
      </c>
      <c r="Y140" s="6">
        <v>4.836E-3</v>
      </c>
      <c r="Z140" s="6">
        <v>5.3639999999999998E-3</v>
      </c>
      <c r="AA140" s="6">
        <v>5.9500000000000004E-3</v>
      </c>
      <c r="AB140" s="6">
        <v>6.5989999999999998E-3</v>
      </c>
      <c r="AC140" s="6">
        <v>7.3169999999999997E-3</v>
      </c>
      <c r="AD140" s="6">
        <v>8.1189999999999995E-3</v>
      </c>
      <c r="AE140" s="6">
        <v>9.0109999999999999E-3</v>
      </c>
      <c r="AF140" s="6">
        <v>1.0004000000000001E-2</v>
      </c>
      <c r="AG140" s="6">
        <v>1.1103E-2</v>
      </c>
      <c r="AH140" s="6">
        <v>1.2319999999999999E-2</v>
      </c>
      <c r="AI140" s="6">
        <v>1.3662000000000001E-2</v>
      </c>
      <c r="AJ140" s="6">
        <v>1.5214999999999999E-2</v>
      </c>
      <c r="AK140" s="5">
        <v>0.163131</v>
      </c>
    </row>
    <row r="141" spans="1:37" ht="15" customHeight="1">
      <c r="A141" s="61" t="s">
        <v>992</v>
      </c>
      <c r="B141" s="7" t="s">
        <v>893</v>
      </c>
      <c r="C141" s="6">
        <v>0.16129299999999999</v>
      </c>
      <c r="D141" s="6">
        <v>0.18384600000000001</v>
      </c>
      <c r="E141" s="6">
        <v>0.207066</v>
      </c>
      <c r="F141" s="6">
        <v>0.230737</v>
      </c>
      <c r="G141" s="6">
        <v>0.25463799999999998</v>
      </c>
      <c r="H141" s="6">
        <v>0.27828599999999998</v>
      </c>
      <c r="I141" s="6">
        <v>0.30224899999999999</v>
      </c>
      <c r="J141" s="6">
        <v>0.32650099999999999</v>
      </c>
      <c r="K141" s="6">
        <v>0.35145599999999999</v>
      </c>
      <c r="L141" s="6">
        <v>0.37715100000000001</v>
      </c>
      <c r="M141" s="6">
        <v>0.40334100000000001</v>
      </c>
      <c r="N141" s="6">
        <v>0.43021799999999999</v>
      </c>
      <c r="O141" s="6">
        <v>0.45803500000000003</v>
      </c>
      <c r="P141" s="6">
        <v>0.487593</v>
      </c>
      <c r="Q141" s="6">
        <v>0.51872799999999997</v>
      </c>
      <c r="R141" s="6">
        <v>0.55108900000000005</v>
      </c>
      <c r="S141" s="6">
        <v>0.58485900000000002</v>
      </c>
      <c r="T141" s="6">
        <v>0.62023700000000004</v>
      </c>
      <c r="U141" s="6">
        <v>0.65702499999999997</v>
      </c>
      <c r="V141" s="6">
        <v>0.69521100000000002</v>
      </c>
      <c r="W141" s="6">
        <v>0.73500500000000002</v>
      </c>
      <c r="X141" s="6">
        <v>0.77647299999999997</v>
      </c>
      <c r="Y141" s="6">
        <v>0.82039899999999999</v>
      </c>
      <c r="Z141" s="6">
        <v>0.866282</v>
      </c>
      <c r="AA141" s="6">
        <v>0.91395899999999997</v>
      </c>
      <c r="AB141" s="6">
        <v>0.96774700000000002</v>
      </c>
      <c r="AC141" s="6">
        <v>1.0254810000000001</v>
      </c>
      <c r="AD141" s="6">
        <v>1.0751329999999999</v>
      </c>
      <c r="AE141" s="6">
        <v>1.124352</v>
      </c>
      <c r="AF141" s="6">
        <v>1.171948</v>
      </c>
      <c r="AG141" s="6">
        <v>1.233549</v>
      </c>
      <c r="AH141" s="6">
        <v>1.273984</v>
      </c>
      <c r="AI141" s="6">
        <v>1.326433</v>
      </c>
      <c r="AJ141" s="6">
        <v>1.3810100000000001</v>
      </c>
      <c r="AK141" s="5">
        <v>6.5043000000000004E-2</v>
      </c>
    </row>
    <row r="142" spans="1:37" ht="15" customHeight="1">
      <c r="A142" s="61" t="s">
        <v>991</v>
      </c>
      <c r="B142" s="7" t="s">
        <v>891</v>
      </c>
      <c r="C142" s="6">
        <v>8.1000000000000004E-5</v>
      </c>
      <c r="D142" s="6">
        <v>1.511E-3</v>
      </c>
      <c r="E142" s="6">
        <v>3.0219999999999999E-3</v>
      </c>
      <c r="F142" s="6">
        <v>4.5929999999999999E-3</v>
      </c>
      <c r="G142" s="6">
        <v>6.221E-3</v>
      </c>
      <c r="H142" s="6">
        <v>7.8720000000000005E-3</v>
      </c>
      <c r="I142" s="6">
        <v>9.5860000000000008E-3</v>
      </c>
      <c r="J142" s="6">
        <v>1.1361E-2</v>
      </c>
      <c r="K142" s="6">
        <v>1.3195E-2</v>
      </c>
      <c r="L142" s="6">
        <v>1.5096E-2</v>
      </c>
      <c r="M142" s="6">
        <v>1.7066000000000001E-2</v>
      </c>
      <c r="N142" s="6">
        <v>1.9116000000000001E-2</v>
      </c>
      <c r="O142" s="6">
        <v>2.1243999999999999E-2</v>
      </c>
      <c r="P142" s="6">
        <v>2.3473000000000001E-2</v>
      </c>
      <c r="Q142" s="6">
        <v>2.5824E-2</v>
      </c>
      <c r="R142" s="6">
        <v>2.827E-2</v>
      </c>
      <c r="S142" s="6">
        <v>3.0825999999999999E-2</v>
      </c>
      <c r="T142" s="6">
        <v>3.3503999999999999E-2</v>
      </c>
      <c r="U142" s="6">
        <v>3.6290000000000003E-2</v>
      </c>
      <c r="V142" s="6">
        <v>3.9182000000000002E-2</v>
      </c>
      <c r="W142" s="6">
        <v>4.2195000000000003E-2</v>
      </c>
      <c r="X142" s="6">
        <v>4.5333999999999999E-2</v>
      </c>
      <c r="Y142" s="6">
        <v>4.8589E-2</v>
      </c>
      <c r="Z142" s="6">
        <v>5.1969000000000001E-2</v>
      </c>
      <c r="AA142" s="6">
        <v>5.5476999999999999E-2</v>
      </c>
      <c r="AB142" s="6">
        <v>5.9135E-2</v>
      </c>
      <c r="AC142" s="6">
        <v>6.2863000000000002E-2</v>
      </c>
      <c r="AD142" s="6">
        <v>6.6735000000000003E-2</v>
      </c>
      <c r="AE142" s="6">
        <v>7.0781999999999998E-2</v>
      </c>
      <c r="AF142" s="6">
        <v>7.4982999999999994E-2</v>
      </c>
      <c r="AG142" s="6">
        <v>7.9324000000000006E-2</v>
      </c>
      <c r="AH142" s="6">
        <v>8.3794999999999994E-2</v>
      </c>
      <c r="AI142" s="6">
        <v>8.8423000000000002E-2</v>
      </c>
      <c r="AJ142" s="6">
        <v>9.4125E-2</v>
      </c>
      <c r="AK142" s="5">
        <v>0.137826</v>
      </c>
    </row>
    <row r="143" spans="1:37" ht="15" customHeight="1">
      <c r="A143" s="61" t="s">
        <v>990</v>
      </c>
      <c r="B143" s="7" t="s">
        <v>889</v>
      </c>
      <c r="C143" s="6">
        <v>0</v>
      </c>
      <c r="D143" s="6">
        <v>0</v>
      </c>
      <c r="E143" s="6">
        <v>0</v>
      </c>
      <c r="F143" s="6">
        <v>3.0800000000000001E-4</v>
      </c>
      <c r="G143" s="6">
        <v>6.2600000000000004E-4</v>
      </c>
      <c r="H143" s="6">
        <v>9.5E-4</v>
      </c>
      <c r="I143" s="6">
        <v>1.2849999999999999E-3</v>
      </c>
      <c r="J143" s="6">
        <v>1.634E-3</v>
      </c>
      <c r="K143" s="6">
        <v>1.9940000000000001E-3</v>
      </c>
      <c r="L143" s="6">
        <v>2.3679999999999999E-3</v>
      </c>
      <c r="M143" s="6">
        <v>2.7569999999999999E-3</v>
      </c>
      <c r="N143" s="6">
        <v>3.1610000000000002E-3</v>
      </c>
      <c r="O143" s="6">
        <v>3.5820000000000001E-3</v>
      </c>
      <c r="P143" s="6">
        <v>4.0220000000000004E-3</v>
      </c>
      <c r="Q143" s="6">
        <v>4.4869999999999997E-3</v>
      </c>
      <c r="R143" s="6">
        <v>4.9709999999999997E-3</v>
      </c>
      <c r="S143" s="6">
        <v>5.4780000000000002E-3</v>
      </c>
      <c r="T143" s="6">
        <v>6.0080000000000003E-3</v>
      </c>
      <c r="U143" s="6">
        <v>6.5599999999999999E-3</v>
      </c>
      <c r="V143" s="6">
        <v>7.1339999999999997E-3</v>
      </c>
      <c r="W143" s="6">
        <v>7.731E-3</v>
      </c>
      <c r="X143" s="6">
        <v>8.3540000000000003E-3</v>
      </c>
      <c r="Y143" s="6">
        <v>8.9990000000000001E-3</v>
      </c>
      <c r="Z143" s="6">
        <v>9.6699999999999998E-3</v>
      </c>
      <c r="AA143" s="6">
        <v>1.0366E-2</v>
      </c>
      <c r="AB143" s="6">
        <v>1.1084999999999999E-2</v>
      </c>
      <c r="AC143" s="6">
        <v>1.1828999999999999E-2</v>
      </c>
      <c r="AD143" s="6">
        <v>1.2603E-2</v>
      </c>
      <c r="AE143" s="6">
        <v>1.3407000000000001E-2</v>
      </c>
      <c r="AF143" s="6">
        <v>1.4241E-2</v>
      </c>
      <c r="AG143" s="6">
        <v>1.5102000000000001E-2</v>
      </c>
      <c r="AH143" s="6">
        <v>1.5987999999999999E-2</v>
      </c>
      <c r="AI143" s="6">
        <v>1.6905E-2</v>
      </c>
      <c r="AJ143" s="6">
        <v>1.7852E-2</v>
      </c>
      <c r="AK143" s="5" t="s">
        <v>188</v>
      </c>
    </row>
    <row r="144" spans="1:37" ht="15" customHeight="1">
      <c r="A144" s="61" t="s">
        <v>989</v>
      </c>
      <c r="B144" s="7" t="s">
        <v>887</v>
      </c>
      <c r="C144" s="6">
        <v>0</v>
      </c>
      <c r="D144" s="6">
        <v>0</v>
      </c>
      <c r="E144" s="6">
        <v>0</v>
      </c>
      <c r="F144" s="6">
        <v>2.7999999999999998E-4</v>
      </c>
      <c r="G144" s="6">
        <v>5.6999999999999998E-4</v>
      </c>
      <c r="H144" s="6">
        <v>8.6499999999999999E-4</v>
      </c>
      <c r="I144" s="6">
        <v>1.1709999999999999E-3</v>
      </c>
      <c r="J144" s="6">
        <v>1.488E-3</v>
      </c>
      <c r="K144" s="6">
        <v>1.8159999999999999E-3</v>
      </c>
      <c r="L144" s="6">
        <v>2.1570000000000001E-3</v>
      </c>
      <c r="M144" s="6">
        <v>2.5100000000000001E-3</v>
      </c>
      <c r="N144" s="6">
        <v>2.879E-3</v>
      </c>
      <c r="O144" s="6">
        <v>3.261E-3</v>
      </c>
      <c r="P144" s="6">
        <v>3.663E-3</v>
      </c>
      <c r="Q144" s="6">
        <v>4.0860000000000002E-3</v>
      </c>
      <c r="R144" s="6">
        <v>4.5269999999999998E-3</v>
      </c>
      <c r="S144" s="6">
        <v>4.9880000000000002E-3</v>
      </c>
      <c r="T144" s="6">
        <v>5.4710000000000002E-3</v>
      </c>
      <c r="U144" s="6">
        <v>5.9740000000000001E-3</v>
      </c>
      <c r="V144" s="6">
        <v>6.496E-3</v>
      </c>
      <c r="W144" s="6">
        <v>7.0400000000000003E-3</v>
      </c>
      <c r="X144" s="6">
        <v>7.607E-3</v>
      </c>
      <c r="Y144" s="6">
        <v>8.1949999999999992E-3</v>
      </c>
      <c r="Z144" s="6">
        <v>8.8059999999999996E-3</v>
      </c>
      <c r="AA144" s="6">
        <v>9.4389999999999995E-3</v>
      </c>
      <c r="AB144" s="6">
        <v>1.0094000000000001E-2</v>
      </c>
      <c r="AC144" s="6">
        <v>1.0772E-2</v>
      </c>
      <c r="AD144" s="6">
        <v>1.1476999999999999E-2</v>
      </c>
      <c r="AE144" s="6">
        <v>1.2208999999999999E-2</v>
      </c>
      <c r="AF144" s="6">
        <v>1.2968E-2</v>
      </c>
      <c r="AG144" s="6">
        <v>1.3752E-2</v>
      </c>
      <c r="AH144" s="6">
        <v>1.4559000000000001E-2</v>
      </c>
      <c r="AI144" s="6">
        <v>1.5394E-2</v>
      </c>
      <c r="AJ144" s="6">
        <v>1.6256E-2</v>
      </c>
      <c r="AK144" s="5" t="s">
        <v>188</v>
      </c>
    </row>
    <row r="145" spans="1:37" ht="15" customHeight="1">
      <c r="A145" s="61" t="s">
        <v>988</v>
      </c>
      <c r="B145" s="7" t="s">
        <v>885</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5" t="s">
        <v>188</v>
      </c>
    </row>
    <row r="146" spans="1:37" ht="15" customHeight="1">
      <c r="A146" s="61" t="s">
        <v>987</v>
      </c>
      <c r="B146" s="7" t="s">
        <v>915</v>
      </c>
      <c r="C146" s="6">
        <v>3.4315709999999999</v>
      </c>
      <c r="D146" s="6">
        <v>3.5535899999999998</v>
      </c>
      <c r="E146" s="6">
        <v>3.6669070000000001</v>
      </c>
      <c r="F146" s="6">
        <v>3.7883800000000001</v>
      </c>
      <c r="G146" s="6">
        <v>3.91249</v>
      </c>
      <c r="H146" s="6">
        <v>4.025995</v>
      </c>
      <c r="I146" s="6">
        <v>4.1314830000000002</v>
      </c>
      <c r="J146" s="6">
        <v>4.241428</v>
      </c>
      <c r="K146" s="6">
        <v>4.3545170000000004</v>
      </c>
      <c r="L146" s="6">
        <v>4.4683020000000004</v>
      </c>
      <c r="M146" s="6">
        <v>4.5784289999999999</v>
      </c>
      <c r="N146" s="6">
        <v>4.6759360000000001</v>
      </c>
      <c r="O146" s="6">
        <v>4.7873780000000004</v>
      </c>
      <c r="P146" s="6">
        <v>4.8777520000000001</v>
      </c>
      <c r="Q146" s="6">
        <v>5.0227930000000001</v>
      </c>
      <c r="R146" s="6">
        <v>5.1087699999999998</v>
      </c>
      <c r="S146" s="6">
        <v>5.2173920000000003</v>
      </c>
      <c r="T146" s="6">
        <v>5.2997990000000001</v>
      </c>
      <c r="U146" s="6">
        <v>5.3990669999999996</v>
      </c>
      <c r="V146" s="6">
        <v>5.5013969999999999</v>
      </c>
      <c r="W146" s="6">
        <v>5.6201670000000004</v>
      </c>
      <c r="X146" s="6">
        <v>5.72912</v>
      </c>
      <c r="Y146" s="6">
        <v>5.792535</v>
      </c>
      <c r="Z146" s="6">
        <v>5.9084969999999997</v>
      </c>
      <c r="AA146" s="6">
        <v>5.9578449999999998</v>
      </c>
      <c r="AB146" s="6">
        <v>6.0641059999999998</v>
      </c>
      <c r="AC146" s="6">
        <v>6.222073</v>
      </c>
      <c r="AD146" s="6">
        <v>6.3495480000000004</v>
      </c>
      <c r="AE146" s="6">
        <v>6.4415009999999997</v>
      </c>
      <c r="AF146" s="6">
        <v>6.5630750000000004</v>
      </c>
      <c r="AG146" s="6">
        <v>6.723814</v>
      </c>
      <c r="AH146" s="6">
        <v>6.8111790000000001</v>
      </c>
      <c r="AI146" s="6">
        <v>6.9200290000000004</v>
      </c>
      <c r="AJ146" s="6">
        <v>7.0314610000000002</v>
      </c>
      <c r="AK146" s="5">
        <v>2.1555000000000001E-2</v>
      </c>
    </row>
    <row r="147" spans="1:37" ht="15" customHeight="1">
      <c r="B147" s="4" t="s">
        <v>914</v>
      </c>
    </row>
    <row r="148" spans="1:37" ht="15" customHeight="1">
      <c r="A148" s="61" t="s">
        <v>986</v>
      </c>
      <c r="B148" s="7" t="s">
        <v>900</v>
      </c>
      <c r="C148" s="6">
        <v>1.9520729999999999</v>
      </c>
      <c r="D148" s="6">
        <v>1.958888</v>
      </c>
      <c r="E148" s="6">
        <v>1.9786509999999999</v>
      </c>
      <c r="F148" s="6">
        <v>1.997161</v>
      </c>
      <c r="G148" s="6">
        <v>2.008991</v>
      </c>
      <c r="H148" s="6">
        <v>2.0289269999999999</v>
      </c>
      <c r="I148" s="6">
        <v>2.0468869999999999</v>
      </c>
      <c r="J148" s="6">
        <v>2.0646810000000002</v>
      </c>
      <c r="K148" s="6">
        <v>2.087831</v>
      </c>
      <c r="L148" s="6">
        <v>2.1092710000000001</v>
      </c>
      <c r="M148" s="6">
        <v>2.138871</v>
      </c>
      <c r="N148" s="6">
        <v>2.1531609999999999</v>
      </c>
      <c r="O148" s="6">
        <v>2.1794069999999999</v>
      </c>
      <c r="P148" s="6">
        <v>2.1984159999999999</v>
      </c>
      <c r="Q148" s="6">
        <v>2.236834</v>
      </c>
      <c r="R148" s="6">
        <v>2.2623160000000002</v>
      </c>
      <c r="S148" s="6">
        <v>2.2811020000000002</v>
      </c>
      <c r="T148" s="6">
        <v>2.3075779999999999</v>
      </c>
      <c r="U148" s="6">
        <v>2.3438750000000002</v>
      </c>
      <c r="V148" s="6">
        <v>2.3839190000000001</v>
      </c>
      <c r="W148" s="6">
        <v>2.4261370000000002</v>
      </c>
      <c r="X148" s="6">
        <v>2.4684200000000001</v>
      </c>
      <c r="Y148" s="6">
        <v>2.5096919999999998</v>
      </c>
      <c r="Z148" s="6">
        <v>2.5463990000000001</v>
      </c>
      <c r="AA148" s="6">
        <v>2.5785520000000002</v>
      </c>
      <c r="AB148" s="6">
        <v>2.6301890000000001</v>
      </c>
      <c r="AC148" s="6">
        <v>2.6957939999999998</v>
      </c>
      <c r="AD148" s="6">
        <v>2.765269</v>
      </c>
      <c r="AE148" s="6">
        <v>2.8274689999999998</v>
      </c>
      <c r="AF148" s="6">
        <v>2.897141</v>
      </c>
      <c r="AG148" s="6">
        <v>2.9720059999999999</v>
      </c>
      <c r="AH148" s="6">
        <v>3.0439240000000001</v>
      </c>
      <c r="AI148" s="6">
        <v>3.1143689999999999</v>
      </c>
      <c r="AJ148" s="6">
        <v>3.1872630000000002</v>
      </c>
      <c r="AK148" s="5">
        <v>1.5328E-2</v>
      </c>
    </row>
    <row r="149" spans="1:37" ht="15" customHeight="1">
      <c r="A149" s="61" t="s">
        <v>985</v>
      </c>
      <c r="B149" s="7" t="s">
        <v>898</v>
      </c>
      <c r="C149" s="6">
        <v>1.312209</v>
      </c>
      <c r="D149" s="6">
        <v>1.2796989999999999</v>
      </c>
      <c r="E149" s="6">
        <v>1.263997</v>
      </c>
      <c r="F149" s="6">
        <v>1.2495210000000001</v>
      </c>
      <c r="G149" s="6">
        <v>1.231627</v>
      </c>
      <c r="H149" s="6">
        <v>1.221087</v>
      </c>
      <c r="I149" s="6">
        <v>1.213473</v>
      </c>
      <c r="J149" s="6">
        <v>1.2132559999999999</v>
      </c>
      <c r="K149" s="6">
        <v>1.214426</v>
      </c>
      <c r="L149" s="6">
        <v>1.2221040000000001</v>
      </c>
      <c r="M149" s="6">
        <v>1.228478</v>
      </c>
      <c r="N149" s="6">
        <v>1.2296279999999999</v>
      </c>
      <c r="O149" s="6">
        <v>1.245182</v>
      </c>
      <c r="P149" s="6">
        <v>1.2447569999999999</v>
      </c>
      <c r="Q149" s="6">
        <v>1.2683629999999999</v>
      </c>
      <c r="R149" s="6">
        <v>1.2759400000000001</v>
      </c>
      <c r="S149" s="6">
        <v>1.280154</v>
      </c>
      <c r="T149" s="6">
        <v>1.2990930000000001</v>
      </c>
      <c r="U149" s="6">
        <v>1.3173429999999999</v>
      </c>
      <c r="V149" s="6">
        <v>1.3384990000000001</v>
      </c>
      <c r="W149" s="6">
        <v>1.3559600000000001</v>
      </c>
      <c r="X149" s="6">
        <v>1.3864300000000001</v>
      </c>
      <c r="Y149" s="6">
        <v>1.4040729999999999</v>
      </c>
      <c r="Z149" s="6">
        <v>1.4277820000000001</v>
      </c>
      <c r="AA149" s="6">
        <v>1.4500690000000001</v>
      </c>
      <c r="AB149" s="6">
        <v>1.4804349999999999</v>
      </c>
      <c r="AC149" s="6">
        <v>1.5186820000000001</v>
      </c>
      <c r="AD149" s="6">
        <v>1.553091</v>
      </c>
      <c r="AE149" s="6">
        <v>1.5860190000000001</v>
      </c>
      <c r="AF149" s="6">
        <v>1.6194</v>
      </c>
      <c r="AG149" s="6">
        <v>1.653179</v>
      </c>
      <c r="AH149" s="6">
        <v>1.6897420000000001</v>
      </c>
      <c r="AI149" s="6">
        <v>1.7163649999999999</v>
      </c>
      <c r="AJ149" s="6">
        <v>1.748502</v>
      </c>
      <c r="AK149" s="5">
        <v>9.8019999999999999E-3</v>
      </c>
    </row>
    <row r="150" spans="1:37" ht="15" customHeight="1">
      <c r="A150" s="61" t="s">
        <v>984</v>
      </c>
      <c r="B150" s="7" t="s">
        <v>790</v>
      </c>
      <c r="C150" s="6">
        <v>3.5339999999999998E-3</v>
      </c>
      <c r="D150" s="6">
        <v>3.4350000000000001E-3</v>
      </c>
      <c r="E150" s="6">
        <v>3.3679999999999999E-3</v>
      </c>
      <c r="F150" s="6">
        <v>3.3649999999999999E-3</v>
      </c>
      <c r="G150" s="6">
        <v>3.4420000000000002E-3</v>
      </c>
      <c r="H150" s="6">
        <v>3.5479999999999999E-3</v>
      </c>
      <c r="I150" s="6">
        <v>3.6740000000000002E-3</v>
      </c>
      <c r="J150" s="6">
        <v>3.8110000000000002E-3</v>
      </c>
      <c r="K150" s="6">
        <v>3.993E-3</v>
      </c>
      <c r="L150" s="6">
        <v>4.169E-3</v>
      </c>
      <c r="M150" s="6">
        <v>4.4010000000000004E-3</v>
      </c>
      <c r="N150" s="6">
        <v>4.5139999999999998E-3</v>
      </c>
      <c r="O150" s="6">
        <v>4.7159999999999997E-3</v>
      </c>
      <c r="P150" s="6">
        <v>4.8690000000000001E-3</v>
      </c>
      <c r="Q150" s="6">
        <v>5.0220000000000004E-3</v>
      </c>
      <c r="R150" s="6">
        <v>5.3150000000000003E-3</v>
      </c>
      <c r="S150" s="6">
        <v>5.5079999999999999E-3</v>
      </c>
      <c r="T150" s="6">
        <v>5.6470000000000001E-3</v>
      </c>
      <c r="U150" s="6">
        <v>5.8900000000000003E-3</v>
      </c>
      <c r="V150" s="6">
        <v>6.1549999999999999E-3</v>
      </c>
      <c r="W150" s="6">
        <v>6.4419999999999998E-3</v>
      </c>
      <c r="X150" s="6">
        <v>6.7520000000000002E-3</v>
      </c>
      <c r="Y150" s="6">
        <v>7.084E-3</v>
      </c>
      <c r="Z150" s="6">
        <v>7.4359999999999999E-3</v>
      </c>
      <c r="AA150" s="6">
        <v>7.809E-3</v>
      </c>
      <c r="AB150" s="6">
        <v>8.2059999999999998E-3</v>
      </c>
      <c r="AC150" s="6">
        <v>8.6289999999999995E-3</v>
      </c>
      <c r="AD150" s="6">
        <v>9.0760000000000007E-3</v>
      </c>
      <c r="AE150" s="6">
        <v>9.5490000000000002E-3</v>
      </c>
      <c r="AF150" s="6">
        <v>1.0045999999999999E-2</v>
      </c>
      <c r="AG150" s="6">
        <v>1.0859000000000001E-2</v>
      </c>
      <c r="AH150" s="6">
        <v>1.1072E-2</v>
      </c>
      <c r="AI150" s="6">
        <v>1.1589E-2</v>
      </c>
      <c r="AJ150" s="6">
        <v>1.2186000000000001E-2</v>
      </c>
      <c r="AK150" s="5">
        <v>4.0365999999999999E-2</v>
      </c>
    </row>
    <row r="151" spans="1:37" ht="15" customHeight="1">
      <c r="A151" s="61" t="s">
        <v>983</v>
      </c>
      <c r="B151" s="7" t="s">
        <v>895</v>
      </c>
      <c r="C151" s="6">
        <v>1.807E-3</v>
      </c>
      <c r="D151" s="6">
        <v>2.2520000000000001E-3</v>
      </c>
      <c r="E151" s="6">
        <v>2.7390000000000001E-3</v>
      </c>
      <c r="F151" s="6">
        <v>3.1979999999999999E-3</v>
      </c>
      <c r="G151" s="6">
        <v>3.6410000000000001E-3</v>
      </c>
      <c r="H151" s="6">
        <v>4.1279999999999997E-3</v>
      </c>
      <c r="I151" s="6">
        <v>4.6109999999999996E-3</v>
      </c>
      <c r="J151" s="6">
        <v>5.0819999999999997E-3</v>
      </c>
      <c r="K151" s="6">
        <v>5.5510000000000004E-3</v>
      </c>
      <c r="L151" s="6">
        <v>6.0219999999999996E-3</v>
      </c>
      <c r="M151" s="6">
        <v>6.4929999999999996E-3</v>
      </c>
      <c r="N151" s="6">
        <v>6.9610000000000002E-3</v>
      </c>
      <c r="O151" s="6">
        <v>7.4400000000000004E-3</v>
      </c>
      <c r="P151" s="6">
        <v>7.9139999999999992E-3</v>
      </c>
      <c r="Q151" s="6">
        <v>8.4010000000000005E-3</v>
      </c>
      <c r="R151" s="6">
        <v>8.914E-3</v>
      </c>
      <c r="S151" s="6">
        <v>9.4129999999999995E-3</v>
      </c>
      <c r="T151" s="6">
        <v>9.953E-3</v>
      </c>
      <c r="U151" s="6">
        <v>1.0468999999999999E-2</v>
      </c>
      <c r="V151" s="6">
        <v>1.1004999999999999E-2</v>
      </c>
      <c r="W151" s="6">
        <v>1.1524E-2</v>
      </c>
      <c r="X151" s="6">
        <v>1.2109999999999999E-2</v>
      </c>
      <c r="Y151" s="6">
        <v>1.2781000000000001E-2</v>
      </c>
      <c r="Z151" s="6">
        <v>1.3365E-2</v>
      </c>
      <c r="AA151" s="6">
        <v>1.4144E-2</v>
      </c>
      <c r="AB151" s="6">
        <v>1.4803999999999999E-2</v>
      </c>
      <c r="AC151" s="6">
        <v>1.5441E-2</v>
      </c>
      <c r="AD151" s="6">
        <v>1.6226999999999998E-2</v>
      </c>
      <c r="AE151" s="6">
        <v>1.7111999999999999E-2</v>
      </c>
      <c r="AF151" s="6">
        <v>1.7991E-2</v>
      </c>
      <c r="AG151" s="6">
        <v>1.8866999999999998E-2</v>
      </c>
      <c r="AH151" s="6">
        <v>1.9778E-2</v>
      </c>
      <c r="AI151" s="6">
        <v>2.0764000000000001E-2</v>
      </c>
      <c r="AJ151" s="6">
        <v>2.1919000000000001E-2</v>
      </c>
      <c r="AK151" s="5">
        <v>7.3695999999999998E-2</v>
      </c>
    </row>
    <row r="152" spans="1:37" ht="15" customHeight="1">
      <c r="A152" s="61" t="s">
        <v>982</v>
      </c>
      <c r="B152" s="7" t="s">
        <v>893</v>
      </c>
      <c r="C152" s="6">
        <v>2.0632999999999999E-2</v>
      </c>
      <c r="D152" s="6">
        <v>2.4549999999999999E-2</v>
      </c>
      <c r="E152" s="6">
        <v>2.8778000000000001E-2</v>
      </c>
      <c r="F152" s="6">
        <v>3.2744000000000002E-2</v>
      </c>
      <c r="G152" s="6">
        <v>3.6528999999999999E-2</v>
      </c>
      <c r="H152" s="6">
        <v>4.0639000000000002E-2</v>
      </c>
      <c r="I152" s="6">
        <v>4.4692000000000003E-2</v>
      </c>
      <c r="J152" s="6">
        <v>4.8614999999999998E-2</v>
      </c>
      <c r="K152" s="6">
        <v>5.253E-2</v>
      </c>
      <c r="L152" s="6">
        <v>5.6461999999999998E-2</v>
      </c>
      <c r="M152" s="6">
        <v>6.0427000000000002E-2</v>
      </c>
      <c r="N152" s="6">
        <v>6.4405000000000004E-2</v>
      </c>
      <c r="O152" s="6">
        <v>6.8462999999999996E-2</v>
      </c>
      <c r="P152" s="6">
        <v>7.2690000000000005E-2</v>
      </c>
      <c r="Q152" s="6">
        <v>7.7095999999999998E-2</v>
      </c>
      <c r="R152" s="6">
        <v>8.1682000000000005E-2</v>
      </c>
      <c r="S152" s="6">
        <v>8.6486999999999994E-2</v>
      </c>
      <c r="T152" s="6">
        <v>9.1560000000000002E-2</v>
      </c>
      <c r="U152" s="6">
        <v>9.6827999999999997E-2</v>
      </c>
      <c r="V152" s="6">
        <v>0.10227899999999999</v>
      </c>
      <c r="W152" s="6">
        <v>0.108011</v>
      </c>
      <c r="X152" s="6">
        <v>0.114078</v>
      </c>
      <c r="Y152" s="6">
        <v>0.121225</v>
      </c>
      <c r="Z152" s="6">
        <v>0.126972</v>
      </c>
      <c r="AA152" s="6">
        <v>0.13395699999999999</v>
      </c>
      <c r="AB152" s="6">
        <v>0.1416</v>
      </c>
      <c r="AC152" s="6">
        <v>0.14948400000000001</v>
      </c>
      <c r="AD152" s="6">
        <v>0.15804199999999999</v>
      </c>
      <c r="AE152" s="6">
        <v>0.166797</v>
      </c>
      <c r="AF152" s="6">
        <v>0.176319</v>
      </c>
      <c r="AG152" s="6">
        <v>0.185227</v>
      </c>
      <c r="AH152" s="6">
        <v>0.194993</v>
      </c>
      <c r="AI152" s="6">
        <v>0.20551900000000001</v>
      </c>
      <c r="AJ152" s="6">
        <v>0.21621099999999999</v>
      </c>
      <c r="AK152" s="5">
        <v>7.0349999999999996E-2</v>
      </c>
    </row>
    <row r="153" spans="1:37" ht="15" customHeight="1">
      <c r="A153" s="61" t="s">
        <v>981</v>
      </c>
      <c r="B153" s="7" t="s">
        <v>891</v>
      </c>
      <c r="C153" s="6">
        <v>3.9999999999999998E-6</v>
      </c>
      <c r="D153" s="6">
        <v>1.108E-3</v>
      </c>
      <c r="E153" s="6">
        <v>2.3519999999999999E-3</v>
      </c>
      <c r="F153" s="6">
        <v>3.5750000000000001E-3</v>
      </c>
      <c r="G153" s="6">
        <v>4.7999999999999996E-3</v>
      </c>
      <c r="H153" s="6">
        <v>6.1809999999999999E-3</v>
      </c>
      <c r="I153" s="6">
        <v>7.6020000000000003E-3</v>
      </c>
      <c r="J153" s="6">
        <v>9.0349999999999996E-3</v>
      </c>
      <c r="K153" s="6">
        <v>1.0512000000000001E-2</v>
      </c>
      <c r="L153" s="6">
        <v>1.2041E-2</v>
      </c>
      <c r="M153" s="6">
        <v>1.3618E-2</v>
      </c>
      <c r="N153" s="6">
        <v>1.5233E-2</v>
      </c>
      <c r="O153" s="6">
        <v>1.6899999999999998E-2</v>
      </c>
      <c r="P153" s="6">
        <v>1.8641000000000001E-2</v>
      </c>
      <c r="Q153" s="6">
        <v>2.0456999999999999E-2</v>
      </c>
      <c r="R153" s="6">
        <v>2.2346999999999999E-2</v>
      </c>
      <c r="S153" s="6">
        <v>2.4323000000000001E-2</v>
      </c>
      <c r="T153" s="6">
        <v>2.6402999999999999E-2</v>
      </c>
      <c r="U153" s="6">
        <v>2.8556999999999999E-2</v>
      </c>
      <c r="V153" s="6">
        <v>3.0779999999999998E-2</v>
      </c>
      <c r="W153" s="6">
        <v>3.3105999999999997E-2</v>
      </c>
      <c r="X153" s="6">
        <v>3.5552E-2</v>
      </c>
      <c r="Y153" s="6">
        <v>3.8115999999999997E-2</v>
      </c>
      <c r="Z153" s="6">
        <v>4.0793999999999997E-2</v>
      </c>
      <c r="AA153" s="6">
        <v>4.3597999999999998E-2</v>
      </c>
      <c r="AB153" s="6">
        <v>4.6542E-2</v>
      </c>
      <c r="AC153" s="6">
        <v>4.9641999999999999E-2</v>
      </c>
      <c r="AD153" s="6">
        <v>5.2893000000000003E-2</v>
      </c>
      <c r="AE153" s="6">
        <v>5.6306000000000002E-2</v>
      </c>
      <c r="AF153" s="6">
        <v>5.9858000000000001E-2</v>
      </c>
      <c r="AG153" s="6">
        <v>6.3568E-2</v>
      </c>
      <c r="AH153" s="6">
        <v>6.7423999999999998E-2</v>
      </c>
      <c r="AI153" s="6">
        <v>7.1439000000000002E-2</v>
      </c>
      <c r="AJ153" s="6">
        <v>7.5941999999999996E-2</v>
      </c>
      <c r="AK153" s="5">
        <v>0.14121500000000001</v>
      </c>
    </row>
    <row r="154" spans="1:37" ht="15" customHeight="1">
      <c r="A154" s="61" t="s">
        <v>980</v>
      </c>
      <c r="B154" s="7" t="s">
        <v>889</v>
      </c>
      <c r="C154" s="6">
        <v>0</v>
      </c>
      <c r="D154" s="6">
        <v>4.6700000000000002E-4</v>
      </c>
      <c r="E154" s="6">
        <v>9.9200000000000004E-4</v>
      </c>
      <c r="F154" s="6">
        <v>1.5089999999999999E-3</v>
      </c>
      <c r="G154" s="6">
        <v>2.026E-3</v>
      </c>
      <c r="H154" s="6">
        <v>2.6099999999999999E-3</v>
      </c>
      <c r="I154" s="6">
        <v>3.2100000000000002E-3</v>
      </c>
      <c r="J154" s="6">
        <v>3.8159999999999999E-3</v>
      </c>
      <c r="K154" s="6">
        <v>4.4400000000000004E-3</v>
      </c>
      <c r="L154" s="6">
        <v>5.0860000000000002E-3</v>
      </c>
      <c r="M154" s="6">
        <v>5.7530000000000003E-3</v>
      </c>
      <c r="N154" s="6">
        <v>6.4349999999999997E-3</v>
      </c>
      <c r="O154" s="6">
        <v>7.1399999999999996E-3</v>
      </c>
      <c r="P154" s="6">
        <v>7.8750000000000001E-3</v>
      </c>
      <c r="Q154" s="6">
        <v>8.6420000000000004E-3</v>
      </c>
      <c r="R154" s="6">
        <v>9.4409999999999997E-3</v>
      </c>
      <c r="S154" s="6">
        <v>1.0276E-2</v>
      </c>
      <c r="T154" s="6">
        <v>1.1155E-2</v>
      </c>
      <c r="U154" s="6">
        <v>1.2064999999999999E-2</v>
      </c>
      <c r="V154" s="6">
        <v>1.3004999999999999E-2</v>
      </c>
      <c r="W154" s="6">
        <v>1.3986999999999999E-2</v>
      </c>
      <c r="X154" s="6">
        <v>1.5021E-2</v>
      </c>
      <c r="Y154" s="6">
        <v>1.6104E-2</v>
      </c>
      <c r="Z154" s="6">
        <v>1.7236000000000001E-2</v>
      </c>
      <c r="AA154" s="6">
        <v>1.8421E-2</v>
      </c>
      <c r="AB154" s="6">
        <v>1.9664999999999998E-2</v>
      </c>
      <c r="AC154" s="6">
        <v>2.0975000000000001E-2</v>
      </c>
      <c r="AD154" s="6">
        <v>2.2349000000000001E-2</v>
      </c>
      <c r="AE154" s="6">
        <v>2.3791E-2</v>
      </c>
      <c r="AF154" s="6">
        <v>2.5291999999999999E-2</v>
      </c>
      <c r="AG154" s="6">
        <v>2.6859000000000001E-2</v>
      </c>
      <c r="AH154" s="6">
        <v>2.8489E-2</v>
      </c>
      <c r="AI154" s="6">
        <v>3.0185E-2</v>
      </c>
      <c r="AJ154" s="6">
        <v>3.2087999999999998E-2</v>
      </c>
      <c r="AK154" s="5">
        <v>0.141344</v>
      </c>
    </row>
    <row r="155" spans="1:37" ht="15" customHeight="1">
      <c r="A155" s="61" t="s">
        <v>979</v>
      </c>
      <c r="B155" s="7" t="s">
        <v>887</v>
      </c>
      <c r="C155" s="6">
        <v>0</v>
      </c>
      <c r="D155" s="6">
        <v>3.8499999999999998E-4</v>
      </c>
      <c r="E155" s="6">
        <v>8.1800000000000004E-4</v>
      </c>
      <c r="F155" s="6">
        <v>1.2440000000000001E-3</v>
      </c>
      <c r="G155" s="6">
        <v>1.671E-3</v>
      </c>
      <c r="H155" s="6">
        <v>2.153E-3</v>
      </c>
      <c r="I155" s="6">
        <v>2.6480000000000002E-3</v>
      </c>
      <c r="J155" s="6">
        <v>3.1470000000000001E-3</v>
      </c>
      <c r="K155" s="6">
        <v>3.6619999999999999E-3</v>
      </c>
      <c r="L155" s="6">
        <v>4.1949999999999999E-3</v>
      </c>
      <c r="M155" s="6">
        <v>4.744E-3</v>
      </c>
      <c r="N155" s="6">
        <v>5.3070000000000001E-3</v>
      </c>
      <c r="O155" s="6">
        <v>5.888E-3</v>
      </c>
      <c r="P155" s="6">
        <v>6.4939999999999998E-3</v>
      </c>
      <c r="Q155" s="6">
        <v>7.1269999999999997E-3</v>
      </c>
      <c r="R155" s="6">
        <v>7.7860000000000004E-3</v>
      </c>
      <c r="S155" s="6">
        <v>8.4749999999999999E-3</v>
      </c>
      <c r="T155" s="6">
        <v>9.1990000000000006E-3</v>
      </c>
      <c r="U155" s="6">
        <v>9.9500000000000005E-3</v>
      </c>
      <c r="V155" s="6">
        <v>1.0725E-2</v>
      </c>
      <c r="W155" s="6">
        <v>1.1535E-2</v>
      </c>
      <c r="X155" s="6">
        <v>1.2388E-2</v>
      </c>
      <c r="Y155" s="6">
        <v>1.3280999999999999E-2</v>
      </c>
      <c r="Z155" s="6">
        <v>1.4215E-2</v>
      </c>
      <c r="AA155" s="6">
        <v>1.5192000000000001E-2</v>
      </c>
      <c r="AB155" s="6">
        <v>1.6218E-2</v>
      </c>
      <c r="AC155" s="6">
        <v>1.7298000000000001E-2</v>
      </c>
      <c r="AD155" s="6">
        <v>1.8430999999999999E-2</v>
      </c>
      <c r="AE155" s="6">
        <v>1.9619999999999999E-2</v>
      </c>
      <c r="AF155" s="6">
        <v>2.0858000000000002E-2</v>
      </c>
      <c r="AG155" s="6">
        <v>2.215E-2</v>
      </c>
      <c r="AH155" s="6">
        <v>2.3494000000000001E-2</v>
      </c>
      <c r="AI155" s="6">
        <v>2.4893999999999999E-2</v>
      </c>
      <c r="AJ155" s="6">
        <v>2.6463E-2</v>
      </c>
      <c r="AK155" s="5">
        <v>0.141344</v>
      </c>
    </row>
    <row r="156" spans="1:37" ht="15" customHeight="1">
      <c r="A156" s="61" t="s">
        <v>978</v>
      </c>
      <c r="B156" s="7" t="s">
        <v>885</v>
      </c>
      <c r="C156" s="6">
        <v>0</v>
      </c>
      <c r="D156" s="6">
        <v>6.6100000000000002E-4</v>
      </c>
      <c r="E156" s="6">
        <v>1.405E-3</v>
      </c>
      <c r="F156" s="6">
        <v>2.1359999999999999E-3</v>
      </c>
      <c r="G156" s="6">
        <v>2.869E-3</v>
      </c>
      <c r="H156" s="6">
        <v>3.6960000000000001E-3</v>
      </c>
      <c r="I156" s="6">
        <v>4.5459999999999997E-3</v>
      </c>
      <c r="J156" s="6">
        <v>5.4029999999999998E-3</v>
      </c>
      <c r="K156" s="6">
        <v>6.2870000000000001E-3</v>
      </c>
      <c r="L156" s="6">
        <v>7.2020000000000001E-3</v>
      </c>
      <c r="M156" s="6">
        <v>8.1460000000000005E-3</v>
      </c>
      <c r="N156" s="6">
        <v>9.1120000000000003E-3</v>
      </c>
      <c r="O156" s="6">
        <v>1.0109999999999999E-2</v>
      </c>
      <c r="P156" s="6">
        <v>1.1150999999999999E-2</v>
      </c>
      <c r="Q156" s="6">
        <v>1.2238000000000001E-2</v>
      </c>
      <c r="R156" s="6">
        <v>1.3369000000000001E-2</v>
      </c>
      <c r="S156" s="6">
        <v>1.4552000000000001E-2</v>
      </c>
      <c r="T156" s="6">
        <v>1.5796000000000001E-2</v>
      </c>
      <c r="U156" s="6">
        <v>1.7084999999999999E-2</v>
      </c>
      <c r="V156" s="6">
        <v>1.8415000000000001E-2</v>
      </c>
      <c r="W156" s="6">
        <v>1.9807000000000002E-2</v>
      </c>
      <c r="X156" s="6">
        <v>2.1271000000000002E-2</v>
      </c>
      <c r="Y156" s="6">
        <v>2.2804999999999999E-2</v>
      </c>
      <c r="Z156" s="6">
        <v>2.4407000000000002E-2</v>
      </c>
      <c r="AA156" s="6">
        <v>2.6085000000000001E-2</v>
      </c>
      <c r="AB156" s="6">
        <v>2.7845999999999999E-2</v>
      </c>
      <c r="AC156" s="6">
        <v>2.9701000000000002E-2</v>
      </c>
      <c r="AD156" s="6">
        <v>3.1647000000000002E-2</v>
      </c>
      <c r="AE156" s="6">
        <v>3.3688000000000003E-2</v>
      </c>
      <c r="AF156" s="6">
        <v>3.5813999999999999E-2</v>
      </c>
      <c r="AG156" s="6">
        <v>3.8032999999999997E-2</v>
      </c>
      <c r="AH156" s="6">
        <v>4.0341000000000002E-2</v>
      </c>
      <c r="AI156" s="6">
        <v>4.2743999999999997E-2</v>
      </c>
      <c r="AJ156" s="6">
        <v>4.5437999999999999E-2</v>
      </c>
      <c r="AK156" s="5">
        <v>0.141344</v>
      </c>
    </row>
    <row r="157" spans="1:37" ht="15" customHeight="1">
      <c r="A157" s="61" t="s">
        <v>977</v>
      </c>
      <c r="B157" s="7" t="s">
        <v>903</v>
      </c>
      <c r="C157" s="6">
        <v>3.29026</v>
      </c>
      <c r="D157" s="6">
        <v>3.2714449999999999</v>
      </c>
      <c r="E157" s="6">
        <v>3.2830979999999998</v>
      </c>
      <c r="F157" s="6">
        <v>3.2944529999999999</v>
      </c>
      <c r="G157" s="6">
        <v>3.295598</v>
      </c>
      <c r="H157" s="6">
        <v>3.3129689999999998</v>
      </c>
      <c r="I157" s="6">
        <v>3.3313429999999999</v>
      </c>
      <c r="J157" s="6">
        <v>3.3568470000000001</v>
      </c>
      <c r="K157" s="6">
        <v>3.3892310000000001</v>
      </c>
      <c r="L157" s="6">
        <v>3.4265509999999999</v>
      </c>
      <c r="M157" s="6">
        <v>3.4709310000000002</v>
      </c>
      <c r="N157" s="6">
        <v>3.4947569999999999</v>
      </c>
      <c r="O157" s="6">
        <v>3.545245</v>
      </c>
      <c r="P157" s="6">
        <v>3.5728089999999999</v>
      </c>
      <c r="Q157" s="6">
        <v>3.64418</v>
      </c>
      <c r="R157" s="6">
        <v>3.6871079999999998</v>
      </c>
      <c r="S157" s="6">
        <v>3.720291</v>
      </c>
      <c r="T157" s="6">
        <v>3.7763870000000002</v>
      </c>
      <c r="U157" s="6">
        <v>3.8420619999999999</v>
      </c>
      <c r="V157" s="6">
        <v>3.9147799999999999</v>
      </c>
      <c r="W157" s="6">
        <v>3.98651</v>
      </c>
      <c r="X157" s="6">
        <v>4.0720239999999999</v>
      </c>
      <c r="Y157" s="6">
        <v>4.1451630000000002</v>
      </c>
      <c r="Z157" s="6">
        <v>4.21861</v>
      </c>
      <c r="AA157" s="6">
        <v>4.2878280000000002</v>
      </c>
      <c r="AB157" s="6">
        <v>4.3855050000000002</v>
      </c>
      <c r="AC157" s="6">
        <v>4.5056419999999999</v>
      </c>
      <c r="AD157" s="6">
        <v>4.6270230000000003</v>
      </c>
      <c r="AE157" s="6">
        <v>4.7403469999999999</v>
      </c>
      <c r="AF157" s="6">
        <v>4.8627200000000004</v>
      </c>
      <c r="AG157" s="6">
        <v>4.9907459999999997</v>
      </c>
      <c r="AH157" s="6">
        <v>5.1192539999999997</v>
      </c>
      <c r="AI157" s="6">
        <v>5.2378640000000001</v>
      </c>
      <c r="AJ157" s="6">
        <v>5.3660129999999997</v>
      </c>
      <c r="AK157" s="5">
        <v>1.5584000000000001E-2</v>
      </c>
    </row>
    <row r="158" spans="1:37" ht="15" customHeight="1">
      <c r="B158" s="4" t="s">
        <v>902</v>
      </c>
    </row>
    <row r="159" spans="1:37" ht="15" customHeight="1">
      <c r="A159" s="61" t="s">
        <v>976</v>
      </c>
      <c r="B159" s="7" t="s">
        <v>900</v>
      </c>
      <c r="C159" s="6">
        <v>5.122045</v>
      </c>
      <c r="D159" s="6">
        <v>5.1238849999999996</v>
      </c>
      <c r="E159" s="6">
        <v>5.1538120000000003</v>
      </c>
      <c r="F159" s="6">
        <v>5.1559749999999998</v>
      </c>
      <c r="G159" s="6">
        <v>5.1458560000000002</v>
      </c>
      <c r="H159" s="6">
        <v>5.1551039999999997</v>
      </c>
      <c r="I159" s="6">
        <v>5.150773</v>
      </c>
      <c r="J159" s="6">
        <v>5.1470630000000002</v>
      </c>
      <c r="K159" s="6">
        <v>5.1551770000000001</v>
      </c>
      <c r="L159" s="6">
        <v>5.1652149999999999</v>
      </c>
      <c r="M159" s="6">
        <v>5.1781620000000004</v>
      </c>
      <c r="N159" s="6">
        <v>5.1574859999999996</v>
      </c>
      <c r="O159" s="6">
        <v>5.1477940000000002</v>
      </c>
      <c r="P159" s="6">
        <v>5.1495119999999996</v>
      </c>
      <c r="Q159" s="6">
        <v>5.1543460000000003</v>
      </c>
      <c r="R159" s="6">
        <v>5.1578210000000002</v>
      </c>
      <c r="S159" s="6">
        <v>5.1256729999999999</v>
      </c>
      <c r="T159" s="6">
        <v>5.1085659999999997</v>
      </c>
      <c r="U159" s="6">
        <v>5.1171499999999996</v>
      </c>
      <c r="V159" s="6">
        <v>5.1183040000000002</v>
      </c>
      <c r="W159" s="6">
        <v>5.1345080000000003</v>
      </c>
      <c r="X159" s="6">
        <v>5.1312540000000002</v>
      </c>
      <c r="Y159" s="6">
        <v>5.1405099999999999</v>
      </c>
      <c r="Z159" s="6">
        <v>5.0776779999999997</v>
      </c>
      <c r="AA159" s="6">
        <v>5.0767350000000002</v>
      </c>
      <c r="AB159" s="6">
        <v>5.0711979999999999</v>
      </c>
      <c r="AC159" s="6">
        <v>5.0860630000000002</v>
      </c>
      <c r="AD159" s="6">
        <v>5.1128369999999999</v>
      </c>
      <c r="AE159" s="6">
        <v>5.123977</v>
      </c>
      <c r="AF159" s="6">
        <v>5.1297170000000003</v>
      </c>
      <c r="AG159" s="6">
        <v>5.1446630000000004</v>
      </c>
      <c r="AH159" s="6">
        <v>5.1514790000000001</v>
      </c>
      <c r="AI159" s="6">
        <v>5.1329419999999999</v>
      </c>
      <c r="AJ159" s="6">
        <v>5.127694</v>
      </c>
      <c r="AK159" s="5">
        <v>2.3E-5</v>
      </c>
    </row>
    <row r="160" spans="1:37" ht="15" customHeight="1">
      <c r="A160" s="61" t="s">
        <v>975</v>
      </c>
      <c r="B160" s="7" t="s">
        <v>898</v>
      </c>
      <c r="C160" s="6">
        <v>6.1728999999999999E-2</v>
      </c>
      <c r="D160" s="6">
        <v>5.3967000000000001E-2</v>
      </c>
      <c r="E160" s="6">
        <v>4.7056000000000001E-2</v>
      </c>
      <c r="F160" s="6">
        <v>4.0717000000000003E-2</v>
      </c>
      <c r="G160" s="6">
        <v>3.5407000000000001E-2</v>
      </c>
      <c r="H160" s="6">
        <v>3.1396E-2</v>
      </c>
      <c r="I160" s="6">
        <v>2.7414000000000001E-2</v>
      </c>
      <c r="J160" s="6">
        <v>2.3458E-2</v>
      </c>
      <c r="K160" s="6">
        <v>2.0635000000000001E-2</v>
      </c>
      <c r="L160" s="6">
        <v>1.8578000000000001E-2</v>
      </c>
      <c r="M160" s="6">
        <v>1.7042000000000002E-2</v>
      </c>
      <c r="N160" s="6">
        <v>1.5249E-2</v>
      </c>
      <c r="O160" s="6">
        <v>1.4215999999999999E-2</v>
      </c>
      <c r="P160" s="6">
        <v>1.2872E-2</v>
      </c>
      <c r="Q160" s="6">
        <v>1.1771E-2</v>
      </c>
      <c r="R160" s="6">
        <v>1.0970000000000001E-2</v>
      </c>
      <c r="S160" s="6">
        <v>1.0212000000000001E-2</v>
      </c>
      <c r="T160" s="6">
        <v>9.9319999999999999E-3</v>
      </c>
      <c r="U160" s="6">
        <v>9.325E-3</v>
      </c>
      <c r="V160" s="6">
        <v>9.0930000000000004E-3</v>
      </c>
      <c r="W160" s="6">
        <v>9.0259999999999993E-3</v>
      </c>
      <c r="X160" s="6">
        <v>8.9440000000000006E-3</v>
      </c>
      <c r="Y160" s="6">
        <v>8.6569999999999998E-3</v>
      </c>
      <c r="Z160" s="6">
        <v>8.6770000000000007E-3</v>
      </c>
      <c r="AA160" s="6">
        <v>8.4360000000000008E-3</v>
      </c>
      <c r="AB160" s="6">
        <v>8.0809999999999996E-3</v>
      </c>
      <c r="AC160" s="6">
        <v>8.0409999999999995E-3</v>
      </c>
      <c r="AD160" s="6">
        <v>8.0579999999999992E-3</v>
      </c>
      <c r="AE160" s="6">
        <v>8.0940000000000005E-3</v>
      </c>
      <c r="AF160" s="6">
        <v>8.1119999999999994E-3</v>
      </c>
      <c r="AG160" s="6">
        <v>8.2100000000000003E-3</v>
      </c>
      <c r="AH160" s="6">
        <v>8.2480000000000001E-3</v>
      </c>
      <c r="AI160" s="6">
        <v>8.3619999999999996E-3</v>
      </c>
      <c r="AJ160" s="6">
        <v>8.3470000000000003E-3</v>
      </c>
      <c r="AK160" s="5">
        <v>-5.6660000000000002E-2</v>
      </c>
    </row>
    <row r="161" spans="1:37" ht="15" customHeight="1">
      <c r="A161" s="61" t="s">
        <v>974</v>
      </c>
      <c r="B161" s="7" t="s">
        <v>790</v>
      </c>
      <c r="C161" s="6">
        <v>3.7629999999999999E-3</v>
      </c>
      <c r="D161" s="6">
        <v>3.8630000000000001E-3</v>
      </c>
      <c r="E161" s="6">
        <v>3.9269999999999999E-3</v>
      </c>
      <c r="F161" s="6">
        <v>4.0309999999999999E-3</v>
      </c>
      <c r="G161" s="6">
        <v>4.071E-3</v>
      </c>
      <c r="H161" s="6">
        <v>4.0920000000000002E-3</v>
      </c>
      <c r="I161" s="6">
        <v>4.1240000000000001E-3</v>
      </c>
      <c r="J161" s="6">
        <v>4.0810000000000004E-3</v>
      </c>
      <c r="K161" s="6">
        <v>4.2209999999999999E-3</v>
      </c>
      <c r="L161" s="6">
        <v>4.3439999999999998E-3</v>
      </c>
      <c r="M161" s="6">
        <v>4.5269999999999998E-3</v>
      </c>
      <c r="N161" s="6">
        <v>4.4260000000000002E-3</v>
      </c>
      <c r="O161" s="6">
        <v>4.4799999999999996E-3</v>
      </c>
      <c r="P161" s="6">
        <v>4.555E-3</v>
      </c>
      <c r="Q161" s="6">
        <v>4.4330000000000003E-3</v>
      </c>
      <c r="R161" s="6">
        <v>4.4949999999999999E-3</v>
      </c>
      <c r="S161" s="6">
        <v>4.5760000000000002E-3</v>
      </c>
      <c r="T161" s="6">
        <v>4.6699999999999997E-3</v>
      </c>
      <c r="U161" s="6">
        <v>4.7670000000000004E-3</v>
      </c>
      <c r="V161" s="6">
        <v>4.8589999999999996E-3</v>
      </c>
      <c r="W161" s="6">
        <v>4.9519999999999998E-3</v>
      </c>
      <c r="X161" s="6">
        <v>5.0439999999999999E-3</v>
      </c>
      <c r="Y161" s="6">
        <v>5.1330000000000004E-3</v>
      </c>
      <c r="Z161" s="6">
        <v>5.2170000000000003E-3</v>
      </c>
      <c r="AA161" s="6">
        <v>5.2979999999999998E-3</v>
      </c>
      <c r="AB161" s="6">
        <v>5.3759999999999997E-3</v>
      </c>
      <c r="AC161" s="6">
        <v>5.4510000000000001E-3</v>
      </c>
      <c r="AD161" s="6">
        <v>5.522E-3</v>
      </c>
      <c r="AE161" s="6">
        <v>5.5900000000000004E-3</v>
      </c>
      <c r="AF161" s="6">
        <v>5.6610000000000002E-3</v>
      </c>
      <c r="AG161" s="6">
        <v>5.7730000000000004E-3</v>
      </c>
      <c r="AH161" s="6">
        <v>5.8409999999999998E-3</v>
      </c>
      <c r="AI161" s="6">
        <v>5.8450000000000004E-3</v>
      </c>
      <c r="AJ161" s="6">
        <v>5.8760000000000001E-3</v>
      </c>
      <c r="AK161" s="5">
        <v>1.3195E-2</v>
      </c>
    </row>
    <row r="162" spans="1:37" ht="15" customHeight="1">
      <c r="A162" s="61" t="s">
        <v>973</v>
      </c>
      <c r="B162" s="7" t="s">
        <v>895</v>
      </c>
      <c r="C162" s="6">
        <v>3.0304000000000001E-2</v>
      </c>
      <c r="D162" s="6">
        <v>3.4639000000000003E-2</v>
      </c>
      <c r="E162" s="6">
        <v>3.8878000000000003E-2</v>
      </c>
      <c r="F162" s="6">
        <v>4.249E-2</v>
      </c>
      <c r="G162" s="6">
        <v>4.5643999999999997E-2</v>
      </c>
      <c r="H162" s="6">
        <v>4.8826000000000001E-2</v>
      </c>
      <c r="I162" s="6">
        <v>5.1737999999999999E-2</v>
      </c>
      <c r="J162" s="6">
        <v>5.4364000000000003E-2</v>
      </c>
      <c r="K162" s="6">
        <v>5.6822999999999999E-2</v>
      </c>
      <c r="L162" s="6">
        <v>5.9193999999999997E-2</v>
      </c>
      <c r="M162" s="6">
        <v>6.1497000000000003E-2</v>
      </c>
      <c r="N162" s="6">
        <v>6.3752000000000003E-2</v>
      </c>
      <c r="O162" s="6">
        <v>6.6059000000000007E-2</v>
      </c>
      <c r="P162" s="6">
        <v>6.8513000000000004E-2</v>
      </c>
      <c r="Q162" s="6">
        <v>7.1165999999999993E-2</v>
      </c>
      <c r="R162" s="6">
        <v>7.4079999999999993E-2</v>
      </c>
      <c r="S162" s="6">
        <v>7.7352000000000004E-2</v>
      </c>
      <c r="T162" s="6">
        <v>8.1030000000000005E-2</v>
      </c>
      <c r="U162" s="6">
        <v>8.5012000000000004E-2</v>
      </c>
      <c r="V162" s="6">
        <v>8.9478000000000002E-2</v>
      </c>
      <c r="W162" s="6">
        <v>9.4362000000000001E-2</v>
      </c>
      <c r="X162" s="6">
        <v>9.9908999999999998E-2</v>
      </c>
      <c r="Y162" s="6">
        <v>0.106197</v>
      </c>
      <c r="Z162" s="6">
        <v>0.11326600000000001</v>
      </c>
      <c r="AA162" s="6">
        <v>0.12119099999999999</v>
      </c>
      <c r="AB162" s="6">
        <v>0.12975600000000001</v>
      </c>
      <c r="AC162" s="6">
        <v>0.13960800000000001</v>
      </c>
      <c r="AD162" s="6">
        <v>0.15066099999999999</v>
      </c>
      <c r="AE162" s="6">
        <v>0.16228899999999999</v>
      </c>
      <c r="AF162" s="6">
        <v>0.17519799999999999</v>
      </c>
      <c r="AG162" s="6">
        <v>0.18831200000000001</v>
      </c>
      <c r="AH162" s="6">
        <v>0.20238900000000001</v>
      </c>
      <c r="AI162" s="6">
        <v>0.21648000000000001</v>
      </c>
      <c r="AJ162" s="6">
        <v>0.231435</v>
      </c>
      <c r="AK162" s="5">
        <v>6.1150999999999997E-2</v>
      </c>
    </row>
    <row r="163" spans="1:37" ht="15" customHeight="1">
      <c r="A163" s="61" t="s">
        <v>972</v>
      </c>
      <c r="B163" s="7" t="s">
        <v>893</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5" t="s">
        <v>188</v>
      </c>
    </row>
    <row r="164" spans="1:37" ht="15" customHeight="1">
      <c r="A164" s="61" t="s">
        <v>971</v>
      </c>
      <c r="B164" s="7" t="s">
        <v>891</v>
      </c>
      <c r="C164" s="6">
        <v>0</v>
      </c>
      <c r="D164" s="6">
        <v>5.2700000000000002E-4</v>
      </c>
      <c r="E164" s="6">
        <v>1.106E-3</v>
      </c>
      <c r="F164" s="6">
        <v>1.663E-3</v>
      </c>
      <c r="G164" s="6">
        <v>2.2079999999999999E-3</v>
      </c>
      <c r="H164" s="6">
        <v>2.8080000000000002E-3</v>
      </c>
      <c r="I164" s="6">
        <v>3.411E-3</v>
      </c>
      <c r="J164" s="6">
        <v>4.0039999999999997E-3</v>
      </c>
      <c r="K164" s="6">
        <v>4.6020000000000002E-3</v>
      </c>
      <c r="L164" s="6">
        <v>5.2050000000000004E-3</v>
      </c>
      <c r="M164" s="6">
        <v>5.8120000000000003E-3</v>
      </c>
      <c r="N164" s="6">
        <v>6.417E-3</v>
      </c>
      <c r="O164" s="6">
        <v>7.0260000000000001E-3</v>
      </c>
      <c r="P164" s="6">
        <v>7.6449999999999999E-3</v>
      </c>
      <c r="Q164" s="6">
        <v>8.2719999999999998E-3</v>
      </c>
      <c r="R164" s="6">
        <v>8.9079999999999993E-3</v>
      </c>
      <c r="S164" s="6">
        <v>9.554E-3</v>
      </c>
      <c r="T164" s="6">
        <v>1.0214000000000001E-2</v>
      </c>
      <c r="U164" s="6">
        <v>1.0877E-2</v>
      </c>
      <c r="V164" s="6">
        <v>1.1540999999999999E-2</v>
      </c>
      <c r="W164" s="6">
        <v>1.2215E-2</v>
      </c>
      <c r="X164" s="6">
        <v>1.2903E-2</v>
      </c>
      <c r="Y164" s="6">
        <v>1.3601E-2</v>
      </c>
      <c r="Z164" s="6">
        <v>1.4309000000000001E-2</v>
      </c>
      <c r="AA164" s="6">
        <v>1.5025999999999999E-2</v>
      </c>
      <c r="AB164" s="6">
        <v>1.5755999999999999E-2</v>
      </c>
      <c r="AC164" s="6">
        <v>1.6500999999999998E-2</v>
      </c>
      <c r="AD164" s="6">
        <v>1.7257999999999999E-2</v>
      </c>
      <c r="AE164" s="6">
        <v>1.8027999999999999E-2</v>
      </c>
      <c r="AF164" s="6">
        <v>1.8804000000000001E-2</v>
      </c>
      <c r="AG164" s="6">
        <v>1.9588999999999999E-2</v>
      </c>
      <c r="AH164" s="6">
        <v>2.0378E-2</v>
      </c>
      <c r="AI164" s="6">
        <v>2.1172E-2</v>
      </c>
      <c r="AJ164" s="6">
        <v>2.2127000000000001E-2</v>
      </c>
      <c r="AK164" s="5">
        <v>0.12389799999999999</v>
      </c>
    </row>
    <row r="165" spans="1:37" ht="15" customHeight="1">
      <c r="A165" s="61" t="s">
        <v>970</v>
      </c>
      <c r="B165" s="7" t="s">
        <v>889</v>
      </c>
      <c r="C165" s="6">
        <v>0</v>
      </c>
      <c r="D165" s="6">
        <v>2.1699999999999999E-4</v>
      </c>
      <c r="E165" s="6">
        <v>4.5600000000000003E-4</v>
      </c>
      <c r="F165" s="6">
        <v>6.8599999999999998E-4</v>
      </c>
      <c r="G165" s="6">
        <v>9.1100000000000003E-4</v>
      </c>
      <c r="H165" s="6">
        <v>1.158E-3</v>
      </c>
      <c r="I165" s="6">
        <v>1.407E-3</v>
      </c>
      <c r="J165" s="6">
        <v>1.652E-3</v>
      </c>
      <c r="K165" s="6">
        <v>1.8990000000000001E-3</v>
      </c>
      <c r="L165" s="6">
        <v>2.1480000000000002E-3</v>
      </c>
      <c r="M165" s="6">
        <v>2.398E-3</v>
      </c>
      <c r="N165" s="6">
        <v>2.6480000000000002E-3</v>
      </c>
      <c r="O165" s="6">
        <v>2.8990000000000001E-3</v>
      </c>
      <c r="P165" s="6">
        <v>3.1540000000000001E-3</v>
      </c>
      <c r="Q165" s="6">
        <v>3.4129999999999998E-3</v>
      </c>
      <c r="R165" s="6">
        <v>3.6749999999999999E-3</v>
      </c>
      <c r="S165" s="6">
        <v>3.9420000000000002E-3</v>
      </c>
      <c r="T165" s="6">
        <v>4.2139999999999999E-3</v>
      </c>
      <c r="U165" s="6">
        <v>4.4879999999999998E-3</v>
      </c>
      <c r="V165" s="6">
        <v>4.7619999999999997E-3</v>
      </c>
      <c r="W165" s="6">
        <v>5.0400000000000002E-3</v>
      </c>
      <c r="X165" s="6">
        <v>5.3239999999999997E-3</v>
      </c>
      <c r="Y165" s="6">
        <v>5.6119999999999998E-3</v>
      </c>
      <c r="Z165" s="6">
        <v>5.9040000000000004E-3</v>
      </c>
      <c r="AA165" s="6">
        <v>6.1989999999999996E-3</v>
      </c>
      <c r="AB165" s="6">
        <v>6.5009999999999998E-3</v>
      </c>
      <c r="AC165" s="6">
        <v>6.8079999999999998E-3</v>
      </c>
      <c r="AD165" s="6">
        <v>7.1199999999999996E-3</v>
      </c>
      <c r="AE165" s="6">
        <v>7.4380000000000002E-3</v>
      </c>
      <c r="AF165" s="6">
        <v>7.7580000000000001E-3</v>
      </c>
      <c r="AG165" s="6">
        <v>8.0820000000000006E-3</v>
      </c>
      <c r="AH165" s="6">
        <v>8.4080000000000005E-3</v>
      </c>
      <c r="AI165" s="6">
        <v>8.7349999999999997E-3</v>
      </c>
      <c r="AJ165" s="6">
        <v>9.129E-3</v>
      </c>
      <c r="AK165" s="5">
        <v>0.12389799999999999</v>
      </c>
    </row>
    <row r="166" spans="1:37" ht="15" customHeight="1">
      <c r="A166" s="61" t="s">
        <v>969</v>
      </c>
      <c r="B166" s="7" t="s">
        <v>887</v>
      </c>
      <c r="C166" s="6">
        <v>0</v>
      </c>
      <c r="D166" s="6">
        <v>2.0699999999999999E-4</v>
      </c>
      <c r="E166" s="6">
        <v>4.3600000000000003E-4</v>
      </c>
      <c r="F166" s="6">
        <v>6.5499999999999998E-4</v>
      </c>
      <c r="G166" s="6">
        <v>8.6899999999999998E-4</v>
      </c>
      <c r="H166" s="6">
        <v>1.106E-3</v>
      </c>
      <c r="I166" s="6">
        <v>1.343E-3</v>
      </c>
      <c r="J166" s="6">
        <v>1.5770000000000001E-3</v>
      </c>
      <c r="K166" s="6">
        <v>1.812E-3</v>
      </c>
      <c r="L166" s="6">
        <v>2.0500000000000002E-3</v>
      </c>
      <c r="M166" s="6">
        <v>2.2889999999999998E-3</v>
      </c>
      <c r="N166" s="6">
        <v>2.5270000000000002E-3</v>
      </c>
      <c r="O166" s="6">
        <v>2.7669999999999999E-3</v>
      </c>
      <c r="P166" s="6">
        <v>3.0109999999999998E-3</v>
      </c>
      <c r="Q166" s="6">
        <v>3.258E-3</v>
      </c>
      <c r="R166" s="6">
        <v>3.5079999999999998E-3</v>
      </c>
      <c r="S166" s="6">
        <v>3.7620000000000002E-3</v>
      </c>
      <c r="T166" s="6">
        <v>4.0220000000000004E-3</v>
      </c>
      <c r="U166" s="6">
        <v>4.2839999999999996E-3</v>
      </c>
      <c r="V166" s="6">
        <v>4.5450000000000004E-3</v>
      </c>
      <c r="W166" s="6">
        <v>4.8110000000000002E-3</v>
      </c>
      <c r="X166" s="6">
        <v>5.0809999999999996E-3</v>
      </c>
      <c r="Y166" s="6">
        <v>5.3559999999999997E-3</v>
      </c>
      <c r="Z166" s="6">
        <v>5.6350000000000003E-3</v>
      </c>
      <c r="AA166" s="6">
        <v>5.9170000000000004E-3</v>
      </c>
      <c r="AB166" s="6">
        <v>6.2049999999999996E-3</v>
      </c>
      <c r="AC166" s="6">
        <v>6.4980000000000003E-3</v>
      </c>
      <c r="AD166" s="6">
        <v>6.7970000000000001E-3</v>
      </c>
      <c r="AE166" s="6">
        <v>7.1000000000000004E-3</v>
      </c>
      <c r="AF166" s="6">
        <v>7.4050000000000001E-3</v>
      </c>
      <c r="AG166" s="6">
        <v>7.7140000000000004E-3</v>
      </c>
      <c r="AH166" s="6">
        <v>8.0249999999999991E-3</v>
      </c>
      <c r="AI166" s="6">
        <v>8.3379999999999999E-3</v>
      </c>
      <c r="AJ166" s="6">
        <v>8.7139999999999995E-3</v>
      </c>
      <c r="AK166" s="5">
        <v>0.12389799999999999</v>
      </c>
    </row>
    <row r="167" spans="1:37" ht="15" customHeight="1">
      <c r="A167" s="61" t="s">
        <v>968</v>
      </c>
      <c r="B167" s="7" t="s">
        <v>885</v>
      </c>
      <c r="C167" s="6">
        <v>0</v>
      </c>
      <c r="D167" s="6">
        <v>3.1199999999999999E-4</v>
      </c>
      <c r="E167" s="6">
        <v>6.5499999999999998E-4</v>
      </c>
      <c r="F167" s="6">
        <v>9.8400000000000007E-4</v>
      </c>
      <c r="G167" s="6">
        <v>1.3060000000000001E-3</v>
      </c>
      <c r="H167" s="6">
        <v>1.6620000000000001E-3</v>
      </c>
      <c r="I167" s="6">
        <v>2.0179999999999998E-3</v>
      </c>
      <c r="J167" s="6">
        <v>2.3700000000000001E-3</v>
      </c>
      <c r="K167" s="6">
        <v>2.7230000000000002E-3</v>
      </c>
      <c r="L167" s="6">
        <v>3.0799999999999998E-3</v>
      </c>
      <c r="M167" s="6">
        <v>3.4390000000000002E-3</v>
      </c>
      <c r="N167" s="6">
        <v>3.797E-3</v>
      </c>
      <c r="O167" s="6">
        <v>4.1580000000000002E-3</v>
      </c>
      <c r="P167" s="6">
        <v>4.5240000000000002E-3</v>
      </c>
      <c r="Q167" s="6">
        <v>4.895E-3</v>
      </c>
      <c r="R167" s="6">
        <v>5.2709999999999996E-3</v>
      </c>
      <c r="S167" s="6">
        <v>5.653E-3</v>
      </c>
      <c r="T167" s="6">
        <v>6.0439999999999999E-3</v>
      </c>
      <c r="U167" s="6">
        <v>6.437E-3</v>
      </c>
      <c r="V167" s="6">
        <v>6.8300000000000001E-3</v>
      </c>
      <c r="W167" s="6">
        <v>7.228E-3</v>
      </c>
      <c r="X167" s="6">
        <v>7.6350000000000003E-3</v>
      </c>
      <c r="Y167" s="6">
        <v>8.0490000000000006E-3</v>
      </c>
      <c r="Z167" s="6">
        <v>8.4670000000000006E-3</v>
      </c>
      <c r="AA167" s="6">
        <v>8.8920000000000006E-3</v>
      </c>
      <c r="AB167" s="6">
        <v>9.3240000000000007E-3</v>
      </c>
      <c r="AC167" s="6">
        <v>9.7649999999999994E-3</v>
      </c>
      <c r="AD167" s="6">
        <v>1.0213E-2</v>
      </c>
      <c r="AE167" s="6">
        <v>1.0668E-2</v>
      </c>
      <c r="AF167" s="6">
        <v>1.1127E-2</v>
      </c>
      <c r="AG167" s="6">
        <v>1.1592E-2</v>
      </c>
      <c r="AH167" s="6">
        <v>1.2057999999999999E-2</v>
      </c>
      <c r="AI167" s="6">
        <v>1.2529E-2</v>
      </c>
      <c r="AJ167" s="6">
        <v>1.3094E-2</v>
      </c>
      <c r="AK167" s="5">
        <v>0.12389799999999999</v>
      </c>
    </row>
    <row r="168" spans="1:37" ht="15" customHeight="1">
      <c r="A168" s="61" t="s">
        <v>967</v>
      </c>
      <c r="B168" s="7" t="s">
        <v>883</v>
      </c>
      <c r="C168" s="6">
        <v>5.2178420000000001</v>
      </c>
      <c r="D168" s="6">
        <v>5.2176150000000003</v>
      </c>
      <c r="E168" s="6">
        <v>5.2463259999999998</v>
      </c>
      <c r="F168" s="6">
        <v>5.2472000000000003</v>
      </c>
      <c r="G168" s="6">
        <v>5.2362700000000002</v>
      </c>
      <c r="H168" s="6">
        <v>5.2461539999999998</v>
      </c>
      <c r="I168" s="6">
        <v>5.242229</v>
      </c>
      <c r="J168" s="6">
        <v>5.2385719999999996</v>
      </c>
      <c r="K168" s="6">
        <v>5.2478920000000002</v>
      </c>
      <c r="L168" s="6">
        <v>5.2598140000000004</v>
      </c>
      <c r="M168" s="6">
        <v>5.2751650000000003</v>
      </c>
      <c r="N168" s="6">
        <v>5.2563040000000001</v>
      </c>
      <c r="O168" s="6">
        <v>5.249403</v>
      </c>
      <c r="P168" s="6">
        <v>5.2537859999999998</v>
      </c>
      <c r="Q168" s="6">
        <v>5.261552</v>
      </c>
      <c r="R168" s="6">
        <v>5.268726</v>
      </c>
      <c r="S168" s="6">
        <v>5.2407240000000002</v>
      </c>
      <c r="T168" s="6">
        <v>5.2286910000000004</v>
      </c>
      <c r="U168" s="6">
        <v>5.2423409999999997</v>
      </c>
      <c r="V168" s="6">
        <v>5.2494100000000001</v>
      </c>
      <c r="W168" s="6">
        <v>5.2721410000000004</v>
      </c>
      <c r="X168" s="6">
        <v>5.2760930000000004</v>
      </c>
      <c r="Y168" s="6">
        <v>5.2931160000000004</v>
      </c>
      <c r="Z168" s="6">
        <v>5.2391500000000004</v>
      </c>
      <c r="AA168" s="6">
        <v>5.2476940000000001</v>
      </c>
      <c r="AB168" s="6">
        <v>5.2521990000000001</v>
      </c>
      <c r="AC168" s="6">
        <v>5.2787329999999999</v>
      </c>
      <c r="AD168" s="6">
        <v>5.3184670000000001</v>
      </c>
      <c r="AE168" s="6">
        <v>5.3431839999999999</v>
      </c>
      <c r="AF168" s="6">
        <v>5.3637810000000004</v>
      </c>
      <c r="AG168" s="6">
        <v>5.3939360000000001</v>
      </c>
      <c r="AH168" s="6">
        <v>5.4168209999999997</v>
      </c>
      <c r="AI168" s="6">
        <v>5.4144050000000004</v>
      </c>
      <c r="AJ168" s="6">
        <v>5.4264140000000003</v>
      </c>
      <c r="AK168" s="5">
        <v>1.227E-3</v>
      </c>
    </row>
    <row r="169" spans="1:37" ht="15" customHeight="1">
      <c r="A169" s="61" t="s">
        <v>966</v>
      </c>
      <c r="B169" s="4" t="s">
        <v>965</v>
      </c>
      <c r="C169" s="3">
        <v>11.939672</v>
      </c>
      <c r="D169" s="3">
        <v>12.042655999999999</v>
      </c>
      <c r="E169" s="3">
        <v>12.196332999999999</v>
      </c>
      <c r="F169" s="3">
        <v>12.330031</v>
      </c>
      <c r="G169" s="3">
        <v>12.444366</v>
      </c>
      <c r="H169" s="3">
        <v>12.58512</v>
      </c>
      <c r="I169" s="3">
        <v>12.705061000000001</v>
      </c>
      <c r="J169" s="3">
        <v>12.836846</v>
      </c>
      <c r="K169" s="3">
        <v>12.991645</v>
      </c>
      <c r="L169" s="3">
        <v>13.154672</v>
      </c>
      <c r="M169" s="3">
        <v>13.324525</v>
      </c>
      <c r="N169" s="3">
        <v>13.426994000000001</v>
      </c>
      <c r="O169" s="3">
        <v>13.582013</v>
      </c>
      <c r="P169" s="3">
        <v>13.704345999999999</v>
      </c>
      <c r="Q169" s="3">
        <v>13.928534000000001</v>
      </c>
      <c r="R169" s="3">
        <v>14.064609000000001</v>
      </c>
      <c r="S169" s="3">
        <v>14.17841</v>
      </c>
      <c r="T169" s="3">
        <v>14.304871</v>
      </c>
      <c r="U169" s="3">
        <v>14.483470000000001</v>
      </c>
      <c r="V169" s="3">
        <v>14.665588</v>
      </c>
      <c r="W169" s="3">
        <v>14.878816</v>
      </c>
      <c r="X169" s="3">
        <v>15.077244</v>
      </c>
      <c r="Y169" s="3">
        <v>15.230816000000001</v>
      </c>
      <c r="Z169" s="3">
        <v>15.366244999999999</v>
      </c>
      <c r="AA169" s="3">
        <v>15.493358000000001</v>
      </c>
      <c r="AB169" s="3">
        <v>15.701805</v>
      </c>
      <c r="AC169" s="3">
        <v>16.006464000000001</v>
      </c>
      <c r="AD169" s="3">
        <v>16.29504</v>
      </c>
      <c r="AE169" s="3">
        <v>16.525041999999999</v>
      </c>
      <c r="AF169" s="3">
        <v>16.789574000000002</v>
      </c>
      <c r="AG169" s="3">
        <v>17.108499999999999</v>
      </c>
      <c r="AH169" s="3">
        <v>17.347254</v>
      </c>
      <c r="AI169" s="3">
        <v>17.572264000000001</v>
      </c>
      <c r="AJ169" s="3">
        <v>17.823877</v>
      </c>
      <c r="AK169" s="2">
        <v>1.2328E-2</v>
      </c>
    </row>
    <row r="171" spans="1:37" ht="15" customHeight="1">
      <c r="B171" s="4" t="s">
        <v>964</v>
      </c>
    </row>
    <row r="173" spans="1:37" ht="15" customHeight="1">
      <c r="B173" s="4" t="s">
        <v>963</v>
      </c>
    </row>
    <row r="174" spans="1:37" ht="15" customHeight="1">
      <c r="B174" s="4" t="s">
        <v>926</v>
      </c>
    </row>
    <row r="175" spans="1:37" ht="15" customHeight="1">
      <c r="A175" s="61" t="s">
        <v>962</v>
      </c>
      <c r="B175" s="7" t="s">
        <v>900</v>
      </c>
      <c r="C175" s="8">
        <v>14.406879999999999</v>
      </c>
      <c r="D175" s="8">
        <v>15.773561000000001</v>
      </c>
      <c r="E175" s="8">
        <v>15.833392999999999</v>
      </c>
      <c r="F175" s="8">
        <v>15.918488999999999</v>
      </c>
      <c r="G175" s="8">
        <v>16.171700000000001</v>
      </c>
      <c r="H175" s="8">
        <v>16.419457999999999</v>
      </c>
      <c r="I175" s="8">
        <v>16.730319999999999</v>
      </c>
      <c r="J175" s="8">
        <v>17.123816999999999</v>
      </c>
      <c r="K175" s="8">
        <v>17.606863000000001</v>
      </c>
      <c r="L175" s="8">
        <v>18.080684999999999</v>
      </c>
      <c r="M175" s="8">
        <v>18.474917999999999</v>
      </c>
      <c r="N175" s="8">
        <v>18.563770000000002</v>
      </c>
      <c r="O175" s="8">
        <v>18.670235000000002</v>
      </c>
      <c r="P175" s="8">
        <v>18.761223000000001</v>
      </c>
      <c r="Q175" s="8">
        <v>18.741661000000001</v>
      </c>
      <c r="R175" s="8">
        <v>18.739273000000001</v>
      </c>
      <c r="S175" s="8">
        <v>18.798822000000001</v>
      </c>
      <c r="T175" s="8">
        <v>18.756615</v>
      </c>
      <c r="U175" s="8">
        <v>18.682265999999998</v>
      </c>
      <c r="V175" s="8">
        <v>18.749262000000002</v>
      </c>
      <c r="W175" s="8">
        <v>18.817530000000001</v>
      </c>
      <c r="X175" s="8">
        <v>18.888048000000001</v>
      </c>
      <c r="Y175" s="8">
        <v>18.957744999999999</v>
      </c>
      <c r="Z175" s="8">
        <v>19.031662000000001</v>
      </c>
      <c r="AA175" s="8">
        <v>19.106888000000001</v>
      </c>
      <c r="AB175" s="8">
        <v>19.183278999999999</v>
      </c>
      <c r="AC175" s="8">
        <v>19.254062999999999</v>
      </c>
      <c r="AD175" s="8">
        <v>19.313334000000001</v>
      </c>
      <c r="AE175" s="8">
        <v>19.357613000000001</v>
      </c>
      <c r="AF175" s="8">
        <v>19.387160999999999</v>
      </c>
      <c r="AG175" s="8">
        <v>19.406769000000001</v>
      </c>
      <c r="AH175" s="8">
        <v>19.419485000000002</v>
      </c>
      <c r="AI175" s="8">
        <v>19.424178999999999</v>
      </c>
      <c r="AJ175" s="8">
        <v>19.422243000000002</v>
      </c>
      <c r="AK175" s="5">
        <v>6.5240000000000003E-3</v>
      </c>
    </row>
    <row r="176" spans="1:37" ht="15" customHeight="1">
      <c r="A176" s="61" t="s">
        <v>961</v>
      </c>
      <c r="B176" s="7" t="s">
        <v>898</v>
      </c>
      <c r="C176" s="8">
        <v>10.446713000000001</v>
      </c>
      <c r="D176" s="8">
        <v>10.924706</v>
      </c>
      <c r="E176" s="8">
        <v>10.994101000000001</v>
      </c>
      <c r="F176" s="8">
        <v>11.069461</v>
      </c>
      <c r="G176" s="8">
        <v>11.379225</v>
      </c>
      <c r="H176" s="8">
        <v>11.576933</v>
      </c>
      <c r="I176" s="8">
        <v>11.819259000000001</v>
      </c>
      <c r="J176" s="8">
        <v>12.117368000000001</v>
      </c>
      <c r="K176" s="8">
        <v>12.483879999999999</v>
      </c>
      <c r="L176" s="8">
        <v>12.861794</v>
      </c>
      <c r="M176" s="8">
        <v>13.238909</v>
      </c>
      <c r="N176" s="8">
        <v>13.371187000000001</v>
      </c>
      <c r="O176" s="8">
        <v>13.639447000000001</v>
      </c>
      <c r="P176" s="8">
        <v>13.854307</v>
      </c>
      <c r="Q176" s="8">
        <v>14.039776</v>
      </c>
      <c r="R176" s="8">
        <v>14.144244</v>
      </c>
      <c r="S176" s="8">
        <v>14.174962000000001</v>
      </c>
      <c r="T176" s="8">
        <v>14.202070000000001</v>
      </c>
      <c r="U176" s="8">
        <v>14.231171</v>
      </c>
      <c r="V176" s="8">
        <v>14.263208000000001</v>
      </c>
      <c r="W176" s="8">
        <v>14.290462</v>
      </c>
      <c r="X176" s="8">
        <v>14.245219000000001</v>
      </c>
      <c r="Y176" s="8">
        <v>14.285898</v>
      </c>
      <c r="Z176" s="8">
        <v>14.324158000000001</v>
      </c>
      <c r="AA176" s="8">
        <v>14.377775</v>
      </c>
      <c r="AB176" s="8">
        <v>14.369249</v>
      </c>
      <c r="AC176" s="8">
        <v>14.451148</v>
      </c>
      <c r="AD176" s="8">
        <v>14.542147</v>
      </c>
      <c r="AE176" s="8">
        <v>14.638320999999999</v>
      </c>
      <c r="AF176" s="8">
        <v>14.743446</v>
      </c>
      <c r="AG176" s="8">
        <v>14.843849000000001</v>
      </c>
      <c r="AH176" s="8">
        <v>14.953319</v>
      </c>
      <c r="AI176" s="8">
        <v>15.039395000000001</v>
      </c>
      <c r="AJ176" s="8">
        <v>15.125016</v>
      </c>
      <c r="AK176" s="5">
        <v>1.0218E-2</v>
      </c>
    </row>
    <row r="177" spans="1:37" ht="15" customHeight="1">
      <c r="A177" s="61" t="s">
        <v>960</v>
      </c>
      <c r="B177" s="7" t="s">
        <v>790</v>
      </c>
      <c r="C177" s="8">
        <v>10.193827000000001</v>
      </c>
      <c r="D177" s="8">
        <v>11.897914</v>
      </c>
      <c r="E177" s="8">
        <v>12.173746</v>
      </c>
      <c r="F177" s="8">
        <v>12.213232</v>
      </c>
      <c r="G177" s="8">
        <v>12.363984</v>
      </c>
      <c r="H177" s="8">
        <v>12.473894</v>
      </c>
      <c r="I177" s="8">
        <v>12.628223999999999</v>
      </c>
      <c r="J177" s="8">
        <v>12.836162</v>
      </c>
      <c r="K177" s="8">
        <v>13.107298999999999</v>
      </c>
      <c r="L177" s="8">
        <v>13.438685</v>
      </c>
      <c r="M177" s="8">
        <v>13.809010000000001</v>
      </c>
      <c r="N177" s="8">
        <v>13.914467999999999</v>
      </c>
      <c r="O177" s="8">
        <v>14.110385000000001</v>
      </c>
      <c r="P177" s="8">
        <v>14.263548</v>
      </c>
      <c r="Q177" s="8">
        <v>14.366795</v>
      </c>
      <c r="R177" s="8">
        <v>14.387191</v>
      </c>
      <c r="S177" s="8">
        <v>14.385683</v>
      </c>
      <c r="T177" s="8">
        <v>14.384314</v>
      </c>
      <c r="U177" s="8">
        <v>14.140760999999999</v>
      </c>
      <c r="V177" s="8">
        <v>14.151555999999999</v>
      </c>
      <c r="W177" s="8">
        <v>14.169192000000001</v>
      </c>
      <c r="X177" s="8">
        <v>14.196664999999999</v>
      </c>
      <c r="Y177" s="8">
        <v>14.237575</v>
      </c>
      <c r="Z177" s="8">
        <v>14.294543000000001</v>
      </c>
      <c r="AA177" s="8">
        <v>14.36697</v>
      </c>
      <c r="AB177" s="8">
        <v>14.449654000000001</v>
      </c>
      <c r="AC177" s="8">
        <v>14.533996</v>
      </c>
      <c r="AD177" s="8">
        <v>14.608931</v>
      </c>
      <c r="AE177" s="8">
        <v>14.668530000000001</v>
      </c>
      <c r="AF177" s="8">
        <v>14.713967999999999</v>
      </c>
      <c r="AG177" s="8">
        <v>14.745752</v>
      </c>
      <c r="AH177" s="8">
        <v>14.763111</v>
      </c>
      <c r="AI177" s="8">
        <v>14.763052</v>
      </c>
      <c r="AJ177" s="8">
        <v>14.762999000000001</v>
      </c>
      <c r="AK177" s="5">
        <v>6.7650000000000002E-3</v>
      </c>
    </row>
    <row r="178" spans="1:37" ht="15" customHeight="1">
      <c r="A178" s="61" t="s">
        <v>959</v>
      </c>
      <c r="B178" s="7" t="s">
        <v>895</v>
      </c>
      <c r="C178" s="8">
        <v>10.126595</v>
      </c>
      <c r="D178" s="8">
        <v>13.021732</v>
      </c>
      <c r="E178" s="8">
        <v>12.041150999999999</v>
      </c>
      <c r="F178" s="8">
        <v>12.082383</v>
      </c>
      <c r="G178" s="8">
        <v>12.243868000000001</v>
      </c>
      <c r="H178" s="8">
        <v>12.351077999999999</v>
      </c>
      <c r="I178" s="8">
        <v>12.474788999999999</v>
      </c>
      <c r="J178" s="8">
        <v>12.657869</v>
      </c>
      <c r="K178" s="8">
        <v>12.913164</v>
      </c>
      <c r="L178" s="8">
        <v>13.205118000000001</v>
      </c>
      <c r="M178" s="8">
        <v>13.513989</v>
      </c>
      <c r="N178" s="8">
        <v>13.573575999999999</v>
      </c>
      <c r="O178" s="8">
        <v>13.750127000000001</v>
      </c>
      <c r="P178" s="8">
        <v>13.884081</v>
      </c>
      <c r="Q178" s="8">
        <v>13.985969000000001</v>
      </c>
      <c r="R178" s="8">
        <v>14.014207000000001</v>
      </c>
      <c r="S178" s="8">
        <v>13.996679</v>
      </c>
      <c r="T178" s="8">
        <v>13.978498</v>
      </c>
      <c r="U178" s="8">
        <v>13.958835000000001</v>
      </c>
      <c r="V178" s="8">
        <v>13.940322</v>
      </c>
      <c r="W178" s="8">
        <v>13.923676</v>
      </c>
      <c r="X178" s="8">
        <v>13.908616</v>
      </c>
      <c r="Y178" s="8">
        <v>13.896667000000001</v>
      </c>
      <c r="Z178" s="8">
        <v>13.8863</v>
      </c>
      <c r="AA178" s="8">
        <v>13.878743999999999</v>
      </c>
      <c r="AB178" s="8">
        <v>13.872</v>
      </c>
      <c r="AC178" s="8">
        <v>13.865968000000001</v>
      </c>
      <c r="AD178" s="8">
        <v>13.853548999999999</v>
      </c>
      <c r="AE178" s="8">
        <v>13.849646999999999</v>
      </c>
      <c r="AF178" s="8">
        <v>13.846569000000001</v>
      </c>
      <c r="AG178" s="8">
        <v>13.844393999999999</v>
      </c>
      <c r="AH178" s="8">
        <v>13.843266</v>
      </c>
      <c r="AI178" s="8">
        <v>13.843265000000001</v>
      </c>
      <c r="AJ178" s="8">
        <v>13.840393000000001</v>
      </c>
      <c r="AK178" s="5">
        <v>1.9070000000000001E-3</v>
      </c>
    </row>
    <row r="179" spans="1:37" ht="15" customHeight="1">
      <c r="A179" s="61" t="s">
        <v>958</v>
      </c>
      <c r="B179" s="7" t="s">
        <v>893</v>
      </c>
      <c r="C179" s="8">
        <v>10.166527</v>
      </c>
      <c r="D179" s="8">
        <v>10.525086</v>
      </c>
      <c r="E179" s="8">
        <v>10.610640999999999</v>
      </c>
      <c r="F179" s="8">
        <v>10.715299</v>
      </c>
      <c r="G179" s="8">
        <v>11.056136</v>
      </c>
      <c r="H179" s="8">
        <v>11.271841</v>
      </c>
      <c r="I179" s="8">
        <v>11.53112</v>
      </c>
      <c r="J179" s="8">
        <v>11.843317000000001</v>
      </c>
      <c r="K179" s="8">
        <v>12.220898999999999</v>
      </c>
      <c r="L179" s="8">
        <v>12.638263</v>
      </c>
      <c r="M179" s="8">
        <v>13.042807</v>
      </c>
      <c r="N179" s="8">
        <v>13.171944</v>
      </c>
      <c r="O179" s="8">
        <v>13.406663999999999</v>
      </c>
      <c r="P179" s="8">
        <v>13.61847</v>
      </c>
      <c r="Q179" s="8">
        <v>13.779142999999999</v>
      </c>
      <c r="R179" s="8">
        <v>13.838854</v>
      </c>
      <c r="S179" s="8">
        <v>13.827835</v>
      </c>
      <c r="T179" s="8">
        <v>13.817102999999999</v>
      </c>
      <c r="U179" s="8">
        <v>13.80857</v>
      </c>
      <c r="V179" s="8">
        <v>13.802683999999999</v>
      </c>
      <c r="W179" s="8">
        <v>13.790620000000001</v>
      </c>
      <c r="X179" s="8">
        <v>13.716041000000001</v>
      </c>
      <c r="Y179" s="8">
        <v>13.722557</v>
      </c>
      <c r="Z179" s="8">
        <v>13.753493000000001</v>
      </c>
      <c r="AA179" s="8">
        <v>13.776433000000001</v>
      </c>
      <c r="AB179" s="8">
        <v>13.741388000000001</v>
      </c>
      <c r="AC179" s="8">
        <v>13.785826</v>
      </c>
      <c r="AD179" s="8">
        <v>13.837538</v>
      </c>
      <c r="AE179" s="8">
        <v>13.900427000000001</v>
      </c>
      <c r="AF179" s="8">
        <v>13.96349</v>
      </c>
      <c r="AG179" s="8">
        <v>14.048128</v>
      </c>
      <c r="AH179" s="8">
        <v>14.142733</v>
      </c>
      <c r="AI179" s="8">
        <v>14.25155</v>
      </c>
      <c r="AJ179" s="8">
        <v>14.351941999999999</v>
      </c>
      <c r="AK179" s="5">
        <v>9.7380000000000001E-3</v>
      </c>
    </row>
    <row r="180" spans="1:37" ht="15" customHeight="1">
      <c r="A180" s="61" t="s">
        <v>957</v>
      </c>
      <c r="B180" s="7" t="s">
        <v>891</v>
      </c>
      <c r="C180" s="8">
        <v>23.527550000000002</v>
      </c>
      <c r="D180" s="8">
        <v>26.787324999999999</v>
      </c>
      <c r="E180" s="8">
        <v>26.873840000000001</v>
      </c>
      <c r="F180" s="8">
        <v>26.909089999999999</v>
      </c>
      <c r="G180" s="8">
        <v>27.102146000000001</v>
      </c>
      <c r="H180" s="8">
        <v>27.300934000000002</v>
      </c>
      <c r="I180" s="8">
        <v>27.512577</v>
      </c>
      <c r="J180" s="8">
        <v>27.809854999999999</v>
      </c>
      <c r="K180" s="8">
        <v>28.183358999999999</v>
      </c>
      <c r="L180" s="8">
        <v>28.606936999999999</v>
      </c>
      <c r="M180" s="8">
        <v>29.020187</v>
      </c>
      <c r="N180" s="8">
        <v>29.123104000000001</v>
      </c>
      <c r="O180" s="8">
        <v>29.311388000000001</v>
      </c>
      <c r="P180" s="8">
        <v>29.472035999999999</v>
      </c>
      <c r="Q180" s="8">
        <v>29.565922</v>
      </c>
      <c r="R180" s="8">
        <v>29.603802000000002</v>
      </c>
      <c r="S180" s="8">
        <v>29.594542000000001</v>
      </c>
      <c r="T180" s="8">
        <v>29.578569000000002</v>
      </c>
      <c r="U180" s="8">
        <v>29.564184000000001</v>
      </c>
      <c r="V180" s="8">
        <v>29.551283000000002</v>
      </c>
      <c r="W180" s="8">
        <v>29.539705000000001</v>
      </c>
      <c r="X180" s="8">
        <v>29.529171000000002</v>
      </c>
      <c r="Y180" s="8">
        <v>29.519506</v>
      </c>
      <c r="Z180" s="8">
        <v>29.510504000000001</v>
      </c>
      <c r="AA180" s="8">
        <v>29.502144000000001</v>
      </c>
      <c r="AB180" s="8">
        <v>29.494267000000001</v>
      </c>
      <c r="AC180" s="8">
        <v>29.486788000000001</v>
      </c>
      <c r="AD180" s="8">
        <v>29.479541999999999</v>
      </c>
      <c r="AE180" s="8">
        <v>29.472559</v>
      </c>
      <c r="AF180" s="8">
        <v>29.466080000000002</v>
      </c>
      <c r="AG180" s="8">
        <v>29.460076999999998</v>
      </c>
      <c r="AH180" s="8">
        <v>29.454546000000001</v>
      </c>
      <c r="AI180" s="8">
        <v>29.449438000000001</v>
      </c>
      <c r="AJ180" s="8">
        <v>29.444683000000001</v>
      </c>
      <c r="AK180" s="5">
        <v>2.96E-3</v>
      </c>
    </row>
    <row r="181" spans="1:37" ht="15" customHeight="1">
      <c r="A181" s="61" t="s">
        <v>956</v>
      </c>
      <c r="B181" s="7" t="s">
        <v>889</v>
      </c>
      <c r="C181" s="8">
        <v>0</v>
      </c>
      <c r="D181" s="8">
        <v>0</v>
      </c>
      <c r="E181" s="8">
        <v>0</v>
      </c>
      <c r="F181" s="8">
        <v>22.599893999999999</v>
      </c>
      <c r="G181" s="8">
        <v>23.079810999999999</v>
      </c>
      <c r="H181" s="8">
        <v>23.474857</v>
      </c>
      <c r="I181" s="8">
        <v>23.893077999999999</v>
      </c>
      <c r="J181" s="8">
        <v>24.412179999999999</v>
      </c>
      <c r="K181" s="8">
        <v>25.070366</v>
      </c>
      <c r="L181" s="8">
        <v>25.873525999999998</v>
      </c>
      <c r="M181" s="8">
        <v>26.817596000000002</v>
      </c>
      <c r="N181" s="8">
        <v>27.333594999999999</v>
      </c>
      <c r="O181" s="8">
        <v>28.170458</v>
      </c>
      <c r="P181" s="8">
        <v>28.797892000000001</v>
      </c>
      <c r="Q181" s="8">
        <v>28.967593999999998</v>
      </c>
      <c r="R181" s="8">
        <v>29.121632000000002</v>
      </c>
      <c r="S181" s="8">
        <v>29.211328999999999</v>
      </c>
      <c r="T181" s="8">
        <v>29.291046000000001</v>
      </c>
      <c r="U181" s="8">
        <v>29.355630999999999</v>
      </c>
      <c r="V181" s="8">
        <v>29.387383</v>
      </c>
      <c r="W181" s="8">
        <v>29.409345999999999</v>
      </c>
      <c r="X181" s="8">
        <v>29.423919999999999</v>
      </c>
      <c r="Y181" s="8">
        <v>29.425394000000001</v>
      </c>
      <c r="Z181" s="8">
        <v>29.424842999999999</v>
      </c>
      <c r="AA181" s="8">
        <v>29.424368000000001</v>
      </c>
      <c r="AB181" s="8">
        <v>29.423956</v>
      </c>
      <c r="AC181" s="8">
        <v>29.423594999999999</v>
      </c>
      <c r="AD181" s="8">
        <v>29.423259999999999</v>
      </c>
      <c r="AE181" s="8">
        <v>29.422947000000001</v>
      </c>
      <c r="AF181" s="8">
        <v>29.422647000000001</v>
      </c>
      <c r="AG181" s="8">
        <v>29.422359</v>
      </c>
      <c r="AH181" s="8">
        <v>29.422084999999999</v>
      </c>
      <c r="AI181" s="8">
        <v>29.421832999999999</v>
      </c>
      <c r="AJ181" s="8">
        <v>29.421614000000002</v>
      </c>
      <c r="AK181" s="5" t="s">
        <v>188</v>
      </c>
    </row>
    <row r="182" spans="1:37" ht="15" customHeight="1">
      <c r="A182" s="61" t="s">
        <v>955</v>
      </c>
      <c r="B182" s="7" t="s">
        <v>887</v>
      </c>
      <c r="C182" s="8">
        <v>0</v>
      </c>
      <c r="D182" s="8">
        <v>0</v>
      </c>
      <c r="E182" s="8">
        <v>0</v>
      </c>
      <c r="F182" s="8">
        <v>18.040068000000002</v>
      </c>
      <c r="G182" s="8">
        <v>18.424671</v>
      </c>
      <c r="H182" s="8">
        <v>18.591646000000001</v>
      </c>
      <c r="I182" s="8">
        <v>18.760484999999999</v>
      </c>
      <c r="J182" s="8">
        <v>18.995819000000001</v>
      </c>
      <c r="K182" s="8">
        <v>19.317602000000001</v>
      </c>
      <c r="L182" s="8">
        <v>19.722746000000001</v>
      </c>
      <c r="M182" s="8">
        <v>20.218101999999998</v>
      </c>
      <c r="N182" s="8">
        <v>20.378388999999999</v>
      </c>
      <c r="O182" s="8">
        <v>20.722024999999999</v>
      </c>
      <c r="P182" s="8">
        <v>20.999842000000001</v>
      </c>
      <c r="Q182" s="8">
        <v>21.212738000000002</v>
      </c>
      <c r="R182" s="8">
        <v>21.336113000000001</v>
      </c>
      <c r="S182" s="8">
        <v>21.369592999999998</v>
      </c>
      <c r="T182" s="8">
        <v>21.374753999999999</v>
      </c>
      <c r="U182" s="8">
        <v>21.361848999999999</v>
      </c>
      <c r="V182" s="8">
        <v>21.350109</v>
      </c>
      <c r="W182" s="8">
        <v>21.340786000000001</v>
      </c>
      <c r="X182" s="8">
        <v>21.252241000000001</v>
      </c>
      <c r="Y182" s="8">
        <v>21.239913999999999</v>
      </c>
      <c r="Z182" s="8">
        <v>21.242899000000001</v>
      </c>
      <c r="AA182" s="8">
        <v>21.252673999999999</v>
      </c>
      <c r="AB182" s="8">
        <v>21.279043000000001</v>
      </c>
      <c r="AC182" s="8">
        <v>21.313652000000001</v>
      </c>
      <c r="AD182" s="8">
        <v>21.352070000000001</v>
      </c>
      <c r="AE182" s="8">
        <v>21.389952000000001</v>
      </c>
      <c r="AF182" s="8">
        <v>21.424719</v>
      </c>
      <c r="AG182" s="8">
        <v>21.453818999999999</v>
      </c>
      <c r="AH182" s="8">
        <v>21.476658</v>
      </c>
      <c r="AI182" s="8">
        <v>21.481724</v>
      </c>
      <c r="AJ182" s="8">
        <v>21.484068000000001</v>
      </c>
      <c r="AK182" s="5" t="s">
        <v>188</v>
      </c>
    </row>
    <row r="183" spans="1:37" ht="15" customHeight="1">
      <c r="A183" s="61" t="s">
        <v>954</v>
      </c>
      <c r="B183" s="7" t="s">
        <v>885</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5" t="s">
        <v>188</v>
      </c>
    </row>
    <row r="184" spans="1:37" ht="15" customHeight="1">
      <c r="A184" s="61" t="s">
        <v>953</v>
      </c>
      <c r="B184" s="7" t="s">
        <v>952</v>
      </c>
      <c r="C184" s="8">
        <v>13.581099</v>
      </c>
      <c r="D184" s="8">
        <v>14.701447</v>
      </c>
      <c r="E184" s="8">
        <v>14.748251</v>
      </c>
      <c r="F184" s="8">
        <v>14.814557000000001</v>
      </c>
      <c r="G184" s="8">
        <v>15.073176</v>
      </c>
      <c r="H184" s="8">
        <v>15.29209</v>
      </c>
      <c r="I184" s="8">
        <v>15.568918</v>
      </c>
      <c r="J184" s="8">
        <v>15.920766</v>
      </c>
      <c r="K184" s="8">
        <v>16.359932000000001</v>
      </c>
      <c r="L184" s="8">
        <v>16.796824000000001</v>
      </c>
      <c r="M184" s="8">
        <v>17.174116000000001</v>
      </c>
      <c r="N184" s="8">
        <v>17.267616</v>
      </c>
      <c r="O184" s="8">
        <v>17.407450000000001</v>
      </c>
      <c r="P184" s="8">
        <v>17.52383</v>
      </c>
      <c r="Q184" s="8">
        <v>17.549999</v>
      </c>
      <c r="R184" s="8">
        <v>17.560907</v>
      </c>
      <c r="S184" s="8">
        <v>17.595333</v>
      </c>
      <c r="T184" s="8">
        <v>17.558247000000001</v>
      </c>
      <c r="U184" s="8">
        <v>17.499254000000001</v>
      </c>
      <c r="V184" s="8">
        <v>17.538221</v>
      </c>
      <c r="W184" s="8">
        <v>17.578802</v>
      </c>
      <c r="X184" s="8">
        <v>17.597840999999999</v>
      </c>
      <c r="Y184" s="8">
        <v>17.651411</v>
      </c>
      <c r="Z184" s="8">
        <v>17.701248</v>
      </c>
      <c r="AA184" s="8">
        <v>17.75421</v>
      </c>
      <c r="AB184" s="8">
        <v>17.785958999999998</v>
      </c>
      <c r="AC184" s="8">
        <v>17.846937</v>
      </c>
      <c r="AD184" s="8">
        <v>17.905311999999999</v>
      </c>
      <c r="AE184" s="8">
        <v>17.953959999999999</v>
      </c>
      <c r="AF184" s="8">
        <v>17.993053</v>
      </c>
      <c r="AG184" s="8">
        <v>18.019684000000002</v>
      </c>
      <c r="AH184" s="8">
        <v>18.055299999999999</v>
      </c>
      <c r="AI184" s="8">
        <v>18.074691999999999</v>
      </c>
      <c r="AJ184" s="8">
        <v>18.090858000000001</v>
      </c>
      <c r="AK184" s="5">
        <v>6.5040000000000002E-3</v>
      </c>
    </row>
    <row r="185" spans="1:37" ht="15" customHeight="1">
      <c r="B185" s="4" t="s">
        <v>914</v>
      </c>
    </row>
    <row r="186" spans="1:37" ht="15" customHeight="1">
      <c r="A186" s="61" t="s">
        <v>951</v>
      </c>
      <c r="B186" s="7" t="s">
        <v>900</v>
      </c>
      <c r="C186" s="8">
        <v>9.0215219999999992</v>
      </c>
      <c r="D186" s="8">
        <v>9.5869260000000001</v>
      </c>
      <c r="E186" s="8">
        <v>9.6265389999999993</v>
      </c>
      <c r="F186" s="8">
        <v>9.6713579999999997</v>
      </c>
      <c r="G186" s="8">
        <v>9.9980890000000002</v>
      </c>
      <c r="H186" s="8">
        <v>10.198173000000001</v>
      </c>
      <c r="I186" s="8">
        <v>10.457096</v>
      </c>
      <c r="J186" s="8">
        <v>10.769475</v>
      </c>
      <c r="K186" s="8">
        <v>11.114803999999999</v>
      </c>
      <c r="L186" s="8">
        <v>11.467535</v>
      </c>
      <c r="M186" s="8">
        <v>11.856070000000001</v>
      </c>
      <c r="N186" s="8">
        <v>12.047058</v>
      </c>
      <c r="O186" s="8">
        <v>12.371178</v>
      </c>
      <c r="P186" s="8">
        <v>12.685072999999999</v>
      </c>
      <c r="Q186" s="8">
        <v>12.97297</v>
      </c>
      <c r="R186" s="8">
        <v>13.128185999999999</v>
      </c>
      <c r="S186" s="8">
        <v>13.136378000000001</v>
      </c>
      <c r="T186" s="8">
        <v>13.14312</v>
      </c>
      <c r="U186" s="8">
        <v>13.122807</v>
      </c>
      <c r="V186" s="8">
        <v>13.129058000000001</v>
      </c>
      <c r="W186" s="8">
        <v>13.133602</v>
      </c>
      <c r="X186" s="8">
        <v>13.138983</v>
      </c>
      <c r="Y186" s="8">
        <v>13.1447</v>
      </c>
      <c r="Z186" s="8">
        <v>13.150172</v>
      </c>
      <c r="AA186" s="8">
        <v>13.154643999999999</v>
      </c>
      <c r="AB186" s="8">
        <v>13.157807999999999</v>
      </c>
      <c r="AC186" s="8">
        <v>13.160017</v>
      </c>
      <c r="AD186" s="8">
        <v>13.161431</v>
      </c>
      <c r="AE186" s="8">
        <v>13.162298</v>
      </c>
      <c r="AF186" s="8">
        <v>13.162485</v>
      </c>
      <c r="AG186" s="8">
        <v>13.162436</v>
      </c>
      <c r="AH186" s="8">
        <v>13.162386</v>
      </c>
      <c r="AI186" s="8">
        <v>13.162338</v>
      </c>
      <c r="AJ186" s="8">
        <v>13.162292000000001</v>
      </c>
      <c r="AK186" s="5">
        <v>9.9539999999999993E-3</v>
      </c>
    </row>
    <row r="187" spans="1:37" ht="15" customHeight="1">
      <c r="A187" s="61" t="s">
        <v>950</v>
      </c>
      <c r="B187" s="7" t="s">
        <v>898</v>
      </c>
      <c r="C187" s="8">
        <v>6.9740010000000003</v>
      </c>
      <c r="D187" s="8">
        <v>7.0326060000000004</v>
      </c>
      <c r="E187" s="8">
        <v>7.0450879999999998</v>
      </c>
      <c r="F187" s="8">
        <v>7.072495</v>
      </c>
      <c r="G187" s="8">
        <v>7.2987489999999999</v>
      </c>
      <c r="H187" s="8">
        <v>7.4181400000000002</v>
      </c>
      <c r="I187" s="8">
        <v>7.5588379999999997</v>
      </c>
      <c r="J187" s="8">
        <v>7.7343580000000003</v>
      </c>
      <c r="K187" s="8">
        <v>7.9420770000000003</v>
      </c>
      <c r="L187" s="8">
        <v>8.1592710000000004</v>
      </c>
      <c r="M187" s="8">
        <v>8.4020440000000001</v>
      </c>
      <c r="N187" s="8">
        <v>8.5293659999999996</v>
      </c>
      <c r="O187" s="8">
        <v>8.7457820000000002</v>
      </c>
      <c r="P187" s="8">
        <v>8.9419620000000002</v>
      </c>
      <c r="Q187" s="8">
        <v>9.1234900000000003</v>
      </c>
      <c r="R187" s="8">
        <v>9.2228720000000006</v>
      </c>
      <c r="S187" s="8">
        <v>9.2202269999999995</v>
      </c>
      <c r="T187" s="8">
        <v>9.2182060000000003</v>
      </c>
      <c r="U187" s="8">
        <v>9.2164409999999997</v>
      </c>
      <c r="V187" s="8">
        <v>9.2147900000000007</v>
      </c>
      <c r="W187" s="8">
        <v>9.2132020000000008</v>
      </c>
      <c r="X187" s="8">
        <v>9.2116790000000002</v>
      </c>
      <c r="Y187" s="8">
        <v>9.2101889999999997</v>
      </c>
      <c r="Z187" s="8">
        <v>9.2143080000000008</v>
      </c>
      <c r="AA187" s="8">
        <v>9.2156929999999999</v>
      </c>
      <c r="AB187" s="8">
        <v>9.2184539999999995</v>
      </c>
      <c r="AC187" s="8">
        <v>9.2225509999999993</v>
      </c>
      <c r="AD187" s="8">
        <v>9.2281259999999996</v>
      </c>
      <c r="AE187" s="8">
        <v>9.2300260000000005</v>
      </c>
      <c r="AF187" s="8">
        <v>9.2395960000000006</v>
      </c>
      <c r="AG187" s="8">
        <v>9.2503949999999993</v>
      </c>
      <c r="AH187" s="8">
        <v>9.2617619999999992</v>
      </c>
      <c r="AI187" s="8">
        <v>9.2729850000000003</v>
      </c>
      <c r="AJ187" s="8">
        <v>9.2835180000000008</v>
      </c>
      <c r="AK187" s="5">
        <v>8.7150000000000005E-3</v>
      </c>
    </row>
    <row r="188" spans="1:37" ht="15" customHeight="1">
      <c r="A188" s="61" t="s">
        <v>949</v>
      </c>
      <c r="B188" s="7" t="s">
        <v>790</v>
      </c>
      <c r="C188" s="8">
        <v>7.1358129999999997</v>
      </c>
      <c r="D188" s="8">
        <v>7.3166580000000003</v>
      </c>
      <c r="E188" s="8">
        <v>7.1186660000000002</v>
      </c>
      <c r="F188" s="8">
        <v>7.1481459999999997</v>
      </c>
      <c r="G188" s="8">
        <v>7.3861309999999998</v>
      </c>
      <c r="H188" s="8">
        <v>7.5215100000000001</v>
      </c>
      <c r="I188" s="8">
        <v>7.6969979999999998</v>
      </c>
      <c r="J188" s="8">
        <v>7.9151569999999998</v>
      </c>
      <c r="K188" s="8">
        <v>8.1681749999999997</v>
      </c>
      <c r="L188" s="8">
        <v>8.4137740000000001</v>
      </c>
      <c r="M188" s="8">
        <v>8.6583389999999998</v>
      </c>
      <c r="N188" s="8">
        <v>8.7867680000000004</v>
      </c>
      <c r="O188" s="8">
        <v>9.0066159999999993</v>
      </c>
      <c r="P188" s="8">
        <v>9.2061299999999999</v>
      </c>
      <c r="Q188" s="8">
        <v>9.3901640000000004</v>
      </c>
      <c r="R188" s="8">
        <v>9.4890220000000003</v>
      </c>
      <c r="S188" s="8">
        <v>9.4830400000000008</v>
      </c>
      <c r="T188" s="8">
        <v>9.4801690000000001</v>
      </c>
      <c r="U188" s="8">
        <v>9.4774600000000007</v>
      </c>
      <c r="V188" s="8">
        <v>9.4753059999999998</v>
      </c>
      <c r="W188" s="8">
        <v>9.4751779999999997</v>
      </c>
      <c r="X188" s="8">
        <v>9.4750689999999995</v>
      </c>
      <c r="Y188" s="8">
        <v>9.4749750000000006</v>
      </c>
      <c r="Z188" s="8">
        <v>9.4748940000000008</v>
      </c>
      <c r="AA188" s="8">
        <v>9.4748239999999999</v>
      </c>
      <c r="AB188" s="8">
        <v>9.4747640000000004</v>
      </c>
      <c r="AC188" s="8">
        <v>9.4747090000000007</v>
      </c>
      <c r="AD188" s="8">
        <v>9.4746620000000004</v>
      </c>
      <c r="AE188" s="8">
        <v>9.4746190000000006</v>
      </c>
      <c r="AF188" s="8">
        <v>9.4745799999999996</v>
      </c>
      <c r="AG188" s="8">
        <v>9.4745460000000001</v>
      </c>
      <c r="AH188" s="8">
        <v>9.4745170000000005</v>
      </c>
      <c r="AI188" s="8">
        <v>9.4744879999999991</v>
      </c>
      <c r="AJ188" s="8">
        <v>9.4744639999999993</v>
      </c>
      <c r="AK188" s="5">
        <v>8.1089999999999999E-3</v>
      </c>
    </row>
    <row r="189" spans="1:37" ht="15" customHeight="1">
      <c r="A189" s="61" t="s">
        <v>948</v>
      </c>
      <c r="B189" s="7" t="s">
        <v>895</v>
      </c>
      <c r="C189" s="8">
        <v>6.6287909999999997</v>
      </c>
      <c r="D189" s="8">
        <v>6.9621890000000004</v>
      </c>
      <c r="E189" s="8">
        <v>6.9473669999999998</v>
      </c>
      <c r="F189" s="8">
        <v>6.9997220000000002</v>
      </c>
      <c r="G189" s="8">
        <v>7.2399699999999996</v>
      </c>
      <c r="H189" s="8">
        <v>7.3798769999999996</v>
      </c>
      <c r="I189" s="8">
        <v>7.5642269999999998</v>
      </c>
      <c r="J189" s="8">
        <v>7.7991219999999997</v>
      </c>
      <c r="K189" s="8">
        <v>8.0773320000000002</v>
      </c>
      <c r="L189" s="8">
        <v>8.3759809999999995</v>
      </c>
      <c r="M189" s="8">
        <v>8.6645430000000001</v>
      </c>
      <c r="N189" s="8">
        <v>8.8130799999999994</v>
      </c>
      <c r="O189" s="8">
        <v>9.0532210000000006</v>
      </c>
      <c r="P189" s="8">
        <v>9.2674090000000007</v>
      </c>
      <c r="Q189" s="8">
        <v>9.4595470000000006</v>
      </c>
      <c r="R189" s="8">
        <v>9.5665759999999995</v>
      </c>
      <c r="S189" s="8">
        <v>9.5676380000000005</v>
      </c>
      <c r="T189" s="8">
        <v>9.5698080000000001</v>
      </c>
      <c r="U189" s="8">
        <v>9.5722400000000007</v>
      </c>
      <c r="V189" s="8">
        <v>9.5746719999999996</v>
      </c>
      <c r="W189" s="8">
        <v>9.5778040000000004</v>
      </c>
      <c r="X189" s="8">
        <v>9.5812939999999998</v>
      </c>
      <c r="Y189" s="8">
        <v>9.5860559999999992</v>
      </c>
      <c r="Z189" s="8">
        <v>9.5909189999999995</v>
      </c>
      <c r="AA189" s="8">
        <v>9.5956630000000001</v>
      </c>
      <c r="AB189" s="8">
        <v>9.5997249999999994</v>
      </c>
      <c r="AC189" s="8">
        <v>9.603548</v>
      </c>
      <c r="AD189" s="8">
        <v>9.6097180000000009</v>
      </c>
      <c r="AE189" s="8">
        <v>9.6148190000000007</v>
      </c>
      <c r="AF189" s="8">
        <v>9.6177879999999991</v>
      </c>
      <c r="AG189" s="8">
        <v>9.6205890000000007</v>
      </c>
      <c r="AH189" s="8">
        <v>9.6267289999999992</v>
      </c>
      <c r="AI189" s="8">
        <v>9.6340859999999999</v>
      </c>
      <c r="AJ189" s="8">
        <v>9.6398890000000002</v>
      </c>
      <c r="AK189" s="5">
        <v>1.0220999999999999E-2</v>
      </c>
    </row>
    <row r="190" spans="1:37" ht="15" customHeight="1">
      <c r="A190" s="61" t="s">
        <v>947</v>
      </c>
      <c r="B190" s="7" t="s">
        <v>893</v>
      </c>
      <c r="C190" s="8">
        <v>7.1736610000000001</v>
      </c>
      <c r="D190" s="8">
        <v>6.997744</v>
      </c>
      <c r="E190" s="8">
        <v>7.0105810000000002</v>
      </c>
      <c r="F190" s="8">
        <v>7.0360399999999998</v>
      </c>
      <c r="G190" s="8">
        <v>7.260027</v>
      </c>
      <c r="H190" s="8">
        <v>7.3769590000000003</v>
      </c>
      <c r="I190" s="8">
        <v>7.5177040000000002</v>
      </c>
      <c r="J190" s="8">
        <v>7.6889469999999998</v>
      </c>
      <c r="K190" s="8">
        <v>7.890841</v>
      </c>
      <c r="L190" s="8">
        <v>8.1039569999999994</v>
      </c>
      <c r="M190" s="8">
        <v>8.3419349999999994</v>
      </c>
      <c r="N190" s="8">
        <v>8.4687040000000007</v>
      </c>
      <c r="O190" s="8">
        <v>8.6833939999999998</v>
      </c>
      <c r="P190" s="8">
        <v>8.8794730000000008</v>
      </c>
      <c r="Q190" s="8">
        <v>9.0629760000000008</v>
      </c>
      <c r="R190" s="8">
        <v>9.1643620000000006</v>
      </c>
      <c r="S190" s="8">
        <v>9.1634949999999993</v>
      </c>
      <c r="T190" s="8">
        <v>9.1627729999999996</v>
      </c>
      <c r="U190" s="8">
        <v>9.162172</v>
      </c>
      <c r="V190" s="8">
        <v>9.1616850000000003</v>
      </c>
      <c r="W190" s="8">
        <v>9.1612869999999997</v>
      </c>
      <c r="X190" s="8">
        <v>9.1609660000000002</v>
      </c>
      <c r="Y190" s="8">
        <v>9.1607129999999994</v>
      </c>
      <c r="Z190" s="8">
        <v>9.1668850000000006</v>
      </c>
      <c r="AA190" s="8">
        <v>9.1697310000000005</v>
      </c>
      <c r="AB190" s="8">
        <v>9.1738520000000001</v>
      </c>
      <c r="AC190" s="8">
        <v>9.1795249999999999</v>
      </c>
      <c r="AD190" s="8">
        <v>9.1869700000000005</v>
      </c>
      <c r="AE190" s="8">
        <v>9.1925550000000005</v>
      </c>
      <c r="AF190" s="8">
        <v>9.2042129999999993</v>
      </c>
      <c r="AG190" s="8">
        <v>9.2171719999999997</v>
      </c>
      <c r="AH190" s="8">
        <v>9.2306729999999995</v>
      </c>
      <c r="AI190" s="8">
        <v>9.2438380000000002</v>
      </c>
      <c r="AJ190" s="8">
        <v>9.2559710000000006</v>
      </c>
      <c r="AK190" s="5">
        <v>8.7779999999999993E-3</v>
      </c>
    </row>
    <row r="191" spans="1:37" ht="15" customHeight="1">
      <c r="A191" s="61" t="s">
        <v>946</v>
      </c>
      <c r="B191" s="7" t="s">
        <v>891</v>
      </c>
      <c r="C191" s="8">
        <v>15.166945</v>
      </c>
      <c r="D191" s="8">
        <v>16.819814999999998</v>
      </c>
      <c r="E191" s="8">
        <v>16.983899999999998</v>
      </c>
      <c r="F191" s="8">
        <v>17.036954999999999</v>
      </c>
      <c r="G191" s="8">
        <v>17.520826</v>
      </c>
      <c r="H191" s="8">
        <v>17.736982000000001</v>
      </c>
      <c r="I191" s="8">
        <v>18.025956999999998</v>
      </c>
      <c r="J191" s="8">
        <v>18.431498000000001</v>
      </c>
      <c r="K191" s="8">
        <v>18.927897999999999</v>
      </c>
      <c r="L191" s="8">
        <v>19.5002</v>
      </c>
      <c r="M191" s="8">
        <v>20.083714000000001</v>
      </c>
      <c r="N191" s="8">
        <v>20.337225</v>
      </c>
      <c r="O191" s="8">
        <v>20.898678</v>
      </c>
      <c r="P191" s="8">
        <v>21.383772</v>
      </c>
      <c r="Q191" s="8">
        <v>21.795856000000001</v>
      </c>
      <c r="R191" s="8">
        <v>22.070501</v>
      </c>
      <c r="S191" s="8">
        <v>22.180422</v>
      </c>
      <c r="T191" s="8">
        <v>22.217096000000002</v>
      </c>
      <c r="U191" s="8">
        <v>22.232544000000001</v>
      </c>
      <c r="V191" s="8">
        <v>22.232544000000001</v>
      </c>
      <c r="W191" s="8">
        <v>22.232544000000001</v>
      </c>
      <c r="X191" s="8">
        <v>22.232541999999999</v>
      </c>
      <c r="Y191" s="8">
        <v>22.232541999999999</v>
      </c>
      <c r="Z191" s="8">
        <v>22.232544000000001</v>
      </c>
      <c r="AA191" s="8">
        <v>22.232541999999999</v>
      </c>
      <c r="AB191" s="8">
        <v>22.232541999999999</v>
      </c>
      <c r="AC191" s="8">
        <v>22.232541999999999</v>
      </c>
      <c r="AD191" s="8">
        <v>22.232541999999999</v>
      </c>
      <c r="AE191" s="8">
        <v>22.232544000000001</v>
      </c>
      <c r="AF191" s="8">
        <v>22.232541999999999</v>
      </c>
      <c r="AG191" s="8">
        <v>22.232544000000001</v>
      </c>
      <c r="AH191" s="8">
        <v>22.232541999999999</v>
      </c>
      <c r="AI191" s="8">
        <v>22.232541999999999</v>
      </c>
      <c r="AJ191" s="8">
        <v>22.232541999999999</v>
      </c>
      <c r="AK191" s="5">
        <v>8.7569999999999992E-3</v>
      </c>
    </row>
    <row r="192" spans="1:37" ht="15" customHeight="1">
      <c r="A192" s="61" t="s">
        <v>945</v>
      </c>
      <c r="B192" s="7" t="s">
        <v>889</v>
      </c>
      <c r="C192" s="8">
        <v>0</v>
      </c>
      <c r="D192" s="8">
        <v>14.113035999999999</v>
      </c>
      <c r="E192" s="8">
        <v>14.401681999999999</v>
      </c>
      <c r="F192" s="8">
        <v>14.516216999999999</v>
      </c>
      <c r="G192" s="8">
        <v>15.038576000000001</v>
      </c>
      <c r="H192" s="8">
        <v>15.393996</v>
      </c>
      <c r="I192" s="8">
        <v>15.860334</v>
      </c>
      <c r="J192" s="8">
        <v>16.342506</v>
      </c>
      <c r="K192" s="8">
        <v>16.844891000000001</v>
      </c>
      <c r="L192" s="8">
        <v>17.369620999999999</v>
      </c>
      <c r="M192" s="8">
        <v>17.956704999999999</v>
      </c>
      <c r="N192" s="8">
        <v>18.160402000000001</v>
      </c>
      <c r="O192" s="8">
        <v>18.623778999999999</v>
      </c>
      <c r="P192" s="8">
        <v>19.028113999999999</v>
      </c>
      <c r="Q192" s="8">
        <v>19.373159000000001</v>
      </c>
      <c r="R192" s="8">
        <v>19.574472</v>
      </c>
      <c r="S192" s="8">
        <v>19.501100999999998</v>
      </c>
      <c r="T192" s="8">
        <v>19.583127999999999</v>
      </c>
      <c r="U192" s="8">
        <v>19.621297999999999</v>
      </c>
      <c r="V192" s="8">
        <v>19.701381999999999</v>
      </c>
      <c r="W192" s="8">
        <v>19.758365999999999</v>
      </c>
      <c r="X192" s="8">
        <v>19.810752999999998</v>
      </c>
      <c r="Y192" s="8">
        <v>19.863636</v>
      </c>
      <c r="Z192" s="8">
        <v>19.914277999999999</v>
      </c>
      <c r="AA192" s="8">
        <v>19.959820000000001</v>
      </c>
      <c r="AB192" s="8">
        <v>19.998438</v>
      </c>
      <c r="AC192" s="8">
        <v>20.029474</v>
      </c>
      <c r="AD192" s="8">
        <v>20.053158</v>
      </c>
      <c r="AE192" s="8">
        <v>20.071118999999999</v>
      </c>
      <c r="AF192" s="8">
        <v>20.084150000000001</v>
      </c>
      <c r="AG192" s="8">
        <v>20.092699</v>
      </c>
      <c r="AH192" s="8">
        <v>20.092457</v>
      </c>
      <c r="AI192" s="8">
        <v>20.092279000000001</v>
      </c>
      <c r="AJ192" s="8">
        <v>20.092175000000001</v>
      </c>
      <c r="AK192" s="5">
        <v>1.11E-2</v>
      </c>
    </row>
    <row r="193" spans="1:37" ht="15" customHeight="1">
      <c r="A193" s="61" t="s">
        <v>944</v>
      </c>
      <c r="B193" s="7" t="s">
        <v>887</v>
      </c>
      <c r="C193" s="8">
        <v>0</v>
      </c>
      <c r="D193" s="8">
        <v>10.272853</v>
      </c>
      <c r="E193" s="8">
        <v>10.382417999999999</v>
      </c>
      <c r="F193" s="8">
        <v>10.434157000000001</v>
      </c>
      <c r="G193" s="8">
        <v>10.771236999999999</v>
      </c>
      <c r="H193" s="8">
        <v>10.967269</v>
      </c>
      <c r="I193" s="8">
        <v>11.226281</v>
      </c>
      <c r="J193" s="8">
        <v>11.553718</v>
      </c>
      <c r="K193" s="8">
        <v>11.940467</v>
      </c>
      <c r="L193" s="8">
        <v>12.351609</v>
      </c>
      <c r="M193" s="8">
        <v>12.798921</v>
      </c>
      <c r="N193" s="8">
        <v>12.969849</v>
      </c>
      <c r="O193" s="8">
        <v>13.342921</v>
      </c>
      <c r="P193" s="8">
        <v>13.655165999999999</v>
      </c>
      <c r="Q193" s="8">
        <v>13.924754</v>
      </c>
      <c r="R193" s="8">
        <v>14.104486</v>
      </c>
      <c r="S193" s="8">
        <v>14.180408</v>
      </c>
      <c r="T193" s="8">
        <v>14.205746</v>
      </c>
      <c r="U193" s="8">
        <v>14.211041</v>
      </c>
      <c r="V193" s="8">
        <v>14.211041</v>
      </c>
      <c r="W193" s="8">
        <v>14.211041</v>
      </c>
      <c r="X193" s="8">
        <v>14.211041</v>
      </c>
      <c r="Y193" s="8">
        <v>14.211042000000001</v>
      </c>
      <c r="Z193" s="8">
        <v>14.211041</v>
      </c>
      <c r="AA193" s="8">
        <v>14.211042000000001</v>
      </c>
      <c r="AB193" s="8">
        <v>14.211042000000001</v>
      </c>
      <c r="AC193" s="8">
        <v>14.211041</v>
      </c>
      <c r="AD193" s="8">
        <v>14.211042000000001</v>
      </c>
      <c r="AE193" s="8">
        <v>14.211041</v>
      </c>
      <c r="AF193" s="8">
        <v>14.211041</v>
      </c>
      <c r="AG193" s="8">
        <v>14.211042000000001</v>
      </c>
      <c r="AH193" s="8">
        <v>14.211041</v>
      </c>
      <c r="AI193" s="8">
        <v>14.211042000000001</v>
      </c>
      <c r="AJ193" s="8">
        <v>14.211041</v>
      </c>
      <c r="AK193" s="5">
        <v>1.0193000000000001E-2</v>
      </c>
    </row>
    <row r="194" spans="1:37" ht="15" customHeight="1">
      <c r="A194" s="61" t="s">
        <v>943</v>
      </c>
      <c r="B194" s="7" t="s">
        <v>885</v>
      </c>
      <c r="C194" s="8">
        <v>0</v>
      </c>
      <c r="D194" s="8">
        <v>11.520417999999999</v>
      </c>
      <c r="E194" s="8">
        <v>11.520415</v>
      </c>
      <c r="F194" s="8">
        <v>11.520415</v>
      </c>
      <c r="G194" s="8">
        <v>11.520415</v>
      </c>
      <c r="H194" s="8">
        <v>11.520415</v>
      </c>
      <c r="I194" s="8">
        <v>11.520415</v>
      </c>
      <c r="J194" s="8">
        <v>11.520413</v>
      </c>
      <c r="K194" s="8">
        <v>11.520414000000001</v>
      </c>
      <c r="L194" s="8">
        <v>11.520415</v>
      </c>
      <c r="M194" s="8">
        <v>11.520415</v>
      </c>
      <c r="N194" s="8">
        <v>11.520415</v>
      </c>
      <c r="O194" s="8">
        <v>11.520415</v>
      </c>
      <c r="P194" s="8">
        <v>11.520414000000001</v>
      </c>
      <c r="Q194" s="8">
        <v>11.520415</v>
      </c>
      <c r="R194" s="8">
        <v>11.520414000000001</v>
      </c>
      <c r="S194" s="8">
        <v>11.520414000000001</v>
      </c>
      <c r="T194" s="8">
        <v>11.520415</v>
      </c>
      <c r="U194" s="8">
        <v>11.520415</v>
      </c>
      <c r="V194" s="8">
        <v>11.520415</v>
      </c>
      <c r="W194" s="8">
        <v>11.520414000000001</v>
      </c>
      <c r="X194" s="8">
        <v>11.520415</v>
      </c>
      <c r="Y194" s="8">
        <v>11.520415</v>
      </c>
      <c r="Z194" s="8">
        <v>11.520414000000001</v>
      </c>
      <c r="AA194" s="8">
        <v>11.520415</v>
      </c>
      <c r="AB194" s="8">
        <v>11.520415</v>
      </c>
      <c r="AC194" s="8">
        <v>11.520414000000001</v>
      </c>
      <c r="AD194" s="8">
        <v>11.520414000000001</v>
      </c>
      <c r="AE194" s="8">
        <v>11.520414000000001</v>
      </c>
      <c r="AF194" s="8">
        <v>11.520415</v>
      </c>
      <c r="AG194" s="8">
        <v>11.520415</v>
      </c>
      <c r="AH194" s="8">
        <v>11.520415</v>
      </c>
      <c r="AI194" s="8">
        <v>11.520415</v>
      </c>
      <c r="AJ194" s="8">
        <v>11.520415</v>
      </c>
      <c r="AK194" s="5">
        <v>0</v>
      </c>
    </row>
    <row r="195" spans="1:37" ht="15" customHeight="1">
      <c r="A195" s="61" t="s">
        <v>942</v>
      </c>
      <c r="B195" s="7" t="s">
        <v>941</v>
      </c>
      <c r="C195" s="8">
        <v>8.4333709999999993</v>
      </c>
      <c r="D195" s="8">
        <v>8.8237459999999999</v>
      </c>
      <c r="E195" s="8">
        <v>8.8532039999999999</v>
      </c>
      <c r="F195" s="8">
        <v>8.8928840000000005</v>
      </c>
      <c r="G195" s="8">
        <v>9.1885560000000002</v>
      </c>
      <c r="H195" s="8">
        <v>9.3672830000000005</v>
      </c>
      <c r="I195" s="8">
        <v>9.5824759999999998</v>
      </c>
      <c r="J195" s="8">
        <v>9.8418810000000008</v>
      </c>
      <c r="K195" s="8">
        <v>10.136348</v>
      </c>
      <c r="L195" s="8">
        <v>10.442803</v>
      </c>
      <c r="M195" s="8">
        <v>10.783436</v>
      </c>
      <c r="N195" s="8">
        <v>10.949768000000001</v>
      </c>
      <c r="O195" s="8">
        <v>11.236462</v>
      </c>
      <c r="P195" s="8">
        <v>11.510793</v>
      </c>
      <c r="Q195" s="8">
        <v>11.764540999999999</v>
      </c>
      <c r="R195" s="8">
        <v>11.903606999999999</v>
      </c>
      <c r="S195" s="8">
        <v>11.911607999999999</v>
      </c>
      <c r="T195" s="8">
        <v>11.919383</v>
      </c>
      <c r="U195" s="8">
        <v>11.910311999999999</v>
      </c>
      <c r="V195" s="8">
        <v>11.917840999999999</v>
      </c>
      <c r="W195" s="8">
        <v>11.924322</v>
      </c>
      <c r="X195" s="8">
        <v>11.931355</v>
      </c>
      <c r="Y195" s="8">
        <v>11.93863</v>
      </c>
      <c r="Z195" s="8">
        <v>11.948675</v>
      </c>
      <c r="AA195" s="8">
        <v>11.95804</v>
      </c>
      <c r="AB195" s="8">
        <v>11.9672</v>
      </c>
      <c r="AC195" s="8">
        <v>11.976357999999999</v>
      </c>
      <c r="AD195" s="8">
        <v>11.985683999999999</v>
      </c>
      <c r="AE195" s="8">
        <v>11.993372000000001</v>
      </c>
      <c r="AF195" s="8">
        <v>12.003622</v>
      </c>
      <c r="AG195" s="8">
        <v>12.014277</v>
      </c>
      <c r="AH195" s="8">
        <v>12.025264</v>
      </c>
      <c r="AI195" s="8">
        <v>12.036317</v>
      </c>
      <c r="AJ195" s="8">
        <v>12.046656</v>
      </c>
      <c r="AK195" s="5">
        <v>9.7769999999999992E-3</v>
      </c>
    </row>
    <row r="196" spans="1:37" ht="15" customHeight="1">
      <c r="B196" s="4" t="s">
        <v>902</v>
      </c>
    </row>
    <row r="197" spans="1:37" ht="15" customHeight="1">
      <c r="A197" s="61" t="s">
        <v>940</v>
      </c>
      <c r="B197" s="7" t="s">
        <v>900</v>
      </c>
      <c r="C197" s="8">
        <v>6.5998830000000002</v>
      </c>
      <c r="D197" s="8">
        <v>6.820227</v>
      </c>
      <c r="E197" s="8">
        <v>6.86076</v>
      </c>
      <c r="F197" s="8">
        <v>6.917414</v>
      </c>
      <c r="G197" s="8">
        <v>6.9947650000000001</v>
      </c>
      <c r="H197" s="8">
        <v>7.1021879999999999</v>
      </c>
      <c r="I197" s="8">
        <v>7.2309960000000002</v>
      </c>
      <c r="J197" s="8">
        <v>7.4026180000000004</v>
      </c>
      <c r="K197" s="8">
        <v>7.6006549999999997</v>
      </c>
      <c r="L197" s="8">
        <v>7.819922</v>
      </c>
      <c r="M197" s="8">
        <v>8.0449830000000002</v>
      </c>
      <c r="N197" s="8">
        <v>8.160266</v>
      </c>
      <c r="O197" s="8">
        <v>8.3217739999999996</v>
      </c>
      <c r="P197" s="8">
        <v>8.4549970000000005</v>
      </c>
      <c r="Q197" s="8">
        <v>8.5703829999999996</v>
      </c>
      <c r="R197" s="8">
        <v>8.6325040000000008</v>
      </c>
      <c r="S197" s="8">
        <v>8.6383469999999996</v>
      </c>
      <c r="T197" s="8">
        <v>8.6438500000000005</v>
      </c>
      <c r="U197" s="8">
        <v>8.6438269999999999</v>
      </c>
      <c r="V197" s="8">
        <v>8.6476819999999996</v>
      </c>
      <c r="W197" s="8">
        <v>8.6504359999999991</v>
      </c>
      <c r="X197" s="8">
        <v>8.6506319999999999</v>
      </c>
      <c r="Y197" s="8">
        <v>8.6511499999999995</v>
      </c>
      <c r="Z197" s="8">
        <v>8.6515769999999996</v>
      </c>
      <c r="AA197" s="8">
        <v>8.6524570000000001</v>
      </c>
      <c r="AB197" s="8">
        <v>8.6535309999999992</v>
      </c>
      <c r="AC197" s="8">
        <v>8.654325</v>
      </c>
      <c r="AD197" s="8">
        <v>8.6551189999999991</v>
      </c>
      <c r="AE197" s="8">
        <v>8.6559670000000004</v>
      </c>
      <c r="AF197" s="8">
        <v>8.6568950000000005</v>
      </c>
      <c r="AG197" s="8">
        <v>8.6579339999999991</v>
      </c>
      <c r="AH197" s="8">
        <v>8.6591179999999994</v>
      </c>
      <c r="AI197" s="8">
        <v>8.6604880000000009</v>
      </c>
      <c r="AJ197" s="8">
        <v>8.6625449999999997</v>
      </c>
      <c r="AK197" s="5">
        <v>7.4999999999999997E-3</v>
      </c>
    </row>
    <row r="198" spans="1:37" ht="15" customHeight="1">
      <c r="A198" s="61" t="s">
        <v>939</v>
      </c>
      <c r="B198" s="7" t="s">
        <v>898</v>
      </c>
      <c r="C198" s="8">
        <v>6.3706759999999996</v>
      </c>
      <c r="D198" s="8">
        <v>5.9342560000000004</v>
      </c>
      <c r="E198" s="8">
        <v>6.0221549999999997</v>
      </c>
      <c r="F198" s="8">
        <v>6.0603389999999999</v>
      </c>
      <c r="G198" s="8">
        <v>6.2222809999999997</v>
      </c>
      <c r="H198" s="8">
        <v>6.3260430000000003</v>
      </c>
      <c r="I198" s="8">
        <v>6.4539220000000004</v>
      </c>
      <c r="J198" s="8">
        <v>6.6006739999999997</v>
      </c>
      <c r="K198" s="8">
        <v>6.7684129999999998</v>
      </c>
      <c r="L198" s="8">
        <v>6.9433809999999996</v>
      </c>
      <c r="M198" s="8">
        <v>7.1201920000000003</v>
      </c>
      <c r="N198" s="8">
        <v>7.1870960000000004</v>
      </c>
      <c r="O198" s="8">
        <v>7.3247920000000004</v>
      </c>
      <c r="P198" s="8">
        <v>7.4497840000000002</v>
      </c>
      <c r="Q198" s="8">
        <v>7.5597580000000004</v>
      </c>
      <c r="R198" s="8">
        <v>7.6179129999999997</v>
      </c>
      <c r="S198" s="8">
        <v>7.6163230000000004</v>
      </c>
      <c r="T198" s="8">
        <v>7.6151249999999999</v>
      </c>
      <c r="U198" s="8">
        <v>7.6142459999999996</v>
      </c>
      <c r="V198" s="8">
        <v>7.6136999999999997</v>
      </c>
      <c r="W198" s="8">
        <v>7.6134240000000002</v>
      </c>
      <c r="X198" s="8">
        <v>7.586328</v>
      </c>
      <c r="Y198" s="8">
        <v>7.5786600000000002</v>
      </c>
      <c r="Z198" s="8">
        <v>7.581442</v>
      </c>
      <c r="AA198" s="8">
        <v>7.5856089999999998</v>
      </c>
      <c r="AB198" s="8">
        <v>7.5916009999999998</v>
      </c>
      <c r="AC198" s="8">
        <v>7.5997159999999999</v>
      </c>
      <c r="AD198" s="8">
        <v>7.6098660000000002</v>
      </c>
      <c r="AE198" s="8">
        <v>7.6203649999999996</v>
      </c>
      <c r="AF198" s="8">
        <v>7.622973</v>
      </c>
      <c r="AG198" s="8">
        <v>7.6255889999999997</v>
      </c>
      <c r="AH198" s="8">
        <v>7.6280409999999996</v>
      </c>
      <c r="AI198" s="8">
        <v>7.6301819999999996</v>
      </c>
      <c r="AJ198" s="8">
        <v>7.6319319999999999</v>
      </c>
      <c r="AK198" s="5">
        <v>7.8930000000000007E-3</v>
      </c>
    </row>
    <row r="199" spans="1:37" ht="15" customHeight="1">
      <c r="A199" s="61" t="s">
        <v>938</v>
      </c>
      <c r="B199" s="7" t="s">
        <v>790</v>
      </c>
      <c r="C199" s="8">
        <v>5.472283</v>
      </c>
      <c r="D199" s="8">
        <v>6.3757919999999997</v>
      </c>
      <c r="E199" s="8">
        <v>6.2913420000000002</v>
      </c>
      <c r="F199" s="8">
        <v>6.3214550000000003</v>
      </c>
      <c r="G199" s="8">
        <v>6.498996</v>
      </c>
      <c r="H199" s="8">
        <v>6.6021470000000004</v>
      </c>
      <c r="I199" s="8">
        <v>6.7340999999999998</v>
      </c>
      <c r="J199" s="8">
        <v>6.897856</v>
      </c>
      <c r="K199" s="8">
        <v>7.084962</v>
      </c>
      <c r="L199" s="8">
        <v>7.2561249999999999</v>
      </c>
      <c r="M199" s="8">
        <v>7.4305979999999998</v>
      </c>
      <c r="N199" s="8">
        <v>7.515549</v>
      </c>
      <c r="O199" s="8">
        <v>7.6664859999999999</v>
      </c>
      <c r="P199" s="8">
        <v>7.7892450000000002</v>
      </c>
      <c r="Q199" s="8">
        <v>7.8947180000000001</v>
      </c>
      <c r="R199" s="8">
        <v>7.9374390000000004</v>
      </c>
      <c r="S199" s="8">
        <v>7.918069</v>
      </c>
      <c r="T199" s="8">
        <v>7.8962510000000004</v>
      </c>
      <c r="U199" s="8">
        <v>7.8722089999999998</v>
      </c>
      <c r="V199" s="8">
        <v>7.847512</v>
      </c>
      <c r="W199" s="8">
        <v>7.8242529999999997</v>
      </c>
      <c r="X199" s="8">
        <v>7.803267</v>
      </c>
      <c r="Y199" s="8">
        <v>7.7834240000000001</v>
      </c>
      <c r="Z199" s="8">
        <v>7.7639300000000002</v>
      </c>
      <c r="AA199" s="8">
        <v>7.7459350000000002</v>
      </c>
      <c r="AB199" s="8">
        <v>7.7288389999999998</v>
      </c>
      <c r="AC199" s="8">
        <v>7.7121820000000003</v>
      </c>
      <c r="AD199" s="8">
        <v>7.6964079999999999</v>
      </c>
      <c r="AE199" s="8">
        <v>7.6817260000000003</v>
      </c>
      <c r="AF199" s="8">
        <v>7.6681439999999998</v>
      </c>
      <c r="AG199" s="8">
        <v>7.6550539999999998</v>
      </c>
      <c r="AH199" s="8">
        <v>7.642557</v>
      </c>
      <c r="AI199" s="8">
        <v>7.6304959999999999</v>
      </c>
      <c r="AJ199" s="8">
        <v>7.6181869999999998</v>
      </c>
      <c r="AK199" s="5">
        <v>5.5789999999999998E-3</v>
      </c>
    </row>
    <row r="200" spans="1:37" ht="15" customHeight="1">
      <c r="A200" s="61" t="s">
        <v>937</v>
      </c>
      <c r="B200" s="7" t="s">
        <v>895</v>
      </c>
      <c r="C200" s="8">
        <v>6.2446219999999997</v>
      </c>
      <c r="D200" s="8">
        <v>6.4314840000000002</v>
      </c>
      <c r="E200" s="8">
        <v>6.4930830000000004</v>
      </c>
      <c r="F200" s="8">
        <v>6.5526460000000002</v>
      </c>
      <c r="G200" s="8">
        <v>6.71814</v>
      </c>
      <c r="H200" s="8">
        <v>6.8485290000000001</v>
      </c>
      <c r="I200" s="8">
        <v>7.0071519999999996</v>
      </c>
      <c r="J200" s="8">
        <v>7.1965849999999998</v>
      </c>
      <c r="K200" s="8">
        <v>7.4073640000000003</v>
      </c>
      <c r="L200" s="8">
        <v>7.6246140000000002</v>
      </c>
      <c r="M200" s="8">
        <v>7.8459450000000004</v>
      </c>
      <c r="N200" s="8">
        <v>7.9354319999999996</v>
      </c>
      <c r="O200" s="8">
        <v>8.0887170000000008</v>
      </c>
      <c r="P200" s="8">
        <v>8.2131900000000009</v>
      </c>
      <c r="Q200" s="8">
        <v>8.3214070000000007</v>
      </c>
      <c r="R200" s="8">
        <v>8.3916989999999991</v>
      </c>
      <c r="S200" s="8">
        <v>8.4112439999999999</v>
      </c>
      <c r="T200" s="8">
        <v>8.4175550000000001</v>
      </c>
      <c r="U200" s="8">
        <v>8.4157740000000008</v>
      </c>
      <c r="V200" s="8">
        <v>8.4074190000000009</v>
      </c>
      <c r="W200" s="8">
        <v>8.4085149999999995</v>
      </c>
      <c r="X200" s="8">
        <v>8.4071040000000004</v>
      </c>
      <c r="Y200" s="8">
        <v>8.4063400000000001</v>
      </c>
      <c r="Z200" s="8">
        <v>8.4057860000000009</v>
      </c>
      <c r="AA200" s="8">
        <v>8.4053570000000004</v>
      </c>
      <c r="AB200" s="8">
        <v>8.4049870000000002</v>
      </c>
      <c r="AC200" s="8">
        <v>8.4046520000000005</v>
      </c>
      <c r="AD200" s="8">
        <v>8.4033149999999992</v>
      </c>
      <c r="AE200" s="8">
        <v>8.4015920000000008</v>
      </c>
      <c r="AF200" s="8">
        <v>8.3994710000000001</v>
      </c>
      <c r="AG200" s="8">
        <v>8.3954830000000005</v>
      </c>
      <c r="AH200" s="8">
        <v>8.3880909999999993</v>
      </c>
      <c r="AI200" s="8">
        <v>8.3803570000000001</v>
      </c>
      <c r="AJ200" s="8">
        <v>8.3667219999999993</v>
      </c>
      <c r="AK200" s="5">
        <v>8.2539999999999992E-3</v>
      </c>
    </row>
    <row r="201" spans="1:37" ht="15" customHeight="1">
      <c r="A201" s="61" t="s">
        <v>936</v>
      </c>
      <c r="B201" s="7" t="s">
        <v>893</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5" t="s">
        <v>188</v>
      </c>
    </row>
    <row r="202" spans="1:37" ht="15" customHeight="1">
      <c r="A202" s="61" t="s">
        <v>935</v>
      </c>
      <c r="B202" s="7" t="s">
        <v>891</v>
      </c>
      <c r="C202" s="8">
        <v>0</v>
      </c>
      <c r="D202" s="8">
        <v>7.9114659999999999</v>
      </c>
      <c r="E202" s="8">
        <v>11.871566</v>
      </c>
      <c r="F202" s="8">
        <v>11.904978</v>
      </c>
      <c r="G202" s="8">
        <v>12.160323999999999</v>
      </c>
      <c r="H202" s="8">
        <v>12.288104000000001</v>
      </c>
      <c r="I202" s="8">
        <v>12.457964</v>
      </c>
      <c r="J202" s="8">
        <v>12.677249</v>
      </c>
      <c r="K202" s="8">
        <v>12.923068000000001</v>
      </c>
      <c r="L202" s="8">
        <v>13.201089</v>
      </c>
      <c r="M202" s="8">
        <v>13.500767</v>
      </c>
      <c r="N202" s="8">
        <v>13.624096</v>
      </c>
      <c r="O202" s="8">
        <v>13.892499000000001</v>
      </c>
      <c r="P202" s="8">
        <v>14.139872</v>
      </c>
      <c r="Q202" s="8">
        <v>14.354289</v>
      </c>
      <c r="R202" s="8">
        <v>14.48175</v>
      </c>
      <c r="S202" s="8">
        <v>14.504619999999999</v>
      </c>
      <c r="T202" s="8">
        <v>14.519325</v>
      </c>
      <c r="U202" s="8">
        <v>14.520246999999999</v>
      </c>
      <c r="V202" s="8">
        <v>14.52</v>
      </c>
      <c r="W202" s="8">
        <v>14.519045</v>
      </c>
      <c r="X202" s="8">
        <v>14.518165</v>
      </c>
      <c r="Y202" s="8">
        <v>14.517346999999999</v>
      </c>
      <c r="Z202" s="8">
        <v>14.516572</v>
      </c>
      <c r="AA202" s="8">
        <v>14.515841999999999</v>
      </c>
      <c r="AB202" s="8">
        <v>14.51515</v>
      </c>
      <c r="AC202" s="8">
        <v>14.514485000000001</v>
      </c>
      <c r="AD202" s="8">
        <v>14.513847999999999</v>
      </c>
      <c r="AE202" s="8">
        <v>14.513242999999999</v>
      </c>
      <c r="AF202" s="8">
        <v>14.512672999999999</v>
      </c>
      <c r="AG202" s="8">
        <v>14.512147000000001</v>
      </c>
      <c r="AH202" s="8">
        <v>14.511658000000001</v>
      </c>
      <c r="AI202" s="8">
        <v>14.511206</v>
      </c>
      <c r="AJ202" s="8">
        <v>14.510787000000001</v>
      </c>
      <c r="AK202" s="5">
        <v>1.9136E-2</v>
      </c>
    </row>
    <row r="203" spans="1:37" ht="15" customHeight="1">
      <c r="A203" s="61" t="s">
        <v>934</v>
      </c>
      <c r="B203" s="7" t="s">
        <v>889</v>
      </c>
      <c r="C203" s="8">
        <v>0</v>
      </c>
      <c r="D203" s="8">
        <v>1.375383</v>
      </c>
      <c r="E203" s="8">
        <v>10.05395</v>
      </c>
      <c r="F203" s="8">
        <v>10.141945</v>
      </c>
      <c r="G203" s="8">
        <v>10.436864999999999</v>
      </c>
      <c r="H203" s="8">
        <v>10.644992999999999</v>
      </c>
      <c r="I203" s="8">
        <v>10.913904</v>
      </c>
      <c r="J203" s="8">
        <v>11.239521999999999</v>
      </c>
      <c r="K203" s="8">
        <v>11.589805</v>
      </c>
      <c r="L203" s="8">
        <v>11.936019999999999</v>
      </c>
      <c r="M203" s="8">
        <v>12.285615999999999</v>
      </c>
      <c r="N203" s="8">
        <v>12.391835</v>
      </c>
      <c r="O203" s="8">
        <v>12.588770999999999</v>
      </c>
      <c r="P203" s="8">
        <v>12.80198</v>
      </c>
      <c r="Q203" s="8">
        <v>12.998927999999999</v>
      </c>
      <c r="R203" s="8">
        <v>13.110041000000001</v>
      </c>
      <c r="S203" s="8">
        <v>13.130402999999999</v>
      </c>
      <c r="T203" s="8">
        <v>13.081282</v>
      </c>
      <c r="U203" s="8">
        <v>13.036749</v>
      </c>
      <c r="V203" s="8">
        <v>13.069077999999999</v>
      </c>
      <c r="W203" s="8">
        <v>13.083608</v>
      </c>
      <c r="X203" s="8">
        <v>13.120680999999999</v>
      </c>
      <c r="Y203" s="8">
        <v>13.152775999999999</v>
      </c>
      <c r="Z203" s="8">
        <v>13.185354999999999</v>
      </c>
      <c r="AA203" s="8">
        <v>13.217001</v>
      </c>
      <c r="AB203" s="8">
        <v>13.246644</v>
      </c>
      <c r="AC203" s="8">
        <v>13.273211999999999</v>
      </c>
      <c r="AD203" s="8">
        <v>13.29552</v>
      </c>
      <c r="AE203" s="8">
        <v>13.312075</v>
      </c>
      <c r="AF203" s="8">
        <v>13.325437000000001</v>
      </c>
      <c r="AG203" s="8">
        <v>13.335711</v>
      </c>
      <c r="AH203" s="8">
        <v>13.343432999999999</v>
      </c>
      <c r="AI203" s="8">
        <v>13.349387999999999</v>
      </c>
      <c r="AJ203" s="8">
        <v>13.354041</v>
      </c>
      <c r="AK203" s="5">
        <v>7.3618000000000003E-2</v>
      </c>
    </row>
    <row r="204" spans="1:37" ht="15" customHeight="1">
      <c r="A204" s="61" t="s">
        <v>933</v>
      </c>
      <c r="B204" s="7" t="s">
        <v>887</v>
      </c>
      <c r="C204" s="8">
        <v>0</v>
      </c>
      <c r="D204" s="8">
        <v>1.363818</v>
      </c>
      <c r="E204" s="8">
        <v>8.9385519999999996</v>
      </c>
      <c r="F204" s="8">
        <v>8.9918960000000006</v>
      </c>
      <c r="G204" s="8">
        <v>9.2145899999999994</v>
      </c>
      <c r="H204" s="8">
        <v>9.3531069999999996</v>
      </c>
      <c r="I204" s="8">
        <v>9.5340679999999995</v>
      </c>
      <c r="J204" s="8">
        <v>9.7624940000000002</v>
      </c>
      <c r="K204" s="8">
        <v>10.020200000000001</v>
      </c>
      <c r="L204" s="8">
        <v>10.301494999999999</v>
      </c>
      <c r="M204" s="8">
        <v>10.601782999999999</v>
      </c>
      <c r="N204" s="8">
        <v>10.709752999999999</v>
      </c>
      <c r="O204" s="8">
        <v>10.919966000000001</v>
      </c>
      <c r="P204" s="8">
        <v>11.101459999999999</v>
      </c>
      <c r="Q204" s="8">
        <v>11.266972000000001</v>
      </c>
      <c r="R204" s="8">
        <v>11.363353999999999</v>
      </c>
      <c r="S204" s="8">
        <v>11.379628</v>
      </c>
      <c r="T204" s="8">
        <v>11.387623</v>
      </c>
      <c r="U204" s="8">
        <v>11.321859999999999</v>
      </c>
      <c r="V204" s="8">
        <v>11.328517</v>
      </c>
      <c r="W204" s="8">
        <v>11.337166</v>
      </c>
      <c r="X204" s="8">
        <v>11.306277</v>
      </c>
      <c r="Y204" s="8">
        <v>11.321028</v>
      </c>
      <c r="Z204" s="8">
        <v>11.338403</v>
      </c>
      <c r="AA204" s="8">
        <v>11.358454999999999</v>
      </c>
      <c r="AB204" s="8">
        <v>11.380922999999999</v>
      </c>
      <c r="AC204" s="8">
        <v>11.40527</v>
      </c>
      <c r="AD204" s="8">
        <v>11.430652</v>
      </c>
      <c r="AE204" s="8">
        <v>11.454190000000001</v>
      </c>
      <c r="AF204" s="8">
        <v>11.463385000000001</v>
      </c>
      <c r="AG204" s="8">
        <v>11.470950999999999</v>
      </c>
      <c r="AH204" s="8">
        <v>11.477052</v>
      </c>
      <c r="AI204" s="8">
        <v>11.481887</v>
      </c>
      <c r="AJ204" s="8">
        <v>11.484220000000001</v>
      </c>
      <c r="AK204" s="5">
        <v>6.8850999999999996E-2</v>
      </c>
    </row>
    <row r="205" spans="1:37" ht="15" customHeight="1">
      <c r="A205" s="61" t="s">
        <v>932</v>
      </c>
      <c r="B205" s="7" t="s">
        <v>885</v>
      </c>
      <c r="C205" s="8">
        <v>0</v>
      </c>
      <c r="D205" s="8">
        <v>7.892048</v>
      </c>
      <c r="E205" s="8">
        <v>8.0608160000000009</v>
      </c>
      <c r="F205" s="8">
        <v>8.0608160000000009</v>
      </c>
      <c r="G205" s="8">
        <v>8.0608160000000009</v>
      </c>
      <c r="H205" s="8">
        <v>8.0608160000000009</v>
      </c>
      <c r="I205" s="8">
        <v>8.0608160000000009</v>
      </c>
      <c r="J205" s="8">
        <v>8.0608160000000009</v>
      </c>
      <c r="K205" s="8">
        <v>8.0608160000000009</v>
      </c>
      <c r="L205" s="8">
        <v>8.0608160000000009</v>
      </c>
      <c r="M205" s="8">
        <v>8.0608170000000001</v>
      </c>
      <c r="N205" s="8">
        <v>8.0608160000000009</v>
      </c>
      <c r="O205" s="8">
        <v>8.0608160000000009</v>
      </c>
      <c r="P205" s="8">
        <v>8.0608160000000009</v>
      </c>
      <c r="Q205" s="8">
        <v>8.0608160000000009</v>
      </c>
      <c r="R205" s="8">
        <v>8.0608160000000009</v>
      </c>
      <c r="S205" s="8">
        <v>8.0608160000000009</v>
      </c>
      <c r="T205" s="8">
        <v>8.0608160000000009</v>
      </c>
      <c r="U205" s="8">
        <v>8.0608160000000009</v>
      </c>
      <c r="V205" s="8">
        <v>8.0608170000000001</v>
      </c>
      <c r="W205" s="8">
        <v>8.0608160000000009</v>
      </c>
      <c r="X205" s="8">
        <v>8.0608160000000009</v>
      </c>
      <c r="Y205" s="8">
        <v>8.0608160000000009</v>
      </c>
      <c r="Z205" s="8">
        <v>8.0608160000000009</v>
      </c>
      <c r="AA205" s="8">
        <v>8.0608160000000009</v>
      </c>
      <c r="AB205" s="8">
        <v>8.0608160000000009</v>
      </c>
      <c r="AC205" s="8">
        <v>8.0608160000000009</v>
      </c>
      <c r="AD205" s="8">
        <v>8.0608160000000009</v>
      </c>
      <c r="AE205" s="8">
        <v>8.0608160000000009</v>
      </c>
      <c r="AF205" s="8">
        <v>8.0608160000000009</v>
      </c>
      <c r="AG205" s="8">
        <v>8.0608160000000009</v>
      </c>
      <c r="AH205" s="8">
        <v>8.0608160000000009</v>
      </c>
      <c r="AI205" s="8">
        <v>8.0608160000000009</v>
      </c>
      <c r="AJ205" s="8">
        <v>8.0608160000000009</v>
      </c>
      <c r="AK205" s="5">
        <v>6.6100000000000002E-4</v>
      </c>
    </row>
    <row r="206" spans="1:37" ht="15" customHeight="1">
      <c r="A206" s="61" t="s">
        <v>931</v>
      </c>
      <c r="B206" s="7" t="s">
        <v>930</v>
      </c>
      <c r="C206" s="8">
        <v>6.5948120000000001</v>
      </c>
      <c r="D206" s="8">
        <v>6.8147489999999999</v>
      </c>
      <c r="E206" s="8">
        <v>6.855842</v>
      </c>
      <c r="F206" s="8">
        <v>6.9127409999999996</v>
      </c>
      <c r="G206" s="8">
        <v>6.991339</v>
      </c>
      <c r="H206" s="8">
        <v>7.0990729999999997</v>
      </c>
      <c r="I206" s="8">
        <v>7.2282440000000001</v>
      </c>
      <c r="J206" s="8">
        <v>7.4000539999999999</v>
      </c>
      <c r="K206" s="8">
        <v>7.5981969999999999</v>
      </c>
      <c r="L206" s="8">
        <v>7.817348</v>
      </c>
      <c r="M206" s="8">
        <v>8.0422460000000004</v>
      </c>
      <c r="N206" s="8">
        <v>8.1570540000000005</v>
      </c>
      <c r="O206" s="8">
        <v>8.3182500000000008</v>
      </c>
      <c r="P206" s="8">
        <v>8.451098</v>
      </c>
      <c r="Q206" s="8">
        <v>8.5660640000000008</v>
      </c>
      <c r="R206" s="8">
        <v>8.627955</v>
      </c>
      <c r="S206" s="8">
        <v>8.6336589999999998</v>
      </c>
      <c r="T206" s="8">
        <v>8.6387619999999998</v>
      </c>
      <c r="U206" s="8">
        <v>8.6382329999999996</v>
      </c>
      <c r="V206" s="8">
        <v>8.6412560000000003</v>
      </c>
      <c r="W206" s="8">
        <v>8.6433710000000001</v>
      </c>
      <c r="X206" s="8">
        <v>8.6428600000000007</v>
      </c>
      <c r="Y206" s="8">
        <v>8.6426219999999994</v>
      </c>
      <c r="Z206" s="8">
        <v>8.6422150000000002</v>
      </c>
      <c r="AA206" s="8">
        <v>8.6421729999999997</v>
      </c>
      <c r="AB206" s="8">
        <v>8.6422229999999995</v>
      </c>
      <c r="AC206" s="8">
        <v>8.6419250000000005</v>
      </c>
      <c r="AD206" s="8">
        <v>8.641489</v>
      </c>
      <c r="AE206" s="8">
        <v>8.6409950000000002</v>
      </c>
      <c r="AF206" s="8">
        <v>8.6405659999999997</v>
      </c>
      <c r="AG206" s="8">
        <v>8.6400579999999998</v>
      </c>
      <c r="AH206" s="8">
        <v>8.6393299999999993</v>
      </c>
      <c r="AI206" s="8">
        <v>8.6389469999999999</v>
      </c>
      <c r="AJ206" s="8">
        <v>8.6386839999999996</v>
      </c>
      <c r="AK206" s="5">
        <v>7.4390000000000003E-3</v>
      </c>
    </row>
    <row r="207" spans="1:37" ht="15" customHeight="1">
      <c r="A207" s="61" t="s">
        <v>929</v>
      </c>
      <c r="B207" s="4" t="s">
        <v>928</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927</v>
      </c>
    </row>
    <row r="210" spans="1:37" ht="15" customHeight="1">
      <c r="B210" s="4" t="s">
        <v>926</v>
      </c>
    </row>
    <row r="211" spans="1:37" ht="15" customHeight="1">
      <c r="A211" s="61" t="s">
        <v>925</v>
      </c>
      <c r="B211" s="7" t="s">
        <v>900</v>
      </c>
      <c r="C211" s="8">
        <v>147.64494300000001</v>
      </c>
      <c r="D211" s="8">
        <v>153.20697000000001</v>
      </c>
      <c r="E211" s="8">
        <v>156.187546</v>
      </c>
      <c r="F211" s="8">
        <v>156.08935500000001</v>
      </c>
      <c r="G211" s="8">
        <v>155.934845</v>
      </c>
      <c r="H211" s="8">
        <v>152.52136200000001</v>
      </c>
      <c r="I211" s="8">
        <v>152.60333299999999</v>
      </c>
      <c r="J211" s="8">
        <v>152.37464900000001</v>
      </c>
      <c r="K211" s="8">
        <v>151.94624300000001</v>
      </c>
      <c r="L211" s="8">
        <v>151.991669</v>
      </c>
      <c r="M211" s="8">
        <v>152.1362</v>
      </c>
      <c r="N211" s="8">
        <v>153.43005400000001</v>
      </c>
      <c r="O211" s="8">
        <v>153.689255</v>
      </c>
      <c r="P211" s="8">
        <v>155.17926</v>
      </c>
      <c r="Q211" s="8">
        <v>157.87287900000001</v>
      </c>
      <c r="R211" s="8">
        <v>158.487381</v>
      </c>
      <c r="S211" s="8">
        <v>159.82054099999999</v>
      </c>
      <c r="T211" s="8">
        <v>161.65834000000001</v>
      </c>
      <c r="U211" s="8">
        <v>162.34877</v>
      </c>
      <c r="V211" s="8">
        <v>162.66282699999999</v>
      </c>
      <c r="W211" s="8">
        <v>163.65448000000001</v>
      </c>
      <c r="X211" s="8">
        <v>164.66963200000001</v>
      </c>
      <c r="Y211" s="8">
        <v>164.80993699999999</v>
      </c>
      <c r="Z211" s="8">
        <v>165.16043099999999</v>
      </c>
      <c r="AA211" s="8">
        <v>165.42094399999999</v>
      </c>
      <c r="AB211" s="8">
        <v>164.952988</v>
      </c>
      <c r="AC211" s="8">
        <v>164.75465399999999</v>
      </c>
      <c r="AD211" s="8">
        <v>165.20619199999999</v>
      </c>
      <c r="AE211" s="8">
        <v>165.44735700000001</v>
      </c>
      <c r="AF211" s="8">
        <v>165.418915</v>
      </c>
      <c r="AG211" s="8">
        <v>164.467422</v>
      </c>
      <c r="AH211" s="8">
        <v>163.30592300000001</v>
      </c>
      <c r="AI211" s="8">
        <v>162.97941599999999</v>
      </c>
      <c r="AJ211" s="8">
        <v>162.475616</v>
      </c>
      <c r="AK211" s="5">
        <v>1.8370000000000001E-3</v>
      </c>
    </row>
    <row r="212" spans="1:37" ht="15" customHeight="1">
      <c r="A212" s="61" t="s">
        <v>924</v>
      </c>
      <c r="B212" s="7" t="s">
        <v>898</v>
      </c>
      <c r="C212" s="8">
        <v>48.813828000000001</v>
      </c>
      <c r="D212" s="8">
        <v>51.900784000000002</v>
      </c>
      <c r="E212" s="8">
        <v>53.980282000000003</v>
      </c>
      <c r="F212" s="8">
        <v>55.087051000000002</v>
      </c>
      <c r="G212" s="8">
        <v>56.158473999999998</v>
      </c>
      <c r="H212" s="8">
        <v>56.146076000000001</v>
      </c>
      <c r="I212" s="8">
        <v>57.430388999999998</v>
      </c>
      <c r="J212" s="8">
        <v>58.632922999999998</v>
      </c>
      <c r="K212" s="8">
        <v>59.552238000000003</v>
      </c>
      <c r="L212" s="8">
        <v>60.586826000000002</v>
      </c>
      <c r="M212" s="8">
        <v>61.873711</v>
      </c>
      <c r="N212" s="8">
        <v>63.091045000000001</v>
      </c>
      <c r="O212" s="8">
        <v>64.544608999999994</v>
      </c>
      <c r="P212" s="8">
        <v>66.244079999999997</v>
      </c>
      <c r="Q212" s="8">
        <v>68.784369999999996</v>
      </c>
      <c r="R212" s="8">
        <v>70.631980999999996</v>
      </c>
      <c r="S212" s="8">
        <v>72.543746999999996</v>
      </c>
      <c r="T212" s="8">
        <v>74.719238000000004</v>
      </c>
      <c r="U212" s="8">
        <v>76.424118000000007</v>
      </c>
      <c r="V212" s="8">
        <v>78.048018999999996</v>
      </c>
      <c r="W212" s="8">
        <v>79.780929999999998</v>
      </c>
      <c r="X212" s="8">
        <v>81.395126000000005</v>
      </c>
      <c r="Y212" s="8">
        <v>81.992485000000002</v>
      </c>
      <c r="Z212" s="8">
        <v>83.187766999999994</v>
      </c>
      <c r="AA212" s="8">
        <v>84.593506000000005</v>
      </c>
      <c r="AB212" s="8">
        <v>85.627021999999997</v>
      </c>
      <c r="AC212" s="8">
        <v>86.662918000000005</v>
      </c>
      <c r="AD212" s="8">
        <v>87.874069000000006</v>
      </c>
      <c r="AE212" s="8">
        <v>89.134155000000007</v>
      </c>
      <c r="AF212" s="8">
        <v>90.545769000000007</v>
      </c>
      <c r="AG212" s="8">
        <v>91.876052999999999</v>
      </c>
      <c r="AH212" s="8">
        <v>92.080153999999993</v>
      </c>
      <c r="AI212" s="8">
        <v>93.016548</v>
      </c>
      <c r="AJ212" s="8">
        <v>93.711250000000007</v>
      </c>
      <c r="AK212" s="5">
        <v>1.8637000000000001E-2</v>
      </c>
    </row>
    <row r="213" spans="1:37" ht="15" customHeight="1">
      <c r="A213" s="61" t="s">
        <v>923</v>
      </c>
      <c r="B213" s="7" t="s">
        <v>790</v>
      </c>
      <c r="C213" s="8">
        <v>0</v>
      </c>
      <c r="D213" s="8">
        <v>0.17848600000000001</v>
      </c>
      <c r="E213" s="8">
        <v>0.18857099999999999</v>
      </c>
      <c r="F213" s="8">
        <v>0.19606999999999999</v>
      </c>
      <c r="G213" s="8">
        <v>0.20311799999999999</v>
      </c>
      <c r="H213" s="8">
        <v>0.20616200000000001</v>
      </c>
      <c r="I213" s="8">
        <v>0.214114</v>
      </c>
      <c r="J213" s="8">
        <v>0.22199099999999999</v>
      </c>
      <c r="K213" s="8">
        <v>0.230104</v>
      </c>
      <c r="L213" s="8">
        <v>0.23915500000000001</v>
      </c>
      <c r="M213" s="8">
        <v>0.24867700000000001</v>
      </c>
      <c r="N213" s="8">
        <v>0.25992900000000002</v>
      </c>
      <c r="O213" s="8">
        <v>0.27106400000000003</v>
      </c>
      <c r="P213" s="8">
        <v>0.28522799999999998</v>
      </c>
      <c r="Q213" s="8">
        <v>0.30220799999999998</v>
      </c>
      <c r="R213" s="8">
        <v>0.31625999999999999</v>
      </c>
      <c r="S213" s="8">
        <v>0.33210800000000001</v>
      </c>
      <c r="T213" s="8">
        <v>0.34988900000000001</v>
      </c>
      <c r="U213" s="8">
        <v>0.36610900000000002</v>
      </c>
      <c r="V213" s="8">
        <v>0.38239600000000001</v>
      </c>
      <c r="W213" s="8">
        <v>0.40076600000000001</v>
      </c>
      <c r="X213" s="8">
        <v>0.41990300000000003</v>
      </c>
      <c r="Y213" s="8">
        <v>0.438251</v>
      </c>
      <c r="Z213" s="8">
        <v>0.45784799999999998</v>
      </c>
      <c r="AA213" s="8">
        <v>0.47822300000000001</v>
      </c>
      <c r="AB213" s="8">
        <v>0.49744100000000002</v>
      </c>
      <c r="AC213" s="8">
        <v>0.51814899999999997</v>
      </c>
      <c r="AD213" s="8">
        <v>0.54234199999999999</v>
      </c>
      <c r="AE213" s="8">
        <v>0.566778</v>
      </c>
      <c r="AF213" s="8">
        <v>0.59150199999999997</v>
      </c>
      <c r="AG213" s="8">
        <v>0.614896</v>
      </c>
      <c r="AH213" s="8">
        <v>0.63745099999999999</v>
      </c>
      <c r="AI213" s="8">
        <v>0.66386100000000003</v>
      </c>
      <c r="AJ213" s="8">
        <v>0.68984599999999996</v>
      </c>
      <c r="AK213" s="5">
        <v>4.3153999999999998E-2</v>
      </c>
    </row>
    <row r="214" spans="1:37" ht="15" customHeight="1">
      <c r="A214" s="61" t="s">
        <v>922</v>
      </c>
      <c r="B214" s="7" t="s">
        <v>895</v>
      </c>
      <c r="C214" s="8">
        <v>3.058E-3</v>
      </c>
      <c r="D214" s="8">
        <v>0.11476600000000001</v>
      </c>
      <c r="E214" s="8">
        <v>0.117796</v>
      </c>
      <c r="F214" s="8">
        <v>0.119323</v>
      </c>
      <c r="G214" s="8">
        <v>0.12095400000000001</v>
      </c>
      <c r="H214" s="8">
        <v>0.121257</v>
      </c>
      <c r="I214" s="8">
        <v>0.126419</v>
      </c>
      <c r="J214" s="8">
        <v>0.13363800000000001</v>
      </c>
      <c r="K214" s="8">
        <v>0.14155799999999999</v>
      </c>
      <c r="L214" s="8">
        <v>0.15068899999999999</v>
      </c>
      <c r="M214" s="8">
        <v>0.16094600000000001</v>
      </c>
      <c r="N214" s="8">
        <v>0.174181</v>
      </c>
      <c r="O214" s="8">
        <v>0.18630099999999999</v>
      </c>
      <c r="P214" s="8">
        <v>0.20347899999999999</v>
      </c>
      <c r="Q214" s="8">
        <v>0.22419800000000001</v>
      </c>
      <c r="R214" s="8">
        <v>0.24487</v>
      </c>
      <c r="S214" s="8">
        <v>0.270339</v>
      </c>
      <c r="T214" s="8">
        <v>0.299848</v>
      </c>
      <c r="U214" s="8">
        <v>0.33077000000000001</v>
      </c>
      <c r="V214" s="8">
        <v>0.36460500000000001</v>
      </c>
      <c r="W214" s="8">
        <v>0.40365200000000001</v>
      </c>
      <c r="X214" s="8">
        <v>0.448023</v>
      </c>
      <c r="Y214" s="8">
        <v>0.49601400000000001</v>
      </c>
      <c r="Z214" s="8">
        <v>0.55126699999999995</v>
      </c>
      <c r="AA214" s="8">
        <v>0.61275599999999997</v>
      </c>
      <c r="AB214" s="8">
        <v>0.67850200000000005</v>
      </c>
      <c r="AC214" s="8">
        <v>0.75301399999999996</v>
      </c>
      <c r="AD214" s="8">
        <v>0.83994599999999997</v>
      </c>
      <c r="AE214" s="8">
        <v>0.93562900000000004</v>
      </c>
      <c r="AF214" s="8">
        <v>1.0409600000000001</v>
      </c>
      <c r="AG214" s="8">
        <v>1.1538139999999999</v>
      </c>
      <c r="AH214" s="8">
        <v>1.275555</v>
      </c>
      <c r="AI214" s="8">
        <v>1.41028</v>
      </c>
      <c r="AJ214" s="8">
        <v>1.557258</v>
      </c>
      <c r="AK214" s="5">
        <v>8.4905999999999995E-2</v>
      </c>
    </row>
    <row r="215" spans="1:37" ht="15" customHeight="1">
      <c r="A215" s="61" t="s">
        <v>921</v>
      </c>
      <c r="B215" s="7" t="s">
        <v>893</v>
      </c>
      <c r="C215" s="8">
        <v>21.45532</v>
      </c>
      <c r="D215" s="8">
        <v>22.699873</v>
      </c>
      <c r="E215" s="8">
        <v>23.451350999999999</v>
      </c>
      <c r="F215" s="8">
        <v>24.019413</v>
      </c>
      <c r="G215" s="8">
        <v>24.387910999999999</v>
      </c>
      <c r="H215" s="8">
        <v>24.292349000000002</v>
      </c>
      <c r="I215" s="8">
        <v>24.786397999999998</v>
      </c>
      <c r="J215" s="8">
        <v>25.275410000000001</v>
      </c>
      <c r="K215" s="8">
        <v>26.199223</v>
      </c>
      <c r="L215" s="8">
        <v>27.182089000000001</v>
      </c>
      <c r="M215" s="8">
        <v>27.939147999999999</v>
      </c>
      <c r="N215" s="8">
        <v>28.907717000000002</v>
      </c>
      <c r="O215" s="8">
        <v>30.149885000000001</v>
      </c>
      <c r="P215" s="8">
        <v>32.213115999999999</v>
      </c>
      <c r="Q215" s="8">
        <v>34.130828999999999</v>
      </c>
      <c r="R215" s="8">
        <v>35.717793</v>
      </c>
      <c r="S215" s="8">
        <v>37.507750999999999</v>
      </c>
      <c r="T215" s="8">
        <v>39.515822999999997</v>
      </c>
      <c r="U215" s="8">
        <v>41.347659999999998</v>
      </c>
      <c r="V215" s="8">
        <v>43.187171999999997</v>
      </c>
      <c r="W215" s="8">
        <v>45.261848000000001</v>
      </c>
      <c r="X215" s="8">
        <v>47.423065000000001</v>
      </c>
      <c r="Y215" s="8">
        <v>50.392615999999997</v>
      </c>
      <c r="Z215" s="8">
        <v>52.885235000000002</v>
      </c>
      <c r="AA215" s="8">
        <v>55.238624999999999</v>
      </c>
      <c r="AB215" s="8">
        <v>57.458523</v>
      </c>
      <c r="AC215" s="8">
        <v>59.850422000000002</v>
      </c>
      <c r="AD215" s="8">
        <v>62.967480000000002</v>
      </c>
      <c r="AE215" s="8">
        <v>65.804587999999995</v>
      </c>
      <c r="AF215" s="8">
        <v>68.358711</v>
      </c>
      <c r="AG215" s="8">
        <v>70.668899999999994</v>
      </c>
      <c r="AH215" s="8">
        <v>73.409987999999998</v>
      </c>
      <c r="AI215" s="8">
        <v>76.096024</v>
      </c>
      <c r="AJ215" s="8">
        <v>78.476890999999995</v>
      </c>
      <c r="AK215" s="5">
        <v>3.9524999999999998E-2</v>
      </c>
    </row>
    <row r="216" spans="1:37" ht="15" customHeight="1">
      <c r="A216" s="61" t="s">
        <v>920</v>
      </c>
      <c r="B216" s="7" t="s">
        <v>891</v>
      </c>
      <c r="C216" s="8">
        <v>0</v>
      </c>
      <c r="D216" s="8">
        <v>1.4305639999999999</v>
      </c>
      <c r="E216" s="8">
        <v>1.5113909999999999</v>
      </c>
      <c r="F216" s="8">
        <v>1.5714999999999999</v>
      </c>
      <c r="G216" s="8">
        <v>1.6279870000000001</v>
      </c>
      <c r="H216" s="8">
        <v>1.6523829999999999</v>
      </c>
      <c r="I216" s="8">
        <v>1.7161230000000001</v>
      </c>
      <c r="J216" s="8">
        <v>1.7792509999999999</v>
      </c>
      <c r="K216" s="8">
        <v>1.8442810000000001</v>
      </c>
      <c r="L216" s="8">
        <v>1.9168259999999999</v>
      </c>
      <c r="M216" s="8">
        <v>1.993142</v>
      </c>
      <c r="N216" s="8">
        <v>2.0833249999999999</v>
      </c>
      <c r="O216" s="8">
        <v>2.1725759999999998</v>
      </c>
      <c r="P216" s="8">
        <v>2.2860939999999998</v>
      </c>
      <c r="Q216" s="8">
        <v>2.4221889999999999</v>
      </c>
      <c r="R216" s="8">
        <v>2.5348130000000002</v>
      </c>
      <c r="S216" s="8">
        <v>2.6618430000000002</v>
      </c>
      <c r="T216" s="8">
        <v>2.804351</v>
      </c>
      <c r="U216" s="8">
        <v>2.9343520000000001</v>
      </c>
      <c r="V216" s="8">
        <v>3.0648979999999999</v>
      </c>
      <c r="W216" s="8">
        <v>3.2121339999999998</v>
      </c>
      <c r="X216" s="8">
        <v>3.36551</v>
      </c>
      <c r="Y216" s="8">
        <v>3.5125700000000002</v>
      </c>
      <c r="Z216" s="8">
        <v>3.6696460000000002</v>
      </c>
      <c r="AA216" s="8">
        <v>3.8329439999999999</v>
      </c>
      <c r="AB216" s="8">
        <v>3.9869810000000001</v>
      </c>
      <c r="AC216" s="8">
        <v>4.152952</v>
      </c>
      <c r="AD216" s="8">
        <v>4.3468590000000003</v>
      </c>
      <c r="AE216" s="8">
        <v>4.5427150000000003</v>
      </c>
      <c r="AF216" s="8">
        <v>4.7408770000000002</v>
      </c>
      <c r="AG216" s="8">
        <v>4.928382</v>
      </c>
      <c r="AH216" s="8">
        <v>5.1091579999999999</v>
      </c>
      <c r="AI216" s="8">
        <v>5.3208299999999999</v>
      </c>
      <c r="AJ216" s="8">
        <v>5.5290990000000004</v>
      </c>
      <c r="AK216" s="5">
        <v>4.3153999999999998E-2</v>
      </c>
    </row>
    <row r="217" spans="1:37" ht="15" customHeight="1">
      <c r="A217" s="61" t="s">
        <v>919</v>
      </c>
      <c r="B217" s="7" t="s">
        <v>889</v>
      </c>
      <c r="C217" s="8">
        <v>0</v>
      </c>
      <c r="D217" s="8">
        <v>0</v>
      </c>
      <c r="E217" s="8">
        <v>0</v>
      </c>
      <c r="F217" s="8">
        <v>0.30754700000000001</v>
      </c>
      <c r="G217" s="8">
        <v>0.318602</v>
      </c>
      <c r="H217" s="8">
        <v>0.323376</v>
      </c>
      <c r="I217" s="8">
        <v>0.33584999999999998</v>
      </c>
      <c r="J217" s="8">
        <v>0.34820499999999999</v>
      </c>
      <c r="K217" s="8">
        <v>0.360931</v>
      </c>
      <c r="L217" s="8">
        <v>0.37512899999999999</v>
      </c>
      <c r="M217" s="8">
        <v>0.39006400000000002</v>
      </c>
      <c r="N217" s="8">
        <v>0.40771299999999999</v>
      </c>
      <c r="O217" s="8">
        <v>0.42518</v>
      </c>
      <c r="P217" s="8">
        <v>0.44739499999999999</v>
      </c>
      <c r="Q217" s="8">
        <v>0.47403000000000001</v>
      </c>
      <c r="R217" s="8">
        <v>0.49607000000000001</v>
      </c>
      <c r="S217" s="8">
        <v>0.52093100000000003</v>
      </c>
      <c r="T217" s="8">
        <v>0.54881999999999997</v>
      </c>
      <c r="U217" s="8">
        <v>0.57426200000000005</v>
      </c>
      <c r="V217" s="8">
        <v>0.59980999999999995</v>
      </c>
      <c r="W217" s="8">
        <v>0.62862399999999996</v>
      </c>
      <c r="X217" s="8">
        <v>0.65864</v>
      </c>
      <c r="Y217" s="8">
        <v>0.68742000000000003</v>
      </c>
      <c r="Z217" s="8">
        <v>0.71816100000000005</v>
      </c>
      <c r="AA217" s="8">
        <v>0.75011899999999998</v>
      </c>
      <c r="AB217" s="8">
        <v>0.78026399999999996</v>
      </c>
      <c r="AC217" s="8">
        <v>0.81274500000000005</v>
      </c>
      <c r="AD217" s="8">
        <v>0.85069300000000003</v>
      </c>
      <c r="AE217" s="8">
        <v>0.88902300000000001</v>
      </c>
      <c r="AF217" s="8">
        <v>0.92780399999999996</v>
      </c>
      <c r="AG217" s="8">
        <v>0.964499</v>
      </c>
      <c r="AH217" s="8">
        <v>0.99987700000000002</v>
      </c>
      <c r="AI217" s="8">
        <v>1.0413019999999999</v>
      </c>
      <c r="AJ217" s="8">
        <v>1.0820609999999999</v>
      </c>
      <c r="AK217" s="5" t="s">
        <v>188</v>
      </c>
    </row>
    <row r="218" spans="1:37" ht="15" customHeight="1">
      <c r="A218" s="61" t="s">
        <v>918</v>
      </c>
      <c r="B218" s="7" t="s">
        <v>887</v>
      </c>
      <c r="C218" s="8">
        <v>0</v>
      </c>
      <c r="D218" s="8">
        <v>0</v>
      </c>
      <c r="E218" s="8">
        <v>0</v>
      </c>
      <c r="F218" s="8">
        <v>0.28006199999999998</v>
      </c>
      <c r="G218" s="8">
        <v>0.29012900000000003</v>
      </c>
      <c r="H218" s="8">
        <v>0.29447699999999999</v>
      </c>
      <c r="I218" s="8">
        <v>0.305836</v>
      </c>
      <c r="J218" s="8">
        <v>0.31708599999999998</v>
      </c>
      <c r="K218" s="8">
        <v>0.32867499999999999</v>
      </c>
      <c r="L218" s="8">
        <v>0.34160400000000002</v>
      </c>
      <c r="M218" s="8">
        <v>0.35520400000000002</v>
      </c>
      <c r="N218" s="8">
        <v>0.37127599999999999</v>
      </c>
      <c r="O218" s="8">
        <v>0.38718200000000003</v>
      </c>
      <c r="P218" s="8">
        <v>0.407412</v>
      </c>
      <c r="Q218" s="8">
        <v>0.43166599999999999</v>
      </c>
      <c r="R218" s="8">
        <v>0.451737</v>
      </c>
      <c r="S218" s="8">
        <v>0.47437600000000002</v>
      </c>
      <c r="T218" s="8">
        <v>0.49977199999999999</v>
      </c>
      <c r="U218" s="8">
        <v>0.52293999999999996</v>
      </c>
      <c r="V218" s="8">
        <v>0.54620500000000005</v>
      </c>
      <c r="W218" s="8">
        <v>0.57244499999999998</v>
      </c>
      <c r="X218" s="8">
        <v>0.59977800000000003</v>
      </c>
      <c r="Y218" s="8">
        <v>0.62598699999999996</v>
      </c>
      <c r="Z218" s="8">
        <v>0.65397899999999998</v>
      </c>
      <c r="AA218" s="8">
        <v>0.68308199999999997</v>
      </c>
      <c r="AB218" s="8">
        <v>0.71053299999999997</v>
      </c>
      <c r="AC218" s="8">
        <v>0.74011099999999996</v>
      </c>
      <c r="AD218" s="8">
        <v>0.77466800000000002</v>
      </c>
      <c r="AE218" s="8">
        <v>0.80957199999999996</v>
      </c>
      <c r="AF218" s="8">
        <v>0.84488700000000005</v>
      </c>
      <c r="AG218" s="8">
        <v>0.87830299999999994</v>
      </c>
      <c r="AH218" s="8">
        <v>0.91051899999999997</v>
      </c>
      <c r="AI218" s="8">
        <v>0.94824200000000003</v>
      </c>
      <c r="AJ218" s="8">
        <v>0.98535899999999998</v>
      </c>
      <c r="AK218" s="5" t="s">
        <v>188</v>
      </c>
    </row>
    <row r="219" spans="1:37" ht="15" customHeight="1">
      <c r="A219" s="61" t="s">
        <v>917</v>
      </c>
      <c r="B219" s="7" t="s">
        <v>885</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5" t="s">
        <v>188</v>
      </c>
    </row>
    <row r="220" spans="1:37" ht="15" customHeight="1">
      <c r="A220" s="61" t="s">
        <v>916</v>
      </c>
      <c r="B220" s="7" t="s">
        <v>915</v>
      </c>
      <c r="C220" s="8">
        <v>217.917145</v>
      </c>
      <c r="D220" s="8">
        <v>229.53144800000001</v>
      </c>
      <c r="E220" s="8">
        <v>235.43696600000001</v>
      </c>
      <c r="F220" s="8">
        <v>237.670334</v>
      </c>
      <c r="G220" s="8">
        <v>239.04199199999999</v>
      </c>
      <c r="H220" s="8">
        <v>235.557434</v>
      </c>
      <c r="I220" s="8">
        <v>237.51847799999999</v>
      </c>
      <c r="J220" s="8">
        <v>239.08320599999999</v>
      </c>
      <c r="K220" s="8">
        <v>240.60327100000001</v>
      </c>
      <c r="L220" s="8">
        <v>242.78398100000001</v>
      </c>
      <c r="M220" s="8">
        <v>245.097061</v>
      </c>
      <c r="N220" s="8">
        <v>248.725235</v>
      </c>
      <c r="O220" s="8">
        <v>251.82598899999999</v>
      </c>
      <c r="P220" s="8">
        <v>257.26608299999998</v>
      </c>
      <c r="Q220" s="8">
        <v>264.64236499999998</v>
      </c>
      <c r="R220" s="8">
        <v>268.88092</v>
      </c>
      <c r="S220" s="8">
        <v>274.13171399999999</v>
      </c>
      <c r="T220" s="8">
        <v>280.39608800000002</v>
      </c>
      <c r="U220" s="8">
        <v>284.84896900000001</v>
      </c>
      <c r="V220" s="8">
        <v>288.85592700000001</v>
      </c>
      <c r="W220" s="8">
        <v>293.91488600000002</v>
      </c>
      <c r="X220" s="8">
        <v>298.97967499999999</v>
      </c>
      <c r="Y220" s="8">
        <v>302.95529199999999</v>
      </c>
      <c r="Z220" s="8">
        <v>307.28439300000002</v>
      </c>
      <c r="AA220" s="8">
        <v>311.61019900000002</v>
      </c>
      <c r="AB220" s="8">
        <v>314.69226099999997</v>
      </c>
      <c r="AC220" s="8">
        <v>318.24499500000002</v>
      </c>
      <c r="AD220" s="8">
        <v>323.40219100000002</v>
      </c>
      <c r="AE220" s="8">
        <v>328.12979100000001</v>
      </c>
      <c r="AF220" s="8">
        <v>332.46933000000001</v>
      </c>
      <c r="AG220" s="8">
        <v>335.55224600000003</v>
      </c>
      <c r="AH220" s="8">
        <v>337.72863799999999</v>
      </c>
      <c r="AI220" s="8">
        <v>341.476562</v>
      </c>
      <c r="AJ220" s="8">
        <v>344.50735500000002</v>
      </c>
      <c r="AK220" s="5">
        <v>1.2770999999999999E-2</v>
      </c>
    </row>
    <row r="221" spans="1:37" ht="15" customHeight="1">
      <c r="B221" s="4" t="s">
        <v>914</v>
      </c>
    </row>
    <row r="222" spans="1:37" ht="15" customHeight="1">
      <c r="A222" s="61" t="s">
        <v>913</v>
      </c>
      <c r="B222" s="7" t="s">
        <v>900</v>
      </c>
      <c r="C222" s="8">
        <v>102.67888600000001</v>
      </c>
      <c r="D222" s="8">
        <v>112.08947000000001</v>
      </c>
      <c r="E222" s="8">
        <v>122.47764599999999</v>
      </c>
      <c r="F222" s="8">
        <v>116.882401</v>
      </c>
      <c r="G222" s="8">
        <v>113.68174</v>
      </c>
      <c r="H222" s="8">
        <v>125.006111</v>
      </c>
      <c r="I222" s="8">
        <v>124.908951</v>
      </c>
      <c r="J222" s="8">
        <v>122.507385</v>
      </c>
      <c r="K222" s="8">
        <v>123.09715300000001</v>
      </c>
      <c r="L222" s="8">
        <v>124.724144</v>
      </c>
      <c r="M222" s="8">
        <v>126.084808</v>
      </c>
      <c r="N222" s="8">
        <v>126.489594</v>
      </c>
      <c r="O222" s="8">
        <v>128.13020299999999</v>
      </c>
      <c r="P222" s="8">
        <v>131.307388</v>
      </c>
      <c r="Q222" s="8">
        <v>134.634995</v>
      </c>
      <c r="R222" s="8">
        <v>137.83502200000001</v>
      </c>
      <c r="S222" s="8">
        <v>141.78999300000001</v>
      </c>
      <c r="T222" s="8">
        <v>146.63166799999999</v>
      </c>
      <c r="U222" s="8">
        <v>149.53233299999999</v>
      </c>
      <c r="V222" s="8">
        <v>152.04054300000001</v>
      </c>
      <c r="W222" s="8">
        <v>156.287781</v>
      </c>
      <c r="X222" s="8">
        <v>161.33818099999999</v>
      </c>
      <c r="Y222" s="8">
        <v>165.920456</v>
      </c>
      <c r="Z222" s="8">
        <v>170.20137</v>
      </c>
      <c r="AA222" s="8">
        <v>174.82044999999999</v>
      </c>
      <c r="AB222" s="8">
        <v>179.92517100000001</v>
      </c>
      <c r="AC222" s="8">
        <v>185.49099699999999</v>
      </c>
      <c r="AD222" s="8">
        <v>190.486557</v>
      </c>
      <c r="AE222" s="8">
        <v>195.683685</v>
      </c>
      <c r="AF222" s="8">
        <v>199.611481</v>
      </c>
      <c r="AG222" s="8">
        <v>204.05767800000001</v>
      </c>
      <c r="AH222" s="8">
        <v>207.80862400000001</v>
      </c>
      <c r="AI222" s="8">
        <v>211.807816</v>
      </c>
      <c r="AJ222" s="8">
        <v>215.810089</v>
      </c>
      <c r="AK222" s="5">
        <v>2.0683E-2</v>
      </c>
    </row>
    <row r="223" spans="1:37" ht="15" customHeight="1">
      <c r="A223" s="61" t="s">
        <v>912</v>
      </c>
      <c r="B223" s="7" t="s">
        <v>898</v>
      </c>
      <c r="C223" s="8">
        <v>52.390663000000004</v>
      </c>
      <c r="D223" s="8">
        <v>56.706176999999997</v>
      </c>
      <c r="E223" s="8">
        <v>61.993693999999998</v>
      </c>
      <c r="F223" s="8">
        <v>59.119225</v>
      </c>
      <c r="G223" s="8">
        <v>57.506076999999998</v>
      </c>
      <c r="H223" s="8">
        <v>62.707127</v>
      </c>
      <c r="I223" s="8">
        <v>63.158400999999998</v>
      </c>
      <c r="J223" s="8">
        <v>62.708869999999997</v>
      </c>
      <c r="K223" s="8">
        <v>63.549809000000003</v>
      </c>
      <c r="L223" s="8">
        <v>64.551338000000001</v>
      </c>
      <c r="M223" s="8">
        <v>65.244003000000006</v>
      </c>
      <c r="N223" s="8">
        <v>65.817809999999994</v>
      </c>
      <c r="O223" s="8">
        <v>66.897507000000004</v>
      </c>
      <c r="P223" s="8">
        <v>68.581680000000006</v>
      </c>
      <c r="Q223" s="8">
        <v>70.206840999999997</v>
      </c>
      <c r="R223" s="8">
        <v>71.664908999999994</v>
      </c>
      <c r="S223" s="8">
        <v>73.352340999999996</v>
      </c>
      <c r="T223" s="8">
        <v>75.439644000000001</v>
      </c>
      <c r="U223" s="8">
        <v>76.509749999999997</v>
      </c>
      <c r="V223" s="8">
        <v>77.365302999999997</v>
      </c>
      <c r="W223" s="8">
        <v>79.088913000000005</v>
      </c>
      <c r="X223" s="8">
        <v>81.192359999999994</v>
      </c>
      <c r="Y223" s="8">
        <v>83.032889999999995</v>
      </c>
      <c r="Z223" s="8">
        <v>84.622840999999994</v>
      </c>
      <c r="AA223" s="8">
        <v>86.247191999999998</v>
      </c>
      <c r="AB223" s="8">
        <v>88.065513999999993</v>
      </c>
      <c r="AC223" s="8">
        <v>90.052588999999998</v>
      </c>
      <c r="AD223" s="8">
        <v>91.710548000000003</v>
      </c>
      <c r="AE223" s="8">
        <v>93.415122999999994</v>
      </c>
      <c r="AF223" s="8">
        <v>94.460991000000007</v>
      </c>
      <c r="AG223" s="8">
        <v>95.708343999999997</v>
      </c>
      <c r="AH223" s="8">
        <v>96.575385999999995</v>
      </c>
      <c r="AI223" s="8">
        <v>97.509071000000006</v>
      </c>
      <c r="AJ223" s="8">
        <v>98.468688999999998</v>
      </c>
      <c r="AK223" s="5">
        <v>1.7395000000000001E-2</v>
      </c>
    </row>
    <row r="224" spans="1:37" ht="15" customHeight="1">
      <c r="A224" s="61" t="s">
        <v>911</v>
      </c>
      <c r="B224" s="7" t="s">
        <v>790</v>
      </c>
      <c r="C224" s="8">
        <v>0.13076599999999999</v>
      </c>
      <c r="D224" s="8">
        <v>0.245697</v>
      </c>
      <c r="E224" s="8">
        <v>0.26755400000000001</v>
      </c>
      <c r="F224" s="8">
        <v>0.25459399999999999</v>
      </c>
      <c r="G224" s="8">
        <v>0.24720600000000001</v>
      </c>
      <c r="H224" s="8">
        <v>0.27087099999999997</v>
      </c>
      <c r="I224" s="8">
        <v>0.27151700000000001</v>
      </c>
      <c r="J224" s="8">
        <v>0.26804899999999998</v>
      </c>
      <c r="K224" s="8">
        <v>0.27106200000000003</v>
      </c>
      <c r="L224" s="8">
        <v>0.27628399999999997</v>
      </c>
      <c r="M224" s="8">
        <v>0.281165</v>
      </c>
      <c r="N224" s="8">
        <v>0.28528100000000001</v>
      </c>
      <c r="O224" s="8">
        <v>0.29316799999999998</v>
      </c>
      <c r="P224" s="8">
        <v>0.30475999999999998</v>
      </c>
      <c r="Q224" s="8">
        <v>0.31702599999999997</v>
      </c>
      <c r="R224" s="8">
        <v>0.33011800000000002</v>
      </c>
      <c r="S224" s="8">
        <v>0.34764</v>
      </c>
      <c r="T224" s="8">
        <v>0.36810799999999999</v>
      </c>
      <c r="U224" s="8">
        <v>0.38486300000000001</v>
      </c>
      <c r="V224" s="8">
        <v>0.40303800000000001</v>
      </c>
      <c r="W224" s="8">
        <v>0.426734</v>
      </c>
      <c r="X224" s="8">
        <v>0.45377699999999999</v>
      </c>
      <c r="Y224" s="8">
        <v>0.48073300000000002</v>
      </c>
      <c r="Z224" s="8">
        <v>0.50788699999999998</v>
      </c>
      <c r="AA224" s="8">
        <v>0.53708999999999996</v>
      </c>
      <c r="AB224" s="8">
        <v>0.569133</v>
      </c>
      <c r="AC224" s="8">
        <v>0.60412100000000002</v>
      </c>
      <c r="AD224" s="8">
        <v>0.63878999999999997</v>
      </c>
      <c r="AE224" s="8">
        <v>0.67569699999999999</v>
      </c>
      <c r="AF224" s="8">
        <v>0.70973600000000003</v>
      </c>
      <c r="AG224" s="8">
        <v>0.747116</v>
      </c>
      <c r="AH224" s="8">
        <v>0.78348700000000004</v>
      </c>
      <c r="AI224" s="8">
        <v>0.82233900000000004</v>
      </c>
      <c r="AJ224" s="8">
        <v>0.86283799999999999</v>
      </c>
      <c r="AK224" s="5">
        <v>4.0035000000000001E-2</v>
      </c>
    </row>
    <row r="225" spans="1:37" ht="15" customHeight="1">
      <c r="A225" s="61" t="s">
        <v>910</v>
      </c>
      <c r="B225" s="7" t="s">
        <v>895</v>
      </c>
      <c r="C225" s="8">
        <v>2.1940999999999999E-2</v>
      </c>
      <c r="D225" s="8">
        <v>0.47561100000000001</v>
      </c>
      <c r="E225" s="8">
        <v>0.51994099999999999</v>
      </c>
      <c r="F225" s="8">
        <v>0.49647000000000002</v>
      </c>
      <c r="G225" s="8">
        <v>0.48375699999999999</v>
      </c>
      <c r="H225" s="8">
        <v>0.53152699999999997</v>
      </c>
      <c r="I225" s="8">
        <v>0.53371599999999997</v>
      </c>
      <c r="J225" s="8">
        <v>0.526922</v>
      </c>
      <c r="K225" s="8">
        <v>0.53310900000000006</v>
      </c>
      <c r="L225" s="8">
        <v>0.54296100000000003</v>
      </c>
      <c r="M225" s="8">
        <v>0.55153099999999999</v>
      </c>
      <c r="N225" s="8">
        <v>0.55879800000000002</v>
      </c>
      <c r="O225" s="8">
        <v>0.57170699999999997</v>
      </c>
      <c r="P225" s="8">
        <v>0.59290600000000004</v>
      </c>
      <c r="Q225" s="8">
        <v>0.61539200000000005</v>
      </c>
      <c r="R225" s="8">
        <v>0.63812000000000002</v>
      </c>
      <c r="S225" s="8">
        <v>0.66453099999999998</v>
      </c>
      <c r="T225" s="8">
        <v>0.69583099999999998</v>
      </c>
      <c r="U225" s="8">
        <v>0.72067899999999996</v>
      </c>
      <c r="V225" s="8">
        <v>0.74566699999999997</v>
      </c>
      <c r="W225" s="8">
        <v>0.78112499999999996</v>
      </c>
      <c r="X225" s="8">
        <v>0.82440999999999998</v>
      </c>
      <c r="Y225" s="8">
        <v>0.86785100000000004</v>
      </c>
      <c r="Z225" s="8">
        <v>0.91180799999999995</v>
      </c>
      <c r="AA225" s="8">
        <v>0.95877299999999999</v>
      </c>
      <c r="AB225" s="8">
        <v>1.0109649999999999</v>
      </c>
      <c r="AC225" s="8">
        <v>1.074079</v>
      </c>
      <c r="AD225" s="8">
        <v>1.1359870000000001</v>
      </c>
      <c r="AE225" s="8">
        <v>1.198664</v>
      </c>
      <c r="AF225" s="8">
        <v>1.2575019999999999</v>
      </c>
      <c r="AG225" s="8">
        <v>1.3154619999999999</v>
      </c>
      <c r="AH225" s="8">
        <v>1.373788</v>
      </c>
      <c r="AI225" s="8">
        <v>1.43276</v>
      </c>
      <c r="AJ225" s="8">
        <v>1.487868</v>
      </c>
      <c r="AK225" s="5">
        <v>3.6283000000000003E-2</v>
      </c>
    </row>
    <row r="226" spans="1:37" ht="15" customHeight="1">
      <c r="A226" s="61" t="s">
        <v>909</v>
      </c>
      <c r="B226" s="7" t="s">
        <v>893</v>
      </c>
      <c r="C226" s="8">
        <v>3.6505909999999999</v>
      </c>
      <c r="D226" s="8">
        <v>4.0185380000000004</v>
      </c>
      <c r="E226" s="8">
        <v>4.3652550000000003</v>
      </c>
      <c r="F226" s="8">
        <v>4.1434860000000002</v>
      </c>
      <c r="G226" s="8">
        <v>4.0131889999999997</v>
      </c>
      <c r="H226" s="8">
        <v>4.3953239999999996</v>
      </c>
      <c r="I226" s="8">
        <v>4.4062460000000003</v>
      </c>
      <c r="J226" s="8">
        <v>4.3522020000000001</v>
      </c>
      <c r="K226" s="8">
        <v>4.4267500000000002</v>
      </c>
      <c r="L226" s="8">
        <v>4.5348569999999997</v>
      </c>
      <c r="M226" s="8">
        <v>4.6667329999999998</v>
      </c>
      <c r="N226" s="8">
        <v>4.7838729999999998</v>
      </c>
      <c r="O226" s="8">
        <v>4.9746620000000004</v>
      </c>
      <c r="P226" s="8">
        <v>5.2593209999999999</v>
      </c>
      <c r="Q226" s="8">
        <v>5.5597320000000003</v>
      </c>
      <c r="R226" s="8">
        <v>5.8659379999999999</v>
      </c>
      <c r="S226" s="8">
        <v>6.2147550000000003</v>
      </c>
      <c r="T226" s="8">
        <v>6.618474</v>
      </c>
      <c r="U226" s="8">
        <v>6.9510379999999996</v>
      </c>
      <c r="V226" s="8">
        <v>7.2793020000000004</v>
      </c>
      <c r="W226" s="8">
        <v>7.7072659999999997</v>
      </c>
      <c r="X226" s="8">
        <v>8.1956880000000005</v>
      </c>
      <c r="Y226" s="8">
        <v>8.6825559999999999</v>
      </c>
      <c r="Z226" s="8">
        <v>9.1729730000000007</v>
      </c>
      <c r="AA226" s="8">
        <v>9.7004239999999999</v>
      </c>
      <c r="AB226" s="8">
        <v>10.279139000000001</v>
      </c>
      <c r="AC226" s="8">
        <v>10.911072000000001</v>
      </c>
      <c r="AD226" s="8">
        <v>11.537217999999999</v>
      </c>
      <c r="AE226" s="8">
        <v>12.203803000000001</v>
      </c>
      <c r="AF226" s="8">
        <v>12.81859</v>
      </c>
      <c r="AG226" s="8">
        <v>13.493717</v>
      </c>
      <c r="AH226" s="8">
        <v>14.150603</v>
      </c>
      <c r="AI226" s="8">
        <v>14.852321</v>
      </c>
      <c r="AJ226" s="8">
        <v>15.510106</v>
      </c>
      <c r="AK226" s="5">
        <v>4.3109000000000001E-2</v>
      </c>
    </row>
    <row r="227" spans="1:37" ht="15" customHeight="1">
      <c r="A227" s="61" t="s">
        <v>908</v>
      </c>
      <c r="B227" s="7" t="s">
        <v>891</v>
      </c>
      <c r="C227" s="8">
        <v>0</v>
      </c>
      <c r="D227" s="8">
        <v>1.1044499999999999</v>
      </c>
      <c r="E227" s="8">
        <v>1.2436130000000001</v>
      </c>
      <c r="F227" s="8">
        <v>1.2225330000000001</v>
      </c>
      <c r="G227" s="8">
        <v>1.2252419999999999</v>
      </c>
      <c r="H227" s="8">
        <v>1.384479</v>
      </c>
      <c r="I227" s="8">
        <v>1.4294610000000001</v>
      </c>
      <c r="J227" s="8">
        <v>1.4508989999999999</v>
      </c>
      <c r="K227" s="8">
        <v>1.5071319999999999</v>
      </c>
      <c r="L227" s="8">
        <v>1.5754870000000001</v>
      </c>
      <c r="M227" s="8">
        <v>1.642029</v>
      </c>
      <c r="N227" s="8">
        <v>1.7018120000000001</v>
      </c>
      <c r="O227" s="8">
        <v>1.779917</v>
      </c>
      <c r="P227" s="8">
        <v>1.881767</v>
      </c>
      <c r="Q227" s="8">
        <v>1.9892540000000001</v>
      </c>
      <c r="R227" s="8">
        <v>2.0988129999999998</v>
      </c>
      <c r="S227" s="8">
        <v>2.2236189999999998</v>
      </c>
      <c r="T227" s="8">
        <v>2.3680680000000001</v>
      </c>
      <c r="U227" s="8">
        <v>2.4870580000000002</v>
      </c>
      <c r="V227" s="8">
        <v>2.6045099999999999</v>
      </c>
      <c r="W227" s="8">
        <v>2.7576339999999999</v>
      </c>
      <c r="X227" s="8">
        <v>2.9323899999999998</v>
      </c>
      <c r="Y227" s="8">
        <v>3.1065900000000002</v>
      </c>
      <c r="Z227" s="8">
        <v>3.2820589999999998</v>
      </c>
      <c r="AA227" s="8">
        <v>3.4707789999999998</v>
      </c>
      <c r="AB227" s="8">
        <v>3.6778409999999999</v>
      </c>
      <c r="AC227" s="8">
        <v>3.9039450000000002</v>
      </c>
      <c r="AD227" s="8">
        <v>4.1279779999999997</v>
      </c>
      <c r="AE227" s="8">
        <v>4.3664800000000001</v>
      </c>
      <c r="AF227" s="8">
        <v>4.586449</v>
      </c>
      <c r="AG227" s="8">
        <v>4.8280060000000002</v>
      </c>
      <c r="AH227" s="8">
        <v>5.0630379999999997</v>
      </c>
      <c r="AI227" s="8">
        <v>5.3141109999999996</v>
      </c>
      <c r="AJ227" s="8">
        <v>5.5758200000000002</v>
      </c>
      <c r="AK227" s="5">
        <v>5.1898E-2</v>
      </c>
    </row>
    <row r="228" spans="1:37" ht="15" customHeight="1">
      <c r="A228" s="61" t="s">
        <v>907</v>
      </c>
      <c r="B228" s="7" t="s">
        <v>889</v>
      </c>
      <c r="C228" s="8">
        <v>0</v>
      </c>
      <c r="D228" s="8">
        <v>0.46667199999999998</v>
      </c>
      <c r="E228" s="8">
        <v>0.52547299999999997</v>
      </c>
      <c r="F228" s="8">
        <v>0.51656599999999997</v>
      </c>
      <c r="G228" s="8">
        <v>0.51771100000000003</v>
      </c>
      <c r="H228" s="8">
        <v>0.58499400000000001</v>
      </c>
      <c r="I228" s="8">
        <v>0.60400100000000001</v>
      </c>
      <c r="J228" s="8">
        <v>0.61306000000000005</v>
      </c>
      <c r="K228" s="8">
        <v>0.63682000000000005</v>
      </c>
      <c r="L228" s="8">
        <v>0.66570300000000004</v>
      </c>
      <c r="M228" s="8">
        <v>0.69381899999999996</v>
      </c>
      <c r="N228" s="8">
        <v>0.71908000000000005</v>
      </c>
      <c r="O228" s="8">
        <v>0.75208200000000003</v>
      </c>
      <c r="P228" s="8">
        <v>0.79511799999999999</v>
      </c>
      <c r="Q228" s="8">
        <v>0.84053500000000003</v>
      </c>
      <c r="R228" s="8">
        <v>0.88682799999999995</v>
      </c>
      <c r="S228" s="8">
        <v>0.93956300000000004</v>
      </c>
      <c r="T228" s="8">
        <v>1.0005980000000001</v>
      </c>
      <c r="U228" s="8">
        <v>1.0508759999999999</v>
      </c>
      <c r="V228" s="8">
        <v>1.1005039999999999</v>
      </c>
      <c r="W228" s="8">
        <v>1.1652039999999999</v>
      </c>
      <c r="X228" s="8">
        <v>1.239045</v>
      </c>
      <c r="Y228" s="8">
        <v>1.312651</v>
      </c>
      <c r="Z228" s="8">
        <v>1.3867929999999999</v>
      </c>
      <c r="AA228" s="8">
        <v>1.4665349999999999</v>
      </c>
      <c r="AB228" s="8">
        <v>1.554027</v>
      </c>
      <c r="AC228" s="8">
        <v>1.649564</v>
      </c>
      <c r="AD228" s="8">
        <v>1.744227</v>
      </c>
      <c r="AE228" s="8">
        <v>1.845002</v>
      </c>
      <c r="AF228" s="8">
        <v>1.937948</v>
      </c>
      <c r="AG228" s="8">
        <v>2.0400149999999999</v>
      </c>
      <c r="AH228" s="8">
        <v>2.1393249999999999</v>
      </c>
      <c r="AI228" s="8">
        <v>2.245412</v>
      </c>
      <c r="AJ228" s="8">
        <v>2.3559939999999999</v>
      </c>
      <c r="AK228" s="5">
        <v>5.1898E-2</v>
      </c>
    </row>
    <row r="229" spans="1:37" ht="15" customHeight="1">
      <c r="A229" s="61" t="s">
        <v>906</v>
      </c>
      <c r="B229" s="7" t="s">
        <v>887</v>
      </c>
      <c r="C229" s="8">
        <v>0</v>
      </c>
      <c r="D229" s="8">
        <v>0.38485799999999998</v>
      </c>
      <c r="E229" s="8">
        <v>0.43335099999999999</v>
      </c>
      <c r="F229" s="8">
        <v>0.426006</v>
      </c>
      <c r="G229" s="8">
        <v>0.42695</v>
      </c>
      <c r="H229" s="8">
        <v>0.48243799999999998</v>
      </c>
      <c r="I229" s="8">
        <v>0.498112</v>
      </c>
      <c r="J229" s="8">
        <v>0.505583</v>
      </c>
      <c r="K229" s="8">
        <v>0.52517800000000003</v>
      </c>
      <c r="L229" s="8">
        <v>0.54899699999999996</v>
      </c>
      <c r="M229" s="8">
        <v>0.57218400000000003</v>
      </c>
      <c r="N229" s="8">
        <v>0.59301599999999999</v>
      </c>
      <c r="O229" s="8">
        <v>0.62023300000000003</v>
      </c>
      <c r="P229" s="8">
        <v>0.65572399999999997</v>
      </c>
      <c r="Q229" s="8">
        <v>0.69317899999999999</v>
      </c>
      <c r="R229" s="8">
        <v>0.73135600000000001</v>
      </c>
      <c r="S229" s="8">
        <v>0.77484600000000003</v>
      </c>
      <c r="T229" s="8">
        <v>0.82518100000000005</v>
      </c>
      <c r="U229" s="8">
        <v>0.86664399999999997</v>
      </c>
      <c r="V229" s="8">
        <v>0.90757200000000005</v>
      </c>
      <c r="W229" s="8">
        <v>0.96092999999999995</v>
      </c>
      <c r="X229" s="8">
        <v>1.021825</v>
      </c>
      <c r="Y229" s="8">
        <v>1.082527</v>
      </c>
      <c r="Z229" s="8">
        <v>1.1436710000000001</v>
      </c>
      <c r="AA229" s="8">
        <v>1.209433</v>
      </c>
      <c r="AB229" s="8">
        <v>1.2815859999999999</v>
      </c>
      <c r="AC229" s="8">
        <v>1.3603749999999999</v>
      </c>
      <c r="AD229" s="8">
        <v>1.438442</v>
      </c>
      <c r="AE229" s="8">
        <v>1.52155</v>
      </c>
      <c r="AF229" s="8">
        <v>1.598201</v>
      </c>
      <c r="AG229" s="8">
        <v>1.682375</v>
      </c>
      <c r="AH229" s="8">
        <v>1.7642739999999999</v>
      </c>
      <c r="AI229" s="8">
        <v>1.851763</v>
      </c>
      <c r="AJ229" s="8">
        <v>1.9429590000000001</v>
      </c>
      <c r="AK229" s="5">
        <v>5.1898E-2</v>
      </c>
    </row>
    <row r="230" spans="1:37" ht="15" customHeight="1">
      <c r="A230" s="61" t="s">
        <v>905</v>
      </c>
      <c r="B230" s="7" t="s">
        <v>885</v>
      </c>
      <c r="C230" s="8">
        <v>0</v>
      </c>
      <c r="D230" s="8">
        <v>0.66082399999999997</v>
      </c>
      <c r="E230" s="8">
        <v>0.744089</v>
      </c>
      <c r="F230" s="8">
        <v>0.73147700000000004</v>
      </c>
      <c r="G230" s="8">
        <v>0.73309800000000003</v>
      </c>
      <c r="H230" s="8">
        <v>0.82837300000000003</v>
      </c>
      <c r="I230" s="8">
        <v>0.85528800000000005</v>
      </c>
      <c r="J230" s="8">
        <v>0.86811499999999997</v>
      </c>
      <c r="K230" s="8">
        <v>0.90176000000000001</v>
      </c>
      <c r="L230" s="8">
        <v>0.94266000000000005</v>
      </c>
      <c r="M230" s="8">
        <v>0.98247300000000004</v>
      </c>
      <c r="N230" s="8">
        <v>1.018243</v>
      </c>
      <c r="O230" s="8">
        <v>1.0649759999999999</v>
      </c>
      <c r="P230" s="8">
        <v>1.125915</v>
      </c>
      <c r="Q230" s="8">
        <v>1.1902280000000001</v>
      </c>
      <c r="R230" s="8">
        <v>1.2557799999999999</v>
      </c>
      <c r="S230" s="8">
        <v>1.3304549999999999</v>
      </c>
      <c r="T230" s="8">
        <v>1.4168829999999999</v>
      </c>
      <c r="U230" s="8">
        <v>1.488078</v>
      </c>
      <c r="V230" s="8">
        <v>1.5583530000000001</v>
      </c>
      <c r="W230" s="8">
        <v>1.6499710000000001</v>
      </c>
      <c r="X230" s="8">
        <v>1.7545329999999999</v>
      </c>
      <c r="Y230" s="8">
        <v>1.858762</v>
      </c>
      <c r="Z230" s="8">
        <v>1.9637500000000001</v>
      </c>
      <c r="AA230" s="8">
        <v>2.076667</v>
      </c>
      <c r="AB230" s="8">
        <v>2.200558</v>
      </c>
      <c r="AC230" s="8">
        <v>2.3358430000000001</v>
      </c>
      <c r="AD230" s="8">
        <v>2.4698880000000001</v>
      </c>
      <c r="AE230" s="8">
        <v>2.61259</v>
      </c>
      <c r="AF230" s="8">
        <v>2.7442030000000002</v>
      </c>
      <c r="AG230" s="8">
        <v>2.8887350000000001</v>
      </c>
      <c r="AH230" s="8">
        <v>3.0293610000000002</v>
      </c>
      <c r="AI230" s="8">
        <v>3.1795849999999999</v>
      </c>
      <c r="AJ230" s="8">
        <v>3.3361730000000001</v>
      </c>
      <c r="AK230" s="5">
        <v>5.1898E-2</v>
      </c>
    </row>
    <row r="231" spans="1:37" ht="15" customHeight="1">
      <c r="A231" s="61" t="s">
        <v>904</v>
      </c>
      <c r="B231" s="7" t="s">
        <v>903</v>
      </c>
      <c r="C231" s="8">
        <v>158.87283300000001</v>
      </c>
      <c r="D231" s="8">
        <v>176.152252</v>
      </c>
      <c r="E231" s="8">
        <v>192.57060200000001</v>
      </c>
      <c r="F231" s="8">
        <v>183.792755</v>
      </c>
      <c r="G231" s="8">
        <v>178.83496099999999</v>
      </c>
      <c r="H231" s="8">
        <v>196.191238</v>
      </c>
      <c r="I231" s="8">
        <v>196.665695</v>
      </c>
      <c r="J231" s="8">
        <v>193.80110199999999</v>
      </c>
      <c r="K231" s="8">
        <v>195.44880699999999</v>
      </c>
      <c r="L231" s="8">
        <v>198.36241100000001</v>
      </c>
      <c r="M231" s="8">
        <v>200.71876499999999</v>
      </c>
      <c r="N231" s="8">
        <v>201.96751399999999</v>
      </c>
      <c r="O231" s="8">
        <v>205.08442700000001</v>
      </c>
      <c r="P231" s="8">
        <v>210.50457800000001</v>
      </c>
      <c r="Q231" s="8">
        <v>216.04718</v>
      </c>
      <c r="R231" s="8">
        <v>221.30688499999999</v>
      </c>
      <c r="S231" s="8">
        <v>227.63774100000001</v>
      </c>
      <c r="T231" s="8">
        <v>235.36445599999999</v>
      </c>
      <c r="U231" s="8">
        <v>239.991287</v>
      </c>
      <c r="V231" s="8">
        <v>244.004807</v>
      </c>
      <c r="W231" s="8">
        <v>250.82556199999999</v>
      </c>
      <c r="X231" s="8">
        <v>258.95224000000002</v>
      </c>
      <c r="Y231" s="8">
        <v>266.34497099999999</v>
      </c>
      <c r="Z231" s="8">
        <v>273.19314600000001</v>
      </c>
      <c r="AA231" s="8">
        <v>280.48736600000001</v>
      </c>
      <c r="AB231" s="8">
        <v>288.563965</v>
      </c>
      <c r="AC231" s="8">
        <v>297.38259900000003</v>
      </c>
      <c r="AD231" s="8">
        <v>305.28961199999998</v>
      </c>
      <c r="AE231" s="8">
        <v>313.522583</v>
      </c>
      <c r="AF231" s="8">
        <v>319.72506700000002</v>
      </c>
      <c r="AG231" s="8">
        <v>326.76147500000002</v>
      </c>
      <c r="AH231" s="8">
        <v>332.68786599999999</v>
      </c>
      <c r="AI231" s="8">
        <v>339.01522799999998</v>
      </c>
      <c r="AJ231" s="8">
        <v>345.350525</v>
      </c>
      <c r="AK231" s="5">
        <v>2.1260999999999999E-2</v>
      </c>
    </row>
    <row r="232" spans="1:37" ht="15" customHeight="1">
      <c r="B232" s="4" t="s">
        <v>902</v>
      </c>
    </row>
    <row r="233" spans="1:37" ht="15" customHeight="1">
      <c r="A233" s="61" t="s">
        <v>901</v>
      </c>
      <c r="B233" s="7" t="s">
        <v>900</v>
      </c>
      <c r="C233" s="8">
        <v>251.589752</v>
      </c>
      <c r="D233" s="8">
        <v>271.43713400000001</v>
      </c>
      <c r="E233" s="8">
        <v>290.17019699999997</v>
      </c>
      <c r="F233" s="8">
        <v>270.784088</v>
      </c>
      <c r="G233" s="8">
        <v>257.59075899999999</v>
      </c>
      <c r="H233" s="8">
        <v>276.23306300000002</v>
      </c>
      <c r="I233" s="8">
        <v>270.66409299999998</v>
      </c>
      <c r="J233" s="8">
        <v>260.69656400000002</v>
      </c>
      <c r="K233" s="8">
        <v>256.94982900000002</v>
      </c>
      <c r="L233" s="8">
        <v>254.82302899999999</v>
      </c>
      <c r="M233" s="8">
        <v>251.940247</v>
      </c>
      <c r="N233" s="8">
        <v>247.67163099999999</v>
      </c>
      <c r="O233" s="8">
        <v>245.64317299999999</v>
      </c>
      <c r="P233" s="8">
        <v>246.22178600000001</v>
      </c>
      <c r="Q233" s="8">
        <v>246.73696899999999</v>
      </c>
      <c r="R233" s="8">
        <v>246.71572900000001</v>
      </c>
      <c r="S233" s="8">
        <v>247.68417400000001</v>
      </c>
      <c r="T233" s="8">
        <v>249.91044600000001</v>
      </c>
      <c r="U233" s="8">
        <v>248.61093099999999</v>
      </c>
      <c r="V233" s="8">
        <v>246.55435199999999</v>
      </c>
      <c r="W233" s="8">
        <v>247.170883</v>
      </c>
      <c r="X233" s="8">
        <v>248.80387899999999</v>
      </c>
      <c r="Y233" s="8">
        <v>249.45353700000001</v>
      </c>
      <c r="Z233" s="8">
        <v>249.31578099999999</v>
      </c>
      <c r="AA233" s="8">
        <v>249.34562700000001</v>
      </c>
      <c r="AB233" s="8">
        <v>249.78147899999999</v>
      </c>
      <c r="AC233" s="8">
        <v>250.55844099999999</v>
      </c>
      <c r="AD233" s="8">
        <v>250.288544</v>
      </c>
      <c r="AE233" s="8">
        <v>250.04733300000001</v>
      </c>
      <c r="AF233" s="8">
        <v>248.14274599999999</v>
      </c>
      <c r="AG233" s="8">
        <v>246.77183500000001</v>
      </c>
      <c r="AH233" s="8">
        <v>244.43017599999999</v>
      </c>
      <c r="AI233" s="8">
        <v>242.585632</v>
      </c>
      <c r="AJ233" s="8">
        <v>240.686859</v>
      </c>
      <c r="AK233" s="5">
        <v>-3.7499999999999999E-3</v>
      </c>
    </row>
    <row r="234" spans="1:37" ht="15" customHeight="1">
      <c r="A234" s="61" t="s">
        <v>899</v>
      </c>
      <c r="B234" s="7" t="s">
        <v>898</v>
      </c>
      <c r="C234" s="8">
        <v>0.538906</v>
      </c>
      <c r="D234" s="8">
        <v>0.415493</v>
      </c>
      <c r="E234" s="8">
        <v>0.44368600000000002</v>
      </c>
      <c r="F234" s="8">
        <v>0.41369</v>
      </c>
      <c r="G234" s="8">
        <v>0.39328600000000002</v>
      </c>
      <c r="H234" s="8">
        <v>0.42158899999999999</v>
      </c>
      <c r="I234" s="8">
        <v>0.41298400000000002</v>
      </c>
      <c r="J234" s="8">
        <v>0.39773500000000001</v>
      </c>
      <c r="K234" s="8">
        <v>0.39204899999999998</v>
      </c>
      <c r="L234" s="8">
        <v>0.388928</v>
      </c>
      <c r="M234" s="8">
        <v>0.38470700000000002</v>
      </c>
      <c r="N234" s="8">
        <v>0.37842900000000002</v>
      </c>
      <c r="O234" s="8">
        <v>0.37568200000000002</v>
      </c>
      <c r="P234" s="8">
        <v>0.37701400000000002</v>
      </c>
      <c r="Q234" s="8">
        <v>0.37833099999999997</v>
      </c>
      <c r="R234" s="8">
        <v>0.37893399999999999</v>
      </c>
      <c r="S234" s="8">
        <v>0.381129</v>
      </c>
      <c r="T234" s="8">
        <v>0.38533699999999999</v>
      </c>
      <c r="U234" s="8">
        <v>0.384218</v>
      </c>
      <c r="V234" s="8">
        <v>0.38200600000000001</v>
      </c>
      <c r="W234" s="8">
        <v>0.38400600000000001</v>
      </c>
      <c r="X234" s="8">
        <v>0.38768799999999998</v>
      </c>
      <c r="Y234" s="8">
        <v>0.38994600000000001</v>
      </c>
      <c r="Z234" s="8">
        <v>0.39113300000000001</v>
      </c>
      <c r="AA234" s="8">
        <v>0.39269700000000002</v>
      </c>
      <c r="AB234" s="8">
        <v>0.39506599999999997</v>
      </c>
      <c r="AC234" s="8">
        <v>0.398123</v>
      </c>
      <c r="AD234" s="8">
        <v>0.39964499999999997</v>
      </c>
      <c r="AE234" s="8">
        <v>0.401308</v>
      </c>
      <c r="AF234" s="8">
        <v>0.400144</v>
      </c>
      <c r="AG234" s="8">
        <v>0.39983400000000002</v>
      </c>
      <c r="AH234" s="8">
        <v>0.39799200000000001</v>
      </c>
      <c r="AI234" s="8">
        <v>0.39647900000000003</v>
      </c>
      <c r="AJ234" s="8">
        <v>0.39481899999999998</v>
      </c>
      <c r="AK234" s="5">
        <v>-1.5939999999999999E-3</v>
      </c>
    </row>
    <row r="235" spans="1:37" ht="15" customHeight="1">
      <c r="A235" s="61" t="s">
        <v>897</v>
      </c>
      <c r="B235" s="7" t="s">
        <v>790</v>
      </c>
      <c r="C235" s="8">
        <v>0.246971</v>
      </c>
      <c r="D235" s="8">
        <v>0.306732</v>
      </c>
      <c r="E235" s="8">
        <v>0.32074999999999998</v>
      </c>
      <c r="F235" s="8">
        <v>0.29300399999999999</v>
      </c>
      <c r="G235" s="8">
        <v>0.27304600000000001</v>
      </c>
      <c r="H235" s="8">
        <v>0.28706199999999998</v>
      </c>
      <c r="I235" s="8">
        <v>0.27594200000000002</v>
      </c>
      <c r="J235" s="8">
        <v>0.26093100000000002</v>
      </c>
      <c r="K235" s="8">
        <v>0.25268200000000002</v>
      </c>
      <c r="L235" s="8">
        <v>0.246418</v>
      </c>
      <c r="M235" s="8">
        <v>0.239761</v>
      </c>
      <c r="N235" s="8">
        <v>0.23214599999999999</v>
      </c>
      <c r="O235" s="8">
        <v>0.226996</v>
      </c>
      <c r="P235" s="8">
        <v>0.22453200000000001</v>
      </c>
      <c r="Q235" s="8">
        <v>0.22224099999999999</v>
      </c>
      <c r="R235" s="8">
        <v>0.219775</v>
      </c>
      <c r="S235" s="8">
        <v>0.218414</v>
      </c>
      <c r="T235" s="8">
        <v>0.218477</v>
      </c>
      <c r="U235" s="8">
        <v>0.2157</v>
      </c>
      <c r="V235" s="8">
        <v>0.21282999999999999</v>
      </c>
      <c r="W235" s="8">
        <v>0.21321499999999999</v>
      </c>
      <c r="X235" s="8">
        <v>0.21502399999999999</v>
      </c>
      <c r="Y235" s="8">
        <v>0.21623400000000001</v>
      </c>
      <c r="Z235" s="8">
        <v>0.217304</v>
      </c>
      <c r="AA235" s="8">
        <v>0.218864</v>
      </c>
      <c r="AB235" s="8">
        <v>0.22107599999999999</v>
      </c>
      <c r="AC235" s="8">
        <v>0.223937</v>
      </c>
      <c r="AD235" s="8">
        <v>0.226244</v>
      </c>
      <c r="AE235" s="8">
        <v>0.22884499999999999</v>
      </c>
      <c r="AF235" s="8">
        <v>0.23003999999999999</v>
      </c>
      <c r="AG235" s="8">
        <v>0.23192399999999999</v>
      </c>
      <c r="AH235" s="8">
        <v>0.23311499999999999</v>
      </c>
      <c r="AI235" s="8">
        <v>0.23458399999999999</v>
      </c>
      <c r="AJ235" s="8">
        <v>0.23625399999999999</v>
      </c>
      <c r="AK235" s="5">
        <v>-8.1250000000000003E-3</v>
      </c>
    </row>
    <row r="236" spans="1:37" ht="15" customHeight="1">
      <c r="A236" s="61" t="s">
        <v>896</v>
      </c>
      <c r="B236" s="7" t="s">
        <v>895</v>
      </c>
      <c r="C236" s="8">
        <v>4.2515359999999998</v>
      </c>
      <c r="D236" s="8">
        <v>4.4833590000000001</v>
      </c>
      <c r="E236" s="8">
        <v>4.4393950000000002</v>
      </c>
      <c r="F236" s="8">
        <v>3.8754520000000001</v>
      </c>
      <c r="G236" s="8">
        <v>3.4891350000000001</v>
      </c>
      <c r="H236" s="8">
        <v>3.5991390000000001</v>
      </c>
      <c r="I236" s="8">
        <v>3.4193220000000002</v>
      </c>
      <c r="J236" s="8">
        <v>3.2297280000000002</v>
      </c>
      <c r="K236" s="8">
        <v>3.1649769999999999</v>
      </c>
      <c r="L236" s="8">
        <v>3.1817570000000002</v>
      </c>
      <c r="M236" s="8">
        <v>3.2241339999999998</v>
      </c>
      <c r="N236" s="8">
        <v>3.2871760000000001</v>
      </c>
      <c r="O236" s="8">
        <v>3.45173</v>
      </c>
      <c r="P236" s="8">
        <v>3.7116760000000002</v>
      </c>
      <c r="Q236" s="8">
        <v>4.0234909999999999</v>
      </c>
      <c r="R236" s="8">
        <v>4.3961959999999998</v>
      </c>
      <c r="S236" s="8">
        <v>4.8328239999999996</v>
      </c>
      <c r="T236" s="8">
        <v>5.3420430000000003</v>
      </c>
      <c r="U236" s="8">
        <v>5.8458969999999999</v>
      </c>
      <c r="V236" s="8">
        <v>6.3814659999999996</v>
      </c>
      <c r="W236" s="8">
        <v>7.0302049999999996</v>
      </c>
      <c r="X236" s="8">
        <v>7.773047</v>
      </c>
      <c r="Y236" s="8">
        <v>8.5534669999999995</v>
      </c>
      <c r="Z236" s="8">
        <v>9.4099029999999999</v>
      </c>
      <c r="AA236" s="8">
        <v>10.345533</v>
      </c>
      <c r="AB236" s="8">
        <v>11.40413</v>
      </c>
      <c r="AC236" s="8">
        <v>12.572865</v>
      </c>
      <c r="AD236" s="8">
        <v>13.771280000000001</v>
      </c>
      <c r="AE236" s="8">
        <v>15.030868999999999</v>
      </c>
      <c r="AF236" s="8">
        <v>16.083143</v>
      </c>
      <c r="AG236" s="8">
        <v>17.164353999999999</v>
      </c>
      <c r="AH236" s="8">
        <v>18.202266999999999</v>
      </c>
      <c r="AI236" s="8">
        <v>18.958186999999999</v>
      </c>
      <c r="AJ236" s="8">
        <v>19.668839999999999</v>
      </c>
      <c r="AK236" s="5">
        <v>4.7292000000000001E-2</v>
      </c>
    </row>
    <row r="237" spans="1:37" ht="15" customHeight="1">
      <c r="A237" s="61" t="s">
        <v>894</v>
      </c>
      <c r="B237" s="7" t="s">
        <v>893</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5" t="s">
        <v>188</v>
      </c>
    </row>
    <row r="238" spans="1:37" ht="15" customHeight="1">
      <c r="A238" s="61" t="s">
        <v>892</v>
      </c>
      <c r="B238" s="7" t="s">
        <v>891</v>
      </c>
      <c r="C238" s="8">
        <v>0</v>
      </c>
      <c r="D238" s="8">
        <v>0.52680800000000005</v>
      </c>
      <c r="E238" s="8">
        <v>0.57943199999999995</v>
      </c>
      <c r="F238" s="8">
        <v>0.55646600000000002</v>
      </c>
      <c r="G238" s="8">
        <v>0.54488999999999999</v>
      </c>
      <c r="H238" s="8">
        <v>0.60162700000000002</v>
      </c>
      <c r="I238" s="8">
        <v>0.60702699999999998</v>
      </c>
      <c r="J238" s="8">
        <v>0.60215200000000002</v>
      </c>
      <c r="K238" s="8">
        <v>0.61134999999999995</v>
      </c>
      <c r="L238" s="8">
        <v>0.62467799999999996</v>
      </c>
      <c r="M238" s="8">
        <v>0.636436</v>
      </c>
      <c r="N238" s="8">
        <v>0.64483000000000001</v>
      </c>
      <c r="O238" s="8">
        <v>0.65935500000000002</v>
      </c>
      <c r="P238" s="8">
        <v>0.68154300000000001</v>
      </c>
      <c r="Q238" s="8">
        <v>0.70444200000000001</v>
      </c>
      <c r="R238" s="8">
        <v>0.72673100000000002</v>
      </c>
      <c r="S238" s="8">
        <v>0.75287000000000004</v>
      </c>
      <c r="T238" s="8">
        <v>0.78401699999999996</v>
      </c>
      <c r="U238" s="8">
        <v>0.80519099999999999</v>
      </c>
      <c r="V238" s="8">
        <v>0.82457199999999997</v>
      </c>
      <c r="W238" s="8">
        <v>0.85375599999999996</v>
      </c>
      <c r="X238" s="8">
        <v>0.88780099999999995</v>
      </c>
      <c r="Y238" s="8">
        <v>0.91976000000000002</v>
      </c>
      <c r="Z238" s="8">
        <v>0.950237</v>
      </c>
      <c r="AA238" s="8">
        <v>0.98265899999999995</v>
      </c>
      <c r="AB238" s="8">
        <v>1.0182439999999999</v>
      </c>
      <c r="AC238" s="8">
        <v>1.056905</v>
      </c>
      <c r="AD238" s="8">
        <v>1.092776</v>
      </c>
      <c r="AE238" s="8">
        <v>1.1302430000000001</v>
      </c>
      <c r="AF238" s="8">
        <v>1.1607719999999999</v>
      </c>
      <c r="AG238" s="8">
        <v>1.194671</v>
      </c>
      <c r="AH238" s="8">
        <v>1.2248429999999999</v>
      </c>
      <c r="AI238" s="8">
        <v>1.256791</v>
      </c>
      <c r="AJ238" s="8">
        <v>1.2890729999999999</v>
      </c>
      <c r="AK238" s="5">
        <v>2.8358000000000001E-2</v>
      </c>
    </row>
    <row r="239" spans="1:37" ht="15" customHeight="1">
      <c r="A239" s="61" t="s">
        <v>890</v>
      </c>
      <c r="B239" s="7" t="s">
        <v>889</v>
      </c>
      <c r="C239" s="8">
        <v>0</v>
      </c>
      <c r="D239" s="8">
        <v>0.21735299999999999</v>
      </c>
      <c r="E239" s="8">
        <v>0.239065</v>
      </c>
      <c r="F239" s="8">
        <v>0.22958999999999999</v>
      </c>
      <c r="G239" s="8">
        <v>0.22481400000000001</v>
      </c>
      <c r="H239" s="8">
        <v>0.248222</v>
      </c>
      <c r="I239" s="8">
        <v>0.25045000000000001</v>
      </c>
      <c r="J239" s="8">
        <v>0.24843899999999999</v>
      </c>
      <c r="K239" s="8">
        <v>0.25223400000000001</v>
      </c>
      <c r="L239" s="8">
        <v>0.25773299999999999</v>
      </c>
      <c r="M239" s="8">
        <v>0.26258399999999998</v>
      </c>
      <c r="N239" s="8">
        <v>0.26604800000000001</v>
      </c>
      <c r="O239" s="8">
        <v>0.27204</v>
      </c>
      <c r="P239" s="8">
        <v>0.28119499999999997</v>
      </c>
      <c r="Q239" s="8">
        <v>0.29064200000000001</v>
      </c>
      <c r="R239" s="8">
        <v>0.29983799999999999</v>
      </c>
      <c r="S239" s="8">
        <v>0.31062299999999998</v>
      </c>
      <c r="T239" s="8">
        <v>0.32347399999999998</v>
      </c>
      <c r="U239" s="8">
        <v>0.33221000000000001</v>
      </c>
      <c r="V239" s="8">
        <v>0.34020600000000001</v>
      </c>
      <c r="W239" s="8">
        <v>0.35224699999999998</v>
      </c>
      <c r="X239" s="8">
        <v>0.36629400000000001</v>
      </c>
      <c r="Y239" s="8">
        <v>0.37947999999999998</v>
      </c>
      <c r="Z239" s="8">
        <v>0.39205400000000001</v>
      </c>
      <c r="AA239" s="8">
        <v>0.40543099999999999</v>
      </c>
      <c r="AB239" s="8">
        <v>0.42011199999999999</v>
      </c>
      <c r="AC239" s="8">
        <v>0.43606400000000001</v>
      </c>
      <c r="AD239" s="8">
        <v>0.45086300000000001</v>
      </c>
      <c r="AE239" s="8">
        <v>0.46632200000000001</v>
      </c>
      <c r="AF239" s="8">
        <v>0.47891699999999998</v>
      </c>
      <c r="AG239" s="8">
        <v>0.49290400000000001</v>
      </c>
      <c r="AH239" s="8">
        <v>0.50535200000000002</v>
      </c>
      <c r="AI239" s="8">
        <v>0.51853300000000002</v>
      </c>
      <c r="AJ239" s="8">
        <v>0.53185199999999999</v>
      </c>
      <c r="AK239" s="5">
        <v>2.8358000000000001E-2</v>
      </c>
    </row>
    <row r="240" spans="1:37" ht="15" customHeight="1">
      <c r="A240" s="61" t="s">
        <v>888</v>
      </c>
      <c r="B240" s="7" t="s">
        <v>887</v>
      </c>
      <c r="C240" s="8">
        <v>0</v>
      </c>
      <c r="D240" s="8">
        <v>0.20746700000000001</v>
      </c>
      <c r="E240" s="8">
        <v>0.228191</v>
      </c>
      <c r="F240" s="8">
        <v>0.21914700000000001</v>
      </c>
      <c r="G240" s="8">
        <v>0.214588</v>
      </c>
      <c r="H240" s="8">
        <v>0.236932</v>
      </c>
      <c r="I240" s="8">
        <v>0.23905899999999999</v>
      </c>
      <c r="J240" s="8">
        <v>0.23713899999999999</v>
      </c>
      <c r="K240" s="8">
        <v>0.240761</v>
      </c>
      <c r="L240" s="8">
        <v>0.24601000000000001</v>
      </c>
      <c r="M240" s="8">
        <v>0.25063999999999997</v>
      </c>
      <c r="N240" s="8">
        <v>0.25394600000000001</v>
      </c>
      <c r="O240" s="8">
        <v>0.25966699999999998</v>
      </c>
      <c r="P240" s="8">
        <v>0.26840399999999998</v>
      </c>
      <c r="Q240" s="8">
        <v>0.277422</v>
      </c>
      <c r="R240" s="8">
        <v>0.28620000000000001</v>
      </c>
      <c r="S240" s="8">
        <v>0.29649399999999998</v>
      </c>
      <c r="T240" s="8">
        <v>0.30876100000000001</v>
      </c>
      <c r="U240" s="8">
        <v>0.31709999999999999</v>
      </c>
      <c r="V240" s="8">
        <v>0.32473200000000002</v>
      </c>
      <c r="W240" s="8">
        <v>0.336225</v>
      </c>
      <c r="X240" s="8">
        <v>0.34963300000000003</v>
      </c>
      <c r="Y240" s="8">
        <v>0.36221900000000001</v>
      </c>
      <c r="Z240" s="8">
        <v>0.37422100000000003</v>
      </c>
      <c r="AA240" s="8">
        <v>0.38699</v>
      </c>
      <c r="AB240" s="8">
        <v>0.40100400000000003</v>
      </c>
      <c r="AC240" s="8">
        <v>0.41622900000000002</v>
      </c>
      <c r="AD240" s="8">
        <v>0.43035600000000002</v>
      </c>
      <c r="AE240" s="8">
        <v>0.44511099999999998</v>
      </c>
      <c r="AF240" s="8">
        <v>0.45713399999999998</v>
      </c>
      <c r="AG240" s="8">
        <v>0.47048400000000001</v>
      </c>
      <c r="AH240" s="8">
        <v>0.48236600000000002</v>
      </c>
      <c r="AI240" s="8">
        <v>0.494948</v>
      </c>
      <c r="AJ240" s="8">
        <v>0.50766100000000003</v>
      </c>
      <c r="AK240" s="5">
        <v>2.8358000000000001E-2</v>
      </c>
    </row>
    <row r="241" spans="1:37" ht="15" customHeight="1">
      <c r="A241" s="61" t="s">
        <v>886</v>
      </c>
      <c r="B241" s="7" t="s">
        <v>885</v>
      </c>
      <c r="C241" s="8">
        <v>0</v>
      </c>
      <c r="D241" s="8">
        <v>0.31173899999999999</v>
      </c>
      <c r="E241" s="8">
        <v>0.34287899999999999</v>
      </c>
      <c r="F241" s="8">
        <v>0.329289</v>
      </c>
      <c r="G241" s="8">
        <v>0.32243899999999998</v>
      </c>
      <c r="H241" s="8">
        <v>0.35601300000000002</v>
      </c>
      <c r="I241" s="8">
        <v>0.359209</v>
      </c>
      <c r="J241" s="8">
        <v>0.35632399999999997</v>
      </c>
      <c r="K241" s="8">
        <v>0.36176700000000001</v>
      </c>
      <c r="L241" s="8">
        <v>0.36965300000000001</v>
      </c>
      <c r="M241" s="8">
        <v>0.37661099999999997</v>
      </c>
      <c r="N241" s="8">
        <v>0.381579</v>
      </c>
      <c r="O241" s="8">
        <v>0.39017400000000002</v>
      </c>
      <c r="P241" s="8">
        <v>0.40330300000000002</v>
      </c>
      <c r="Q241" s="8">
        <v>0.416854</v>
      </c>
      <c r="R241" s="8">
        <v>0.43004300000000001</v>
      </c>
      <c r="S241" s="8">
        <v>0.44551099999999999</v>
      </c>
      <c r="T241" s="8">
        <v>0.46394200000000002</v>
      </c>
      <c r="U241" s="8">
        <v>0.47647299999999998</v>
      </c>
      <c r="V241" s="8">
        <v>0.48794100000000001</v>
      </c>
      <c r="W241" s="8">
        <v>0.50521000000000005</v>
      </c>
      <c r="X241" s="8">
        <v>0.52535699999999996</v>
      </c>
      <c r="Y241" s="8">
        <v>0.544269</v>
      </c>
      <c r="Z241" s="8">
        <v>0.562303</v>
      </c>
      <c r="AA241" s="8">
        <v>0.58148900000000003</v>
      </c>
      <c r="AB241" s="8">
        <v>0.60254700000000005</v>
      </c>
      <c r="AC241" s="8">
        <v>0.62542399999999998</v>
      </c>
      <c r="AD241" s="8">
        <v>0.64665099999999998</v>
      </c>
      <c r="AE241" s="8">
        <v>0.66882200000000003</v>
      </c>
      <c r="AF241" s="8">
        <v>0.68688700000000003</v>
      </c>
      <c r="AG241" s="8">
        <v>0.70694699999999999</v>
      </c>
      <c r="AH241" s="8">
        <v>0.72480100000000003</v>
      </c>
      <c r="AI241" s="8">
        <v>0.74370700000000001</v>
      </c>
      <c r="AJ241" s="8">
        <v>0.76280999999999999</v>
      </c>
      <c r="AK241" s="5">
        <v>2.8358000000000001E-2</v>
      </c>
    </row>
    <row r="242" spans="1:37" ht="15" customHeight="1">
      <c r="A242" s="61" t="s">
        <v>884</v>
      </c>
      <c r="B242" s="7" t="s">
        <v>883</v>
      </c>
      <c r="C242" s="8">
        <v>256.62713600000001</v>
      </c>
      <c r="D242" s="8">
        <v>277.90609699999999</v>
      </c>
      <c r="E242" s="8">
        <v>296.76364100000001</v>
      </c>
      <c r="F242" s="8">
        <v>276.70068400000002</v>
      </c>
      <c r="G242" s="8">
        <v>263.05297899999999</v>
      </c>
      <c r="H242" s="8">
        <v>281.98364299999997</v>
      </c>
      <c r="I242" s="8">
        <v>276.22811899999999</v>
      </c>
      <c r="J242" s="8">
        <v>266.02896099999998</v>
      </c>
      <c r="K242" s="8">
        <v>262.225616</v>
      </c>
      <c r="L242" s="8">
        <v>260.138214</v>
      </c>
      <c r="M242" s="8">
        <v>257.315155</v>
      </c>
      <c r="N242" s="8">
        <v>253.115768</v>
      </c>
      <c r="O242" s="8">
        <v>251.27882399999999</v>
      </c>
      <c r="P242" s="8">
        <v>252.169434</v>
      </c>
      <c r="Q242" s="8">
        <v>253.05038500000001</v>
      </c>
      <c r="R242" s="8">
        <v>253.45343</v>
      </c>
      <c r="S242" s="8">
        <v>254.92205799999999</v>
      </c>
      <c r="T242" s="8">
        <v>257.73648100000003</v>
      </c>
      <c r="U242" s="8">
        <v>256.98773199999999</v>
      </c>
      <c r="V242" s="8">
        <v>255.508118</v>
      </c>
      <c r="W242" s="8">
        <v>256.84570300000001</v>
      </c>
      <c r="X242" s="8">
        <v>259.308716</v>
      </c>
      <c r="Y242" s="8">
        <v>260.818939</v>
      </c>
      <c r="Z242" s="8">
        <v>261.61294600000002</v>
      </c>
      <c r="AA242" s="8">
        <v>262.65930200000003</v>
      </c>
      <c r="AB242" s="8">
        <v>264.24368299999998</v>
      </c>
      <c r="AC242" s="8">
        <v>266.28799400000003</v>
      </c>
      <c r="AD242" s="8">
        <v>267.30639600000001</v>
      </c>
      <c r="AE242" s="8">
        <v>268.41882299999997</v>
      </c>
      <c r="AF242" s="8">
        <v>267.63980099999998</v>
      </c>
      <c r="AG242" s="8">
        <v>267.43292200000002</v>
      </c>
      <c r="AH242" s="8">
        <v>266.20086700000002</v>
      </c>
      <c r="AI242" s="8">
        <v>265.188873</v>
      </c>
      <c r="AJ242" s="8">
        <v>264.078125</v>
      </c>
      <c r="AK242" s="5">
        <v>-1.5939999999999999E-3</v>
      </c>
    </row>
    <row r="243" spans="1:37" ht="15" customHeight="1">
      <c r="A243" s="61" t="s">
        <v>882</v>
      </c>
      <c r="B243" s="4" t="s">
        <v>881</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880</v>
      </c>
    </row>
    <row r="248" spans="1:37" ht="15" customHeight="1">
      <c r="A248" s="61" t="s">
        <v>879</v>
      </c>
      <c r="B248" s="7" t="s">
        <v>878</v>
      </c>
      <c r="C248" s="9">
        <v>1787.5373540000001</v>
      </c>
      <c r="D248" s="9">
        <v>1788.736328</v>
      </c>
      <c r="E248" s="9">
        <v>1812.1239009999999</v>
      </c>
      <c r="F248" s="9">
        <v>1776.6970209999999</v>
      </c>
      <c r="G248" s="9">
        <v>1769.3908690000001</v>
      </c>
      <c r="H248" s="9">
        <v>1761.3310550000001</v>
      </c>
      <c r="I248" s="9">
        <v>1760.6547849999999</v>
      </c>
      <c r="J248" s="9">
        <v>1779.434814</v>
      </c>
      <c r="K248" s="9">
        <v>1793.866943</v>
      </c>
      <c r="L248" s="9">
        <v>1809.7041019999999</v>
      </c>
      <c r="M248" s="9">
        <v>1816.5014650000001</v>
      </c>
      <c r="N248" s="9">
        <v>1828.677124</v>
      </c>
      <c r="O248" s="9">
        <v>1865.317749</v>
      </c>
      <c r="P248" s="9">
        <v>1893.7076420000001</v>
      </c>
      <c r="Q248" s="9">
        <v>1898.4255370000001</v>
      </c>
      <c r="R248" s="9">
        <v>1901.764038</v>
      </c>
      <c r="S248" s="9">
        <v>1914.6235349999999</v>
      </c>
      <c r="T248" s="9">
        <v>1915.7353519999999</v>
      </c>
      <c r="U248" s="9">
        <v>1929.5085449999999</v>
      </c>
      <c r="V248" s="9">
        <v>1945.8416749999999</v>
      </c>
      <c r="W248" s="9">
        <v>1957.783813</v>
      </c>
      <c r="X248" s="9">
        <v>1973.637939</v>
      </c>
      <c r="Y248" s="9">
        <v>1989.2650149999999</v>
      </c>
      <c r="Z248" s="9">
        <v>2003.4233400000001</v>
      </c>
      <c r="AA248" s="9">
        <v>2016.8127440000001</v>
      </c>
      <c r="AB248" s="9">
        <v>2027.8079829999999</v>
      </c>
      <c r="AC248" s="9">
        <v>2037.517212</v>
      </c>
      <c r="AD248" s="9">
        <v>2052.54126</v>
      </c>
      <c r="AE248" s="9">
        <v>2069.3688959999999</v>
      </c>
      <c r="AF248" s="9">
        <v>2081.4025879999999</v>
      </c>
      <c r="AG248" s="9">
        <v>2096.3093260000001</v>
      </c>
      <c r="AH248" s="9">
        <v>2113.6645509999998</v>
      </c>
      <c r="AI248" s="9">
        <v>2130.516357</v>
      </c>
      <c r="AJ248" s="9">
        <v>2149.3510740000002</v>
      </c>
      <c r="AK248" s="5">
        <v>5.7559999999999998E-3</v>
      </c>
    </row>
    <row r="249" spans="1:37" ht="15" customHeight="1">
      <c r="A249" s="61" t="s">
        <v>877</v>
      </c>
      <c r="B249" s="7" t="s">
        <v>868</v>
      </c>
      <c r="C249" s="8">
        <v>3.422345</v>
      </c>
      <c r="D249" s="8">
        <v>3.4445429999999999</v>
      </c>
      <c r="E249" s="8">
        <v>3.4668839999999999</v>
      </c>
      <c r="F249" s="8">
        <v>3.4893709999999998</v>
      </c>
      <c r="G249" s="8">
        <v>3.512003</v>
      </c>
      <c r="H249" s="8">
        <v>3.5347819999999999</v>
      </c>
      <c r="I249" s="8">
        <v>3.5577100000000002</v>
      </c>
      <c r="J249" s="8">
        <v>3.5807850000000001</v>
      </c>
      <c r="K249" s="8">
        <v>3.6040100000000002</v>
      </c>
      <c r="L249" s="8">
        <v>3.627386</v>
      </c>
      <c r="M249" s="8">
        <v>3.6509140000000002</v>
      </c>
      <c r="N249" s="8">
        <v>3.6745939999999999</v>
      </c>
      <c r="O249" s="8">
        <v>3.6984279999999998</v>
      </c>
      <c r="P249" s="8">
        <v>3.7224159999999999</v>
      </c>
      <c r="Q249" s="8">
        <v>3.7465600000000001</v>
      </c>
      <c r="R249" s="8">
        <v>3.7708599999999999</v>
      </c>
      <c r="S249" s="8">
        <v>3.795318</v>
      </c>
      <c r="T249" s="8">
        <v>3.8199350000000001</v>
      </c>
      <c r="U249" s="8">
        <v>3.8447119999999999</v>
      </c>
      <c r="V249" s="8">
        <v>3.8696489999999999</v>
      </c>
      <c r="W249" s="8">
        <v>3.8947479999999999</v>
      </c>
      <c r="X249" s="8">
        <v>3.9200089999999999</v>
      </c>
      <c r="Y249" s="8">
        <v>3.9454349999999998</v>
      </c>
      <c r="Z249" s="8">
        <v>3.971025</v>
      </c>
      <c r="AA249" s="8">
        <v>3.9967820000000001</v>
      </c>
      <c r="AB249" s="8">
        <v>4.0227050000000002</v>
      </c>
      <c r="AC249" s="8">
        <v>4.0487970000000004</v>
      </c>
      <c r="AD249" s="8">
        <v>4.0750580000000003</v>
      </c>
      <c r="AE249" s="8">
        <v>4.1014889999999999</v>
      </c>
      <c r="AF249" s="8">
        <v>4.1280910000000004</v>
      </c>
      <c r="AG249" s="8">
        <v>4.1548660000000002</v>
      </c>
      <c r="AH249" s="8">
        <v>4.1818150000000003</v>
      </c>
      <c r="AI249" s="8">
        <v>4.208939</v>
      </c>
      <c r="AJ249" s="8">
        <v>4.2362380000000002</v>
      </c>
      <c r="AK249" s="5">
        <v>6.4859999999999996E-3</v>
      </c>
    </row>
    <row r="250" spans="1:37" ht="15" customHeight="1">
      <c r="B250" s="4" t="s">
        <v>856</v>
      </c>
    </row>
    <row r="251" spans="1:37" ht="15" customHeight="1">
      <c r="A251" s="61" t="s">
        <v>876</v>
      </c>
      <c r="B251" s="7" t="s">
        <v>854</v>
      </c>
      <c r="C251" s="8">
        <v>522.31347700000003</v>
      </c>
      <c r="D251" s="8">
        <v>519.29571499999997</v>
      </c>
      <c r="E251" s="8">
        <v>522.69519000000003</v>
      </c>
      <c r="F251" s="8">
        <v>508.62905899999998</v>
      </c>
      <c r="G251" s="8">
        <v>502.19607500000001</v>
      </c>
      <c r="H251" s="8">
        <v>495.09234600000002</v>
      </c>
      <c r="I251" s="8">
        <v>489.60803199999998</v>
      </c>
      <c r="J251" s="8">
        <v>489.01086400000003</v>
      </c>
      <c r="K251" s="8">
        <v>485.47164900000001</v>
      </c>
      <c r="L251" s="8">
        <v>480.60494999999997</v>
      </c>
      <c r="M251" s="8">
        <v>471.72384599999998</v>
      </c>
      <c r="N251" s="8">
        <v>462.72113000000002</v>
      </c>
      <c r="O251" s="8">
        <v>458.26724200000001</v>
      </c>
      <c r="P251" s="8">
        <v>451.69775399999997</v>
      </c>
      <c r="Q251" s="8">
        <v>439.62548800000002</v>
      </c>
      <c r="R251" s="8">
        <v>427.54873700000002</v>
      </c>
      <c r="S251" s="8">
        <v>417.86636399999998</v>
      </c>
      <c r="T251" s="8">
        <v>405.88204999999999</v>
      </c>
      <c r="U251" s="8">
        <v>396.84536700000001</v>
      </c>
      <c r="V251" s="8">
        <v>388.501282</v>
      </c>
      <c r="W251" s="8">
        <v>379.45471199999997</v>
      </c>
      <c r="X251" s="8">
        <v>371.34112499999998</v>
      </c>
      <c r="Y251" s="8">
        <v>363.33615099999997</v>
      </c>
      <c r="Z251" s="8">
        <v>355.22128300000003</v>
      </c>
      <c r="AA251" s="8">
        <v>347.13797</v>
      </c>
      <c r="AB251" s="8">
        <v>338.82363900000001</v>
      </c>
      <c r="AC251" s="8">
        <v>330.49014299999999</v>
      </c>
      <c r="AD251" s="8">
        <v>323.191101</v>
      </c>
      <c r="AE251" s="8">
        <v>316.312073</v>
      </c>
      <c r="AF251" s="8">
        <v>308.84759500000001</v>
      </c>
      <c r="AG251" s="8">
        <v>301.96307400000001</v>
      </c>
      <c r="AH251" s="8">
        <v>295.55944799999997</v>
      </c>
      <c r="AI251" s="8">
        <v>289.20376599999997</v>
      </c>
      <c r="AJ251" s="8">
        <v>283.22842400000002</v>
      </c>
      <c r="AK251" s="5">
        <v>-1.8766000000000001E-2</v>
      </c>
    </row>
    <row r="252" spans="1:37" ht="15" customHeight="1">
      <c r="A252" s="61" t="s">
        <v>875</v>
      </c>
      <c r="B252" s="7" t="s">
        <v>852</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5" t="s">
        <v>188</v>
      </c>
    </row>
    <row r="253" spans="1:37" ht="15" customHeight="1">
      <c r="A253" s="61" t="s">
        <v>874</v>
      </c>
      <c r="B253" s="7" t="s">
        <v>850</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5" t="s">
        <v>188</v>
      </c>
    </row>
    <row r="254" spans="1:37" ht="15" customHeight="1">
      <c r="A254" s="61" t="s">
        <v>873</v>
      </c>
      <c r="B254" s="7" t="s">
        <v>848</v>
      </c>
      <c r="C254" s="8">
        <v>0</v>
      </c>
      <c r="D254" s="8">
        <v>0</v>
      </c>
      <c r="E254" s="8">
        <v>0</v>
      </c>
      <c r="F254" s="8">
        <v>0.544906</v>
      </c>
      <c r="G254" s="8">
        <v>1.6163510000000001</v>
      </c>
      <c r="H254" s="8">
        <v>3.1932480000000001</v>
      </c>
      <c r="I254" s="8">
        <v>5.2763299999999997</v>
      </c>
      <c r="J254" s="8">
        <v>7.9289610000000001</v>
      </c>
      <c r="K254" s="8">
        <v>12.270179000000001</v>
      </c>
      <c r="L254" s="8">
        <v>18.295300000000001</v>
      </c>
      <c r="M254" s="8">
        <v>25.823232999999998</v>
      </c>
      <c r="N254" s="8">
        <v>34.933044000000002</v>
      </c>
      <c r="O254" s="8">
        <v>46.087021</v>
      </c>
      <c r="P254" s="8">
        <v>57.033062000000001</v>
      </c>
      <c r="Q254" s="8">
        <v>67.086143000000007</v>
      </c>
      <c r="R254" s="8">
        <v>76.782882999999998</v>
      </c>
      <c r="S254" s="8">
        <v>86.603499999999997</v>
      </c>
      <c r="T254" s="8">
        <v>95.627898999999999</v>
      </c>
      <c r="U254" s="8">
        <v>105.015038</v>
      </c>
      <c r="V254" s="8">
        <v>114.345848</v>
      </c>
      <c r="W254" s="8">
        <v>123.218079</v>
      </c>
      <c r="X254" s="8">
        <v>132.13673399999999</v>
      </c>
      <c r="Y254" s="8">
        <v>140.85803200000001</v>
      </c>
      <c r="Z254" s="8">
        <v>149.28909300000001</v>
      </c>
      <c r="AA254" s="8">
        <v>157.47122200000001</v>
      </c>
      <c r="AB254" s="8">
        <v>165.26701399999999</v>
      </c>
      <c r="AC254" s="8">
        <v>172.750092</v>
      </c>
      <c r="AD254" s="8">
        <v>180.49288899999999</v>
      </c>
      <c r="AE254" s="8">
        <v>188.22886700000001</v>
      </c>
      <c r="AF254" s="8">
        <v>195.356979</v>
      </c>
      <c r="AG254" s="8">
        <v>202.58007799999999</v>
      </c>
      <c r="AH254" s="8">
        <v>209.882385</v>
      </c>
      <c r="AI254" s="8">
        <v>216.98468</v>
      </c>
      <c r="AJ254" s="8">
        <v>224.14416499999999</v>
      </c>
      <c r="AK254" s="5" t="s">
        <v>188</v>
      </c>
    </row>
    <row r="256" spans="1:37" ht="15" customHeight="1">
      <c r="B256" s="4" t="s">
        <v>872</v>
      </c>
    </row>
    <row r="257" spans="1:37" ht="15" customHeight="1">
      <c r="A257" s="61" t="s">
        <v>871</v>
      </c>
      <c r="B257" s="7" t="s">
        <v>870</v>
      </c>
      <c r="C257" s="9">
        <v>447.72595200000001</v>
      </c>
      <c r="D257" s="9">
        <v>444.52056900000002</v>
      </c>
      <c r="E257" s="9">
        <v>435.793274</v>
      </c>
      <c r="F257" s="9">
        <v>426.557434</v>
      </c>
      <c r="G257" s="9">
        <v>415.90875199999999</v>
      </c>
      <c r="H257" s="9">
        <v>407.28921500000001</v>
      </c>
      <c r="I257" s="9">
        <v>397.98156699999998</v>
      </c>
      <c r="J257" s="9">
        <v>387.66037</v>
      </c>
      <c r="K257" s="9">
        <v>377.813965</v>
      </c>
      <c r="L257" s="9">
        <v>368.69982900000002</v>
      </c>
      <c r="M257" s="9">
        <v>359.43420400000002</v>
      </c>
      <c r="N257" s="9">
        <v>349.288025</v>
      </c>
      <c r="O257" s="9">
        <v>339.07843000000003</v>
      </c>
      <c r="P257" s="9">
        <v>328.70654300000001</v>
      </c>
      <c r="Q257" s="9">
        <v>324.044037</v>
      </c>
      <c r="R257" s="9">
        <v>318.92053199999998</v>
      </c>
      <c r="S257" s="9">
        <v>314.17520100000002</v>
      </c>
      <c r="T257" s="9">
        <v>309.60534699999999</v>
      </c>
      <c r="U257" s="9">
        <v>305.29675300000002</v>
      </c>
      <c r="V257" s="9">
        <v>300.715576</v>
      </c>
      <c r="W257" s="9">
        <v>296.95437600000002</v>
      </c>
      <c r="X257" s="9">
        <v>292.93774400000001</v>
      </c>
      <c r="Y257" s="9">
        <v>288.72515900000002</v>
      </c>
      <c r="Z257" s="9">
        <v>284.264679</v>
      </c>
      <c r="AA257" s="9">
        <v>282.858948</v>
      </c>
      <c r="AB257" s="9">
        <v>281.43481400000002</v>
      </c>
      <c r="AC257" s="9">
        <v>279.57015999999999</v>
      </c>
      <c r="AD257" s="9">
        <v>278.13324</v>
      </c>
      <c r="AE257" s="9">
        <v>276.71731599999998</v>
      </c>
      <c r="AF257" s="9">
        <v>275.622589</v>
      </c>
      <c r="AG257" s="9">
        <v>274.33264200000002</v>
      </c>
      <c r="AH257" s="9">
        <v>273.42160000000001</v>
      </c>
      <c r="AI257" s="9">
        <v>271.81381199999998</v>
      </c>
      <c r="AJ257" s="9">
        <v>270.61059599999999</v>
      </c>
      <c r="AK257" s="5">
        <v>-1.5389999999999999E-2</v>
      </c>
    </row>
    <row r="258" spans="1:37" ht="15" customHeight="1">
      <c r="A258" s="61" t="s">
        <v>869</v>
      </c>
      <c r="B258" s="7" t="s">
        <v>868</v>
      </c>
      <c r="C258" s="8">
        <v>4.756678</v>
      </c>
      <c r="D258" s="8">
        <v>4.7849370000000002</v>
      </c>
      <c r="E258" s="8">
        <v>4.8133650000000001</v>
      </c>
      <c r="F258" s="8">
        <v>4.8419600000000003</v>
      </c>
      <c r="G258" s="8">
        <v>4.8707260000000003</v>
      </c>
      <c r="H258" s="8">
        <v>4.8996630000000003</v>
      </c>
      <c r="I258" s="8">
        <v>4.9287720000000004</v>
      </c>
      <c r="J258" s="8">
        <v>4.9580539999999997</v>
      </c>
      <c r="K258" s="8">
        <v>4.9875090000000002</v>
      </c>
      <c r="L258" s="8">
        <v>5.0171400000000004</v>
      </c>
      <c r="M258" s="8">
        <v>5.0469470000000003</v>
      </c>
      <c r="N258" s="8">
        <v>5.0769310000000001</v>
      </c>
      <c r="O258" s="8">
        <v>5.1070919999999997</v>
      </c>
      <c r="P258" s="8">
        <v>5.1374339999999998</v>
      </c>
      <c r="Q258" s="8">
        <v>5.1679550000000001</v>
      </c>
      <c r="R258" s="8">
        <v>5.198658</v>
      </c>
      <c r="S258" s="8">
        <v>5.2295429999999996</v>
      </c>
      <c r="T258" s="8">
        <v>5.2606109999999999</v>
      </c>
      <c r="U258" s="8">
        <v>5.2918640000000003</v>
      </c>
      <c r="V258" s="8">
        <v>5.3233030000000001</v>
      </c>
      <c r="W258" s="8">
        <v>5.3549290000000003</v>
      </c>
      <c r="X258" s="8">
        <v>5.3867419999999999</v>
      </c>
      <c r="Y258" s="8">
        <v>5.4187450000000004</v>
      </c>
      <c r="Z258" s="8">
        <v>5.4509379999999998</v>
      </c>
      <c r="AA258" s="8">
        <v>5.4833220000000003</v>
      </c>
      <c r="AB258" s="8">
        <v>5.515898</v>
      </c>
      <c r="AC258" s="8">
        <v>5.548667</v>
      </c>
      <c r="AD258" s="8">
        <v>5.5816319999999999</v>
      </c>
      <c r="AE258" s="8">
        <v>5.6147919999999996</v>
      </c>
      <c r="AF258" s="8">
        <v>5.6481500000000002</v>
      </c>
      <c r="AG258" s="8">
        <v>5.681705</v>
      </c>
      <c r="AH258" s="8">
        <v>5.7154600000000002</v>
      </c>
      <c r="AI258" s="8">
        <v>5.7494160000000001</v>
      </c>
      <c r="AJ258" s="8">
        <v>5.7835729999999996</v>
      </c>
      <c r="AK258" s="5">
        <v>5.9410000000000001E-3</v>
      </c>
    </row>
    <row r="259" spans="1:37" ht="15" customHeight="1">
      <c r="B259" s="4" t="s">
        <v>856</v>
      </c>
    </row>
    <row r="260" spans="1:37" ht="15" customHeight="1">
      <c r="A260" s="61" t="s">
        <v>867</v>
      </c>
      <c r="B260" s="7" t="s">
        <v>854</v>
      </c>
      <c r="C260" s="8">
        <v>91.653205999999997</v>
      </c>
      <c r="D260" s="8">
        <v>90.538925000000006</v>
      </c>
      <c r="E260" s="8">
        <v>88.023674</v>
      </c>
      <c r="F260" s="8">
        <v>85.752135999999993</v>
      </c>
      <c r="G260" s="8">
        <v>83.230179000000007</v>
      </c>
      <c r="H260" s="8">
        <v>81.042968999999999</v>
      </c>
      <c r="I260" s="8">
        <v>78.741394</v>
      </c>
      <c r="J260" s="8">
        <v>76.263205999999997</v>
      </c>
      <c r="K260" s="8">
        <v>73.903214000000006</v>
      </c>
      <c r="L260" s="8">
        <v>71.708343999999997</v>
      </c>
      <c r="M260" s="8">
        <v>69.507537999999997</v>
      </c>
      <c r="N260" s="8">
        <v>67.160042000000004</v>
      </c>
      <c r="O260" s="8">
        <v>64.824843999999999</v>
      </c>
      <c r="P260" s="8">
        <v>62.484051000000001</v>
      </c>
      <c r="Q260" s="8">
        <v>61.247570000000003</v>
      </c>
      <c r="R260" s="8">
        <v>59.936171999999999</v>
      </c>
      <c r="S260" s="8">
        <v>58.708778000000002</v>
      </c>
      <c r="T260" s="8">
        <v>57.525630999999997</v>
      </c>
      <c r="U260" s="8">
        <v>56.401947</v>
      </c>
      <c r="V260" s="8">
        <v>55.237507000000001</v>
      </c>
      <c r="W260" s="8">
        <v>54.235290999999997</v>
      </c>
      <c r="X260" s="8">
        <v>53.197944999999997</v>
      </c>
      <c r="Y260" s="8">
        <v>52.136215</v>
      </c>
      <c r="Z260" s="8">
        <v>51.012058000000003</v>
      </c>
      <c r="AA260" s="8">
        <v>50.399712000000001</v>
      </c>
      <c r="AB260" s="8">
        <v>49.786071999999997</v>
      </c>
      <c r="AC260" s="8">
        <v>49.096877999999997</v>
      </c>
      <c r="AD260" s="8">
        <v>48.484997</v>
      </c>
      <c r="AE260" s="8">
        <v>47.878188999999999</v>
      </c>
      <c r="AF260" s="8">
        <v>47.327674999999999</v>
      </c>
      <c r="AG260" s="8">
        <v>46.743977000000001</v>
      </c>
      <c r="AH260" s="8">
        <v>46.224663</v>
      </c>
      <c r="AI260" s="8">
        <v>45.587563000000003</v>
      </c>
      <c r="AJ260" s="8">
        <v>45.018428999999998</v>
      </c>
      <c r="AK260" s="5">
        <v>-2.1597999999999999E-2</v>
      </c>
    </row>
    <row r="261" spans="1:37" ht="15" customHeight="1">
      <c r="A261" s="61" t="s">
        <v>866</v>
      </c>
      <c r="B261" s="7" t="s">
        <v>852</v>
      </c>
      <c r="C261" s="8">
        <v>2.5443410000000002</v>
      </c>
      <c r="D261" s="8">
        <v>2.271792</v>
      </c>
      <c r="E261" s="8">
        <v>2.8706550000000002</v>
      </c>
      <c r="F261" s="8">
        <v>2.3861240000000001</v>
      </c>
      <c r="G261" s="8">
        <v>1.9438960000000001</v>
      </c>
      <c r="H261" s="8">
        <v>1.809858</v>
      </c>
      <c r="I261" s="8">
        <v>1.6794629999999999</v>
      </c>
      <c r="J261" s="8">
        <v>1.553509</v>
      </c>
      <c r="K261" s="8">
        <v>1.4358820000000001</v>
      </c>
      <c r="L261" s="8">
        <v>1.3331900000000001</v>
      </c>
      <c r="M261" s="8">
        <v>1.2310399999999999</v>
      </c>
      <c r="N261" s="8">
        <v>1.131057</v>
      </c>
      <c r="O261" s="8">
        <v>1.0357799999999999</v>
      </c>
      <c r="P261" s="8">
        <v>0.94113199999999997</v>
      </c>
      <c r="Q261" s="8">
        <v>0.86363000000000001</v>
      </c>
      <c r="R261" s="8">
        <v>0.78897600000000001</v>
      </c>
      <c r="S261" s="8">
        <v>0.71611899999999995</v>
      </c>
      <c r="T261" s="8">
        <v>0.64781699999999998</v>
      </c>
      <c r="U261" s="8">
        <v>0.58395200000000003</v>
      </c>
      <c r="V261" s="8">
        <v>0.52879500000000002</v>
      </c>
      <c r="W261" s="8">
        <v>0.47258699999999998</v>
      </c>
      <c r="X261" s="8">
        <v>0.41093299999999999</v>
      </c>
      <c r="Y261" s="8">
        <v>0.347049</v>
      </c>
      <c r="Z261" s="8">
        <v>0.29088999999999998</v>
      </c>
      <c r="AA261" s="8">
        <v>0.28772700000000001</v>
      </c>
      <c r="AB261" s="8">
        <v>0.28458099999999997</v>
      </c>
      <c r="AC261" s="8">
        <v>0.28101199999999998</v>
      </c>
      <c r="AD261" s="8">
        <v>0.27790500000000001</v>
      </c>
      <c r="AE261" s="8">
        <v>0.27484199999999998</v>
      </c>
      <c r="AF261" s="8">
        <v>0.27213900000000002</v>
      </c>
      <c r="AG261" s="8">
        <v>0.269256</v>
      </c>
      <c r="AH261" s="8">
        <v>0.26677299999999998</v>
      </c>
      <c r="AI261" s="8">
        <v>0.26362200000000002</v>
      </c>
      <c r="AJ261" s="8">
        <v>0.26089600000000002</v>
      </c>
      <c r="AK261" s="5">
        <v>-6.5394999999999995E-2</v>
      </c>
    </row>
    <row r="262" spans="1:37" ht="15" customHeight="1">
      <c r="A262" s="61" t="s">
        <v>865</v>
      </c>
      <c r="B262" s="7" t="s">
        <v>850</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5" t="s">
        <v>188</v>
      </c>
    </row>
    <row r="263" spans="1:37" ht="15" customHeight="1">
      <c r="A263" s="61" t="s">
        <v>864</v>
      </c>
      <c r="B263" s="7" t="s">
        <v>848</v>
      </c>
      <c r="C263" s="8">
        <v>0.30710300000000001</v>
      </c>
      <c r="D263" s="8">
        <v>0.365315</v>
      </c>
      <c r="E263" s="8">
        <v>0.416356</v>
      </c>
      <c r="F263" s="8">
        <v>0.46239799999999998</v>
      </c>
      <c r="G263" s="8">
        <v>0.50262099999999998</v>
      </c>
      <c r="H263" s="8">
        <v>0.54025599999999996</v>
      </c>
      <c r="I263" s="8">
        <v>0.57334200000000002</v>
      </c>
      <c r="J263" s="8">
        <v>0.60007500000000003</v>
      </c>
      <c r="K263" s="8">
        <v>0.62419500000000006</v>
      </c>
      <c r="L263" s="8">
        <v>0.64247299999999996</v>
      </c>
      <c r="M263" s="8">
        <v>0.66039300000000001</v>
      </c>
      <c r="N263" s="8">
        <v>0.67395499999999997</v>
      </c>
      <c r="O263" s="8">
        <v>0.68490799999999996</v>
      </c>
      <c r="P263" s="8">
        <v>0.69536299999999995</v>
      </c>
      <c r="Q263" s="8">
        <v>0.71782500000000005</v>
      </c>
      <c r="R263" s="8">
        <v>0.73700100000000002</v>
      </c>
      <c r="S263" s="8">
        <v>0.75680400000000003</v>
      </c>
      <c r="T263" s="8">
        <v>0.77471900000000005</v>
      </c>
      <c r="U263" s="8">
        <v>0.79109499999999999</v>
      </c>
      <c r="V263" s="8">
        <v>0.80128299999999997</v>
      </c>
      <c r="W263" s="8">
        <v>0.81547199999999997</v>
      </c>
      <c r="X263" s="8">
        <v>0.83228800000000003</v>
      </c>
      <c r="Y263" s="8">
        <v>0.84999199999999997</v>
      </c>
      <c r="Z263" s="8">
        <v>0.88909300000000002</v>
      </c>
      <c r="AA263" s="8">
        <v>0.93970299999999995</v>
      </c>
      <c r="AB263" s="8">
        <v>0.99310500000000002</v>
      </c>
      <c r="AC263" s="8">
        <v>1.0478639999999999</v>
      </c>
      <c r="AD263" s="8">
        <v>1.1072960000000001</v>
      </c>
      <c r="AE263" s="8">
        <v>1.170156</v>
      </c>
      <c r="AF263" s="8">
        <v>1.237994</v>
      </c>
      <c r="AG263" s="8">
        <v>1.308813</v>
      </c>
      <c r="AH263" s="8">
        <v>1.385572</v>
      </c>
      <c r="AI263" s="8">
        <v>1.4630669999999999</v>
      </c>
      <c r="AJ263" s="8">
        <v>1.5471550000000001</v>
      </c>
      <c r="AK263" s="5">
        <v>4.6138999999999999E-2</v>
      </c>
    </row>
    <row r="265" spans="1:37" ht="15" customHeight="1">
      <c r="B265" s="4" t="s">
        <v>863</v>
      </c>
    </row>
    <row r="266" spans="1:37" ht="15" customHeight="1">
      <c r="A266" s="61" t="s">
        <v>862</v>
      </c>
      <c r="B266" s="7" t="s">
        <v>861</v>
      </c>
      <c r="C266" s="9">
        <v>3961.7465820000002</v>
      </c>
      <c r="D266" s="9">
        <v>4206.1987300000001</v>
      </c>
      <c r="E266" s="9">
        <v>4467.1489259999998</v>
      </c>
      <c r="F266" s="9">
        <v>4792.2685549999997</v>
      </c>
      <c r="G266" s="9">
        <v>4979.6401370000003</v>
      </c>
      <c r="H266" s="9">
        <v>5152.9335940000001</v>
      </c>
      <c r="I266" s="9">
        <v>5324.8940430000002</v>
      </c>
      <c r="J266" s="9">
        <v>5475.6640619999998</v>
      </c>
      <c r="K266" s="9">
        <v>5626.1142579999996</v>
      </c>
      <c r="L266" s="9">
        <v>5748.888672</v>
      </c>
      <c r="M266" s="9">
        <v>5874.0839839999999</v>
      </c>
      <c r="N266" s="9">
        <v>6037.0810549999997</v>
      </c>
      <c r="O266" s="9">
        <v>6211.6572269999997</v>
      </c>
      <c r="P266" s="9">
        <v>6403.2597660000001</v>
      </c>
      <c r="Q266" s="9">
        <v>6597.2773440000001</v>
      </c>
      <c r="R266" s="9">
        <v>6793.4570309999999</v>
      </c>
      <c r="S266" s="9">
        <v>6999.2333980000003</v>
      </c>
      <c r="T266" s="9">
        <v>7218.919922</v>
      </c>
      <c r="U266" s="9">
        <v>7430.3408200000003</v>
      </c>
      <c r="V266" s="9">
        <v>7650.001953</v>
      </c>
      <c r="W266" s="9">
        <v>7881.9653319999998</v>
      </c>
      <c r="X266" s="9">
        <v>8121.2900390000004</v>
      </c>
      <c r="Y266" s="9">
        <v>8363.0585940000001</v>
      </c>
      <c r="Z266" s="9">
        <v>8619.2246090000008</v>
      </c>
      <c r="AA266" s="9">
        <v>8881.0361329999996</v>
      </c>
      <c r="AB266" s="9">
        <v>9108.7763670000004</v>
      </c>
      <c r="AC266" s="9">
        <v>9428</v>
      </c>
      <c r="AD266" s="9">
        <v>9678.1386719999991</v>
      </c>
      <c r="AE266" s="9">
        <v>10013.517578000001</v>
      </c>
      <c r="AF266" s="9">
        <v>10264.605469</v>
      </c>
      <c r="AG266" s="9">
        <v>10560.549805000001</v>
      </c>
      <c r="AH266" s="9">
        <v>10849.081055000001</v>
      </c>
      <c r="AI266" s="9">
        <v>11156.761719</v>
      </c>
      <c r="AJ266" s="9">
        <v>11484.837890999999</v>
      </c>
      <c r="AK266" s="5">
        <v>3.1888E-2</v>
      </c>
    </row>
    <row r="267" spans="1:37" ht="15" customHeight="1">
      <c r="A267" s="61" t="s">
        <v>860</v>
      </c>
      <c r="B267" s="7" t="s">
        <v>859</v>
      </c>
      <c r="C267" s="9">
        <v>1512.275269</v>
      </c>
      <c r="D267" s="9">
        <v>1617.0107419999999</v>
      </c>
      <c r="E267" s="9">
        <v>1709.778198</v>
      </c>
      <c r="F267" s="9">
        <v>1815.3461910000001</v>
      </c>
      <c r="G267" s="9">
        <v>1870.465698</v>
      </c>
      <c r="H267" s="9">
        <v>1937.9582519999999</v>
      </c>
      <c r="I267" s="9">
        <v>2018.8992920000001</v>
      </c>
      <c r="J267" s="9">
        <v>2099.4401859999998</v>
      </c>
      <c r="K267" s="9">
        <v>2179.4201659999999</v>
      </c>
      <c r="L267" s="9">
        <v>2250.0844729999999</v>
      </c>
      <c r="M267" s="9">
        <v>2317.2595209999999</v>
      </c>
      <c r="N267" s="9">
        <v>2395.544922</v>
      </c>
      <c r="O267" s="9">
        <v>2478.7553710000002</v>
      </c>
      <c r="P267" s="9">
        <v>2573.9536130000001</v>
      </c>
      <c r="Q267" s="9">
        <v>2671.6276859999998</v>
      </c>
      <c r="R267" s="9">
        <v>2770.6215820000002</v>
      </c>
      <c r="S267" s="9">
        <v>2876.6530760000001</v>
      </c>
      <c r="T267" s="9">
        <v>2983.858154</v>
      </c>
      <c r="U267" s="9">
        <v>3091.899414</v>
      </c>
      <c r="V267" s="9">
        <v>3206.188232</v>
      </c>
      <c r="W267" s="9">
        <v>3324.4316410000001</v>
      </c>
      <c r="X267" s="9">
        <v>3445.476807</v>
      </c>
      <c r="Y267" s="9">
        <v>3567.342529</v>
      </c>
      <c r="Z267" s="9">
        <v>3695.8942870000001</v>
      </c>
      <c r="AA267" s="9">
        <v>3824.3884280000002</v>
      </c>
      <c r="AB267" s="9">
        <v>3937.6083979999999</v>
      </c>
      <c r="AC267" s="9">
        <v>4086.4135740000002</v>
      </c>
      <c r="AD267" s="9">
        <v>4209.2954099999997</v>
      </c>
      <c r="AE267" s="9">
        <v>4364.3007809999999</v>
      </c>
      <c r="AF267" s="9">
        <v>4487.3515619999998</v>
      </c>
      <c r="AG267" s="9">
        <v>4627.2036129999997</v>
      </c>
      <c r="AH267" s="9">
        <v>4770.623047</v>
      </c>
      <c r="AI267" s="9">
        <v>4911.3442379999997</v>
      </c>
      <c r="AJ267" s="9">
        <v>5056.6450199999999</v>
      </c>
      <c r="AK267" s="5">
        <v>3.6270999999999998E-2</v>
      </c>
    </row>
    <row r="268" spans="1:37" ht="15" customHeight="1">
      <c r="A268" s="61" t="s">
        <v>858</v>
      </c>
      <c r="B268" s="7" t="s">
        <v>857</v>
      </c>
      <c r="C268" s="9">
        <v>2449.4711910000001</v>
      </c>
      <c r="D268" s="9">
        <v>2589.1879880000001</v>
      </c>
      <c r="E268" s="9">
        <v>2757.3708499999998</v>
      </c>
      <c r="F268" s="9">
        <v>2976.9221189999998</v>
      </c>
      <c r="G268" s="9">
        <v>3109.1743160000001</v>
      </c>
      <c r="H268" s="9">
        <v>3214.9750979999999</v>
      </c>
      <c r="I268" s="9">
        <v>3305.9946289999998</v>
      </c>
      <c r="J268" s="9">
        <v>3376.2241210000002</v>
      </c>
      <c r="K268" s="9">
        <v>3446.6938479999999</v>
      </c>
      <c r="L268" s="9">
        <v>3498.804443</v>
      </c>
      <c r="M268" s="9">
        <v>3556.8247070000002</v>
      </c>
      <c r="N268" s="9">
        <v>3641.5363769999999</v>
      </c>
      <c r="O268" s="9">
        <v>3732.9018550000001</v>
      </c>
      <c r="P268" s="9">
        <v>3829.3063959999999</v>
      </c>
      <c r="Q268" s="9">
        <v>3925.6499020000001</v>
      </c>
      <c r="R268" s="9">
        <v>4022.8354490000002</v>
      </c>
      <c r="S268" s="9">
        <v>4122.5805659999996</v>
      </c>
      <c r="T268" s="9">
        <v>4235.0615230000003</v>
      </c>
      <c r="U268" s="9">
        <v>4338.4414059999999</v>
      </c>
      <c r="V268" s="9">
        <v>4443.8134769999997</v>
      </c>
      <c r="W268" s="9">
        <v>4557.5336909999996</v>
      </c>
      <c r="X268" s="9">
        <v>4675.8134769999997</v>
      </c>
      <c r="Y268" s="9">
        <v>4795.7158200000003</v>
      </c>
      <c r="Z268" s="9">
        <v>4923.330078</v>
      </c>
      <c r="AA268" s="9">
        <v>5056.6474609999996</v>
      </c>
      <c r="AB268" s="9">
        <v>5171.1679690000001</v>
      </c>
      <c r="AC268" s="9">
        <v>5341.5859380000002</v>
      </c>
      <c r="AD268" s="9">
        <v>5468.8432620000003</v>
      </c>
      <c r="AE268" s="9">
        <v>5649.2172849999997</v>
      </c>
      <c r="AF268" s="9">
        <v>5777.2534180000002</v>
      </c>
      <c r="AG268" s="9">
        <v>5933.3461909999996</v>
      </c>
      <c r="AH268" s="9">
        <v>6078.4580079999996</v>
      </c>
      <c r="AI268" s="9">
        <v>6245.4179690000001</v>
      </c>
      <c r="AJ268" s="9">
        <v>6428.1933589999999</v>
      </c>
      <c r="AK268" s="5">
        <v>2.8825E-2</v>
      </c>
    </row>
    <row r="269" spans="1:37" ht="15" customHeight="1">
      <c r="B269" s="4" t="s">
        <v>856</v>
      </c>
    </row>
    <row r="270" spans="1:37" ht="15" customHeight="1">
      <c r="A270" s="61" t="s">
        <v>855</v>
      </c>
      <c r="B270" s="7" t="s">
        <v>854</v>
      </c>
      <c r="C270" s="8">
        <v>285.263306</v>
      </c>
      <c r="D270" s="8">
        <v>284.82601899999997</v>
      </c>
      <c r="E270" s="8">
        <v>373.96890300000001</v>
      </c>
      <c r="F270" s="8">
        <v>494.09884599999998</v>
      </c>
      <c r="G270" s="8">
        <v>391.50769000000003</v>
      </c>
      <c r="H270" s="8">
        <v>314.95715300000001</v>
      </c>
      <c r="I270" s="8">
        <v>296.20208700000001</v>
      </c>
      <c r="J270" s="8">
        <v>285.24069200000002</v>
      </c>
      <c r="K270" s="8">
        <v>278.031769</v>
      </c>
      <c r="L270" s="8">
        <v>281.650757</v>
      </c>
      <c r="M270" s="8">
        <v>280.631348</v>
      </c>
      <c r="N270" s="8">
        <v>281.71130399999998</v>
      </c>
      <c r="O270" s="8">
        <v>280.30639600000001</v>
      </c>
      <c r="P270" s="8">
        <v>288.04791299999999</v>
      </c>
      <c r="Q270" s="8">
        <v>286.99865699999998</v>
      </c>
      <c r="R270" s="8">
        <v>286.33151199999998</v>
      </c>
      <c r="S270" s="8">
        <v>286.49920700000001</v>
      </c>
      <c r="T270" s="8">
        <v>287.07067899999998</v>
      </c>
      <c r="U270" s="8">
        <v>301.24890099999999</v>
      </c>
      <c r="V270" s="8">
        <v>300.15228300000001</v>
      </c>
      <c r="W270" s="8">
        <v>303.86437999999998</v>
      </c>
      <c r="X270" s="8">
        <v>303.56253099999998</v>
      </c>
      <c r="Y270" s="8">
        <v>302.87805200000003</v>
      </c>
      <c r="Z270" s="8">
        <v>303.27157599999998</v>
      </c>
      <c r="AA270" s="8">
        <v>303.63647500000002</v>
      </c>
      <c r="AB270" s="8">
        <v>303.445312</v>
      </c>
      <c r="AC270" s="8">
        <v>298.36987299999998</v>
      </c>
      <c r="AD270" s="8">
        <v>307.66924999999998</v>
      </c>
      <c r="AE270" s="8">
        <v>309.144409</v>
      </c>
      <c r="AF270" s="8">
        <v>315.045593</v>
      </c>
      <c r="AG270" s="8">
        <v>317.74377399999997</v>
      </c>
      <c r="AH270" s="8">
        <v>321.20062300000001</v>
      </c>
      <c r="AI270" s="8">
        <v>323.933899</v>
      </c>
      <c r="AJ270" s="8">
        <v>326.75662199999999</v>
      </c>
      <c r="AK270" s="5">
        <v>4.3010000000000001E-3</v>
      </c>
    </row>
    <row r="271" spans="1:37" ht="15" customHeight="1">
      <c r="A271" s="61" t="s">
        <v>853</v>
      </c>
      <c r="B271" s="7" t="s">
        <v>852</v>
      </c>
      <c r="C271" s="8">
        <v>674.88354500000003</v>
      </c>
      <c r="D271" s="8">
        <v>625.86169400000006</v>
      </c>
      <c r="E271" s="8">
        <v>652.02740500000004</v>
      </c>
      <c r="F271" s="8">
        <v>349.82702599999999</v>
      </c>
      <c r="G271" s="8">
        <v>422.30859400000003</v>
      </c>
      <c r="H271" s="8">
        <v>564.66162099999997</v>
      </c>
      <c r="I271" s="8">
        <v>591.87237500000003</v>
      </c>
      <c r="J271" s="8">
        <v>605.63671899999997</v>
      </c>
      <c r="K271" s="8">
        <v>618.08343500000001</v>
      </c>
      <c r="L271" s="8">
        <v>607.13555899999994</v>
      </c>
      <c r="M271" s="8">
        <v>597.92907700000001</v>
      </c>
      <c r="N271" s="8">
        <v>592.59442100000001</v>
      </c>
      <c r="O271" s="8">
        <v>596.05401600000005</v>
      </c>
      <c r="P271" s="8">
        <v>575.94140600000003</v>
      </c>
      <c r="Q271" s="8">
        <v>572.93042000000003</v>
      </c>
      <c r="R271" s="8">
        <v>571.26422100000002</v>
      </c>
      <c r="S271" s="8">
        <v>570.04894999999999</v>
      </c>
      <c r="T271" s="8">
        <v>566.61694299999999</v>
      </c>
      <c r="U271" s="8">
        <v>530.089111</v>
      </c>
      <c r="V271" s="8">
        <v>527.55548099999999</v>
      </c>
      <c r="W271" s="8">
        <v>518.73828100000003</v>
      </c>
      <c r="X271" s="8">
        <v>516.01593000000003</v>
      </c>
      <c r="Y271" s="8">
        <v>513.54736300000002</v>
      </c>
      <c r="Z271" s="8">
        <v>511.546967</v>
      </c>
      <c r="AA271" s="8">
        <v>508.67346199999997</v>
      </c>
      <c r="AB271" s="8">
        <v>503.50537100000003</v>
      </c>
      <c r="AC271" s="8">
        <v>519.27526899999998</v>
      </c>
      <c r="AD271" s="8">
        <v>502.11007699999999</v>
      </c>
      <c r="AE271" s="8">
        <v>501.87503099999998</v>
      </c>
      <c r="AF271" s="8">
        <v>492.98715199999998</v>
      </c>
      <c r="AG271" s="8">
        <v>492.03060900000003</v>
      </c>
      <c r="AH271" s="8">
        <v>491.98278800000003</v>
      </c>
      <c r="AI271" s="8">
        <v>493.63382000000001</v>
      </c>
      <c r="AJ271" s="8">
        <v>492.72683699999999</v>
      </c>
      <c r="AK271" s="5">
        <v>-7.4460000000000004E-3</v>
      </c>
    </row>
    <row r="272" spans="1:37" ht="15" customHeight="1">
      <c r="A272" s="61" t="s">
        <v>851</v>
      </c>
      <c r="B272" s="7" t="s">
        <v>850</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5" t="s">
        <v>188</v>
      </c>
    </row>
    <row r="273" spans="1:37" ht="15" customHeight="1">
      <c r="A273" s="61" t="s">
        <v>849</v>
      </c>
      <c r="B273" s="7" t="s">
        <v>848</v>
      </c>
      <c r="C273" s="8">
        <v>0</v>
      </c>
      <c r="D273" s="8">
        <v>6.9605560000000004</v>
      </c>
      <c r="E273" s="8">
        <v>13.943656000000001</v>
      </c>
      <c r="F273" s="8">
        <v>17.461791999999999</v>
      </c>
      <c r="G273" s="8">
        <v>50.816451999999998</v>
      </c>
      <c r="H273" s="8">
        <v>41.817055000000003</v>
      </c>
      <c r="I273" s="8">
        <v>44.731971999999999</v>
      </c>
      <c r="J273" s="8">
        <v>47.894317999999998</v>
      </c>
      <c r="K273" s="8">
        <v>48.062716999999999</v>
      </c>
      <c r="L273" s="8">
        <v>51.473216999999998</v>
      </c>
      <c r="M273" s="8">
        <v>58.459518000000003</v>
      </c>
      <c r="N273" s="8">
        <v>61.083857999999999</v>
      </c>
      <c r="O273" s="8">
        <v>60.884529000000001</v>
      </c>
      <c r="P273" s="8">
        <v>65.842254999999994</v>
      </c>
      <c r="Q273" s="8">
        <v>69.225288000000006</v>
      </c>
      <c r="R273" s="8">
        <v>71.402107000000001</v>
      </c>
      <c r="S273" s="8">
        <v>72.474823000000001</v>
      </c>
      <c r="T273" s="8">
        <v>74.503608999999997</v>
      </c>
      <c r="U273" s="8">
        <v>82.931045999999995</v>
      </c>
      <c r="V273" s="8">
        <v>86.060730000000007</v>
      </c>
      <c r="W273" s="8">
        <v>88.200905000000006</v>
      </c>
      <c r="X273" s="8">
        <v>90.664412999999996</v>
      </c>
      <c r="Y273" s="8">
        <v>93.350127999999998</v>
      </c>
      <c r="Z273" s="8">
        <v>94.692588999999998</v>
      </c>
      <c r="AA273" s="8">
        <v>96.590179000000006</v>
      </c>
      <c r="AB273" s="8">
        <v>100.36863700000001</v>
      </c>
      <c r="AC273" s="8">
        <v>96.505661000000003</v>
      </c>
      <c r="AD273" s="8">
        <v>98.072402999999994</v>
      </c>
      <c r="AE273" s="8">
        <v>97.342567000000003</v>
      </c>
      <c r="AF273" s="8">
        <v>97.275435999999999</v>
      </c>
      <c r="AG273" s="8">
        <v>95.664139000000006</v>
      </c>
      <c r="AH273" s="8">
        <v>92.717597999999995</v>
      </c>
      <c r="AI273" s="8">
        <v>89.485657000000003</v>
      </c>
      <c r="AJ273" s="8">
        <v>87.726692</v>
      </c>
      <c r="AK273" s="5">
        <v>8.2405999999999993E-2</v>
      </c>
    </row>
    <row r="274" spans="1:37" ht="15" customHeight="1" thickBot="1"/>
    <row r="275" spans="1:37" ht="15" customHeight="1">
      <c r="B275" s="73" t="s">
        <v>847</v>
      </c>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c r="AF275" s="73"/>
      <c r="AG275" s="73"/>
      <c r="AH275" s="73"/>
      <c r="AI275" s="73"/>
      <c r="AJ275" s="73"/>
      <c r="AK275" s="73"/>
    </row>
    <row r="276" spans="1:37" ht="15" customHeight="1">
      <c r="B276" s="63" t="s">
        <v>5</v>
      </c>
    </row>
    <row r="277" spans="1:37" ht="15" customHeight="1">
      <c r="B277" s="63" t="s">
        <v>129</v>
      </c>
    </row>
    <row r="278" spans="1:37" ht="15" customHeight="1">
      <c r="B278" s="63" t="s">
        <v>813</v>
      </c>
    </row>
    <row r="279" spans="1:37" ht="15" customHeight="1">
      <c r="B279" s="63" t="s">
        <v>1198</v>
      </c>
    </row>
    <row r="280" spans="1:37" ht="15" customHeight="1">
      <c r="B280" s="63" t="s">
        <v>1168</v>
      </c>
    </row>
    <row r="281" spans="1:37" ht="15" customHeight="1">
      <c r="B281" s="63" t="s">
        <v>1199</v>
      </c>
    </row>
    <row r="282" spans="1:37" ht="15" customHeight="1">
      <c r="B282" s="63" t="s">
        <v>846</v>
      </c>
    </row>
    <row r="283" spans="1:37" ht="15" customHeight="1">
      <c r="B283" s="63" t="s">
        <v>1169</v>
      </c>
    </row>
    <row r="284" spans="1:37" ht="15" customHeight="1">
      <c r="B284" s="63" t="s">
        <v>1200</v>
      </c>
    </row>
    <row r="285" spans="1:37" ht="15" customHeight="1">
      <c r="B285" s="63" t="s">
        <v>1201</v>
      </c>
    </row>
    <row r="286" spans="1:37" ht="15" customHeight="1">
      <c r="B286" s="63" t="s">
        <v>1185</v>
      </c>
    </row>
  </sheetData>
  <mergeCells count="1">
    <mergeCell ref="B275:AK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4"/>
  <sheetViews>
    <sheetView topLeftCell="R1" zoomScaleNormal="100" workbookViewId="0">
      <selection activeCell="AI9" sqref="AI9"/>
    </sheetView>
  </sheetViews>
  <sheetFormatPr defaultColWidth="9.140625" defaultRowHeight="12.75"/>
  <cols>
    <col min="1" max="1" width="37.7109375" style="23" customWidth="1"/>
    <col min="2" max="33" width="8.7109375" style="23" customWidth="1"/>
    <col min="34" max="16384" width="9.140625" style="23"/>
  </cols>
  <sheetData>
    <row r="1" spans="1:35" s="49" customFormat="1" ht="16.5" customHeight="1" thickBot="1">
      <c r="A1" s="87" t="s">
        <v>692</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row>
    <row r="2" spans="1:35" s="26" customFormat="1" ht="16.5" customHeight="1">
      <c r="A2" s="47"/>
      <c r="B2" s="46">
        <v>1960</v>
      </c>
      <c r="C2" s="46">
        <v>1965</v>
      </c>
      <c r="D2" s="46">
        <v>1970</v>
      </c>
      <c r="E2" s="46">
        <v>1975</v>
      </c>
      <c r="F2" s="46">
        <v>1980</v>
      </c>
      <c r="G2" s="46">
        <v>1985</v>
      </c>
      <c r="H2" s="46">
        <v>1990</v>
      </c>
      <c r="I2" s="46">
        <v>1991</v>
      </c>
      <c r="J2" s="46">
        <v>1992</v>
      </c>
      <c r="K2" s="46">
        <v>1993</v>
      </c>
      <c r="L2" s="46">
        <v>1994</v>
      </c>
      <c r="M2" s="46">
        <v>1995</v>
      </c>
      <c r="N2" s="46">
        <v>1996</v>
      </c>
      <c r="O2" s="46">
        <v>1997</v>
      </c>
      <c r="P2" s="46">
        <v>1998</v>
      </c>
      <c r="Q2" s="46">
        <v>1999</v>
      </c>
      <c r="R2" s="46">
        <v>2000</v>
      </c>
      <c r="S2" s="46">
        <v>2001</v>
      </c>
      <c r="T2" s="47">
        <v>2002</v>
      </c>
      <c r="U2" s="47">
        <v>2003</v>
      </c>
      <c r="V2" s="48">
        <v>2004</v>
      </c>
      <c r="W2" s="47">
        <v>2005</v>
      </c>
      <c r="X2" s="47">
        <v>2006</v>
      </c>
      <c r="Y2" s="47">
        <v>2007</v>
      </c>
      <c r="Z2" s="47">
        <v>2008</v>
      </c>
      <c r="AA2" s="47">
        <v>2009</v>
      </c>
      <c r="AB2" s="47">
        <v>2010</v>
      </c>
      <c r="AC2" s="46">
        <v>2011</v>
      </c>
      <c r="AD2" s="46">
        <v>2012</v>
      </c>
      <c r="AE2" s="47">
        <v>2013</v>
      </c>
      <c r="AF2" s="46">
        <v>2014</v>
      </c>
      <c r="AG2" s="46">
        <v>2015</v>
      </c>
      <c r="AH2" s="46">
        <v>2016</v>
      </c>
      <c r="AI2" s="46">
        <v>2017</v>
      </c>
    </row>
    <row r="3" spans="1:35" ht="16.5" customHeight="1">
      <c r="A3" s="36" t="s">
        <v>691</v>
      </c>
      <c r="B3" s="38"/>
      <c r="C3" s="38"/>
      <c r="D3" s="38"/>
      <c r="E3" s="45"/>
      <c r="F3" s="45"/>
      <c r="G3" s="45"/>
      <c r="H3" s="45"/>
      <c r="I3" s="45"/>
      <c r="J3" s="45"/>
      <c r="K3" s="45"/>
      <c r="L3" s="45"/>
      <c r="M3" s="45"/>
      <c r="N3" s="45"/>
      <c r="O3" s="45"/>
      <c r="P3" s="45"/>
      <c r="Q3" s="45"/>
      <c r="R3" s="45"/>
      <c r="S3" s="38"/>
      <c r="T3" s="45"/>
      <c r="U3" s="45"/>
      <c r="V3" s="45"/>
      <c r="W3" s="45"/>
      <c r="X3" s="45"/>
      <c r="Y3" s="45"/>
      <c r="Z3" s="45"/>
      <c r="AA3" s="38"/>
      <c r="AB3" s="38"/>
      <c r="AC3" s="38"/>
      <c r="AD3" s="38"/>
      <c r="AE3" s="33"/>
      <c r="AF3" s="33"/>
      <c r="AG3" s="33"/>
    </row>
    <row r="4" spans="1:35" ht="16.5" customHeight="1">
      <c r="A4" s="31" t="s">
        <v>690</v>
      </c>
      <c r="B4" s="30">
        <v>31099</v>
      </c>
      <c r="C4" s="30">
        <v>53226</v>
      </c>
      <c r="D4" s="30">
        <v>108442</v>
      </c>
      <c r="E4" s="30">
        <v>119591.474</v>
      </c>
      <c r="F4" s="30">
        <v>190765.929</v>
      </c>
      <c r="G4" s="30">
        <v>275863.54700000002</v>
      </c>
      <c r="H4" s="30">
        <v>345872.95</v>
      </c>
      <c r="I4" s="30">
        <v>338085.364</v>
      </c>
      <c r="J4" s="30">
        <v>354764.451</v>
      </c>
      <c r="K4" s="30">
        <v>362227.03499999997</v>
      </c>
      <c r="L4" s="30">
        <v>388410.21</v>
      </c>
      <c r="M4" s="30">
        <v>403911.65600000002</v>
      </c>
      <c r="N4" s="30">
        <v>434651.68699999998</v>
      </c>
      <c r="O4" s="30">
        <v>450673.04100000003</v>
      </c>
      <c r="P4" s="30">
        <v>462753.505</v>
      </c>
      <c r="Q4" s="30">
        <v>487939.58</v>
      </c>
      <c r="R4" s="30">
        <v>515598.02299999999</v>
      </c>
      <c r="S4" s="30">
        <v>486506.04300000001</v>
      </c>
      <c r="T4" s="30">
        <v>483524.62777100003</v>
      </c>
      <c r="U4" s="30">
        <v>505601.66788299999</v>
      </c>
      <c r="V4" s="30">
        <v>558194.24092400004</v>
      </c>
      <c r="W4" s="30">
        <v>583771.28671300004</v>
      </c>
      <c r="X4" s="30">
        <v>588471.09679600003</v>
      </c>
      <c r="Y4" s="30">
        <v>607563.97572700004</v>
      </c>
      <c r="Z4" s="30">
        <v>583291.96259100002</v>
      </c>
      <c r="AA4" s="32">
        <v>551740.66534499999</v>
      </c>
      <c r="AB4" s="32">
        <v>564694.67509300006</v>
      </c>
      <c r="AC4" s="32">
        <v>575612.989375</v>
      </c>
      <c r="AD4" s="32">
        <v>580501.41025399999</v>
      </c>
      <c r="AE4" s="32">
        <v>589692.37678699999</v>
      </c>
      <c r="AF4" s="32">
        <v>607771.65507500002</v>
      </c>
      <c r="AG4" s="32">
        <v>641906</v>
      </c>
      <c r="AH4" s="32">
        <v>670437</v>
      </c>
      <c r="AI4" s="32">
        <f>TREND(AD4:AH4,$AD$2:$AH$2,$AI$2)</f>
        <v>687687.1292347014</v>
      </c>
    </row>
    <row r="5" spans="1:35" ht="16.5" customHeight="1">
      <c r="A5" s="44" t="s">
        <v>689</v>
      </c>
      <c r="B5" s="37">
        <f t="shared" ref="B5:AD5" si="0">SUM(B6:B13)</f>
        <v>1272078.3999999999</v>
      </c>
      <c r="C5" s="37">
        <f t="shared" si="0"/>
        <v>1555237.28</v>
      </c>
      <c r="D5" s="37">
        <f t="shared" si="0"/>
        <v>2042002.2799999998</v>
      </c>
      <c r="E5" s="37">
        <f t="shared" si="0"/>
        <v>2404954.4</v>
      </c>
      <c r="F5" s="37">
        <f t="shared" si="0"/>
        <v>2653510.21</v>
      </c>
      <c r="G5" s="37">
        <f t="shared" si="0"/>
        <v>3012952.8</v>
      </c>
      <c r="H5" s="37">
        <f t="shared" si="0"/>
        <v>3561208.56</v>
      </c>
      <c r="I5" s="37">
        <f t="shared" si="0"/>
        <v>3600322.4400000004</v>
      </c>
      <c r="J5" s="37">
        <f t="shared" si="0"/>
        <v>3697719.44</v>
      </c>
      <c r="K5" s="37">
        <f t="shared" si="0"/>
        <v>3768065.87</v>
      </c>
      <c r="L5" s="37">
        <f t="shared" si="0"/>
        <v>3837512.2399999998</v>
      </c>
      <c r="M5" s="37">
        <f t="shared" si="0"/>
        <v>3868070</v>
      </c>
      <c r="N5" s="37">
        <f t="shared" si="0"/>
        <v>3968386</v>
      </c>
      <c r="O5" s="37">
        <f t="shared" si="0"/>
        <v>4089366</v>
      </c>
      <c r="P5" s="37">
        <f t="shared" si="0"/>
        <v>4200634</v>
      </c>
      <c r="Q5" s="37">
        <f t="shared" si="0"/>
        <v>4304270</v>
      </c>
      <c r="R5" s="37">
        <f t="shared" si="0"/>
        <v>4550574.411335703</v>
      </c>
      <c r="S5" s="37">
        <f t="shared" si="0"/>
        <v>4589048.6739452155</v>
      </c>
      <c r="T5" s="37">
        <f t="shared" si="0"/>
        <v>4689938.0405192655</v>
      </c>
      <c r="U5" s="37">
        <f t="shared" si="0"/>
        <v>4740738.7675735131</v>
      </c>
      <c r="V5" s="37">
        <f t="shared" si="0"/>
        <v>4867747.968034571</v>
      </c>
      <c r="W5" s="37">
        <f t="shared" si="0"/>
        <v>4901210.7622080967</v>
      </c>
      <c r="X5" s="37">
        <f t="shared" si="0"/>
        <v>4955063.3849412324</v>
      </c>
      <c r="Y5" s="37">
        <f t="shared" si="0"/>
        <v>4981088.2827633303</v>
      </c>
      <c r="Z5" s="37">
        <f t="shared" si="0"/>
        <v>4900170.6582708275</v>
      </c>
      <c r="AA5" s="37">
        <f t="shared" si="0"/>
        <v>4241346.0069170976</v>
      </c>
      <c r="AB5" s="37">
        <f t="shared" si="0"/>
        <v>4244833.2903487347</v>
      </c>
      <c r="AC5" s="37">
        <f t="shared" si="0"/>
        <v>4230459.6708372645</v>
      </c>
      <c r="AD5" s="37">
        <f t="shared" si="0"/>
        <v>4274877.0108786002</v>
      </c>
      <c r="AE5" s="37">
        <v>4306653.2092234604</v>
      </c>
      <c r="AF5" s="37">
        <v>4371706.4749352001</v>
      </c>
      <c r="AG5" s="37">
        <v>4473336</v>
      </c>
      <c r="AH5" s="37">
        <v>4580725</v>
      </c>
      <c r="AI5" s="37">
        <f t="shared" ref="AI5:AI27" si="1">TREND(AD5:AH5,$AD$2:$AH$2,$AI$2)</f>
        <v>4634973.1697132587</v>
      </c>
    </row>
    <row r="6" spans="1:35" ht="16.5" customHeight="1">
      <c r="A6" s="35" t="s">
        <v>688</v>
      </c>
      <c r="B6" s="33" t="s">
        <v>683</v>
      </c>
      <c r="C6" s="33" t="s">
        <v>683</v>
      </c>
      <c r="D6" s="33" t="s">
        <v>683</v>
      </c>
      <c r="E6" s="33" t="s">
        <v>683</v>
      </c>
      <c r="F6" s="33" t="s">
        <v>683</v>
      </c>
      <c r="G6" s="33" t="s">
        <v>683</v>
      </c>
      <c r="H6" s="33" t="s">
        <v>683</v>
      </c>
      <c r="I6" s="33" t="s">
        <v>683</v>
      </c>
      <c r="J6" s="33" t="s">
        <v>683</v>
      </c>
      <c r="K6" s="33" t="s">
        <v>683</v>
      </c>
      <c r="L6" s="33" t="s">
        <v>683</v>
      </c>
      <c r="M6" s="33" t="s">
        <v>683</v>
      </c>
      <c r="N6" s="33" t="s">
        <v>683</v>
      </c>
      <c r="O6" s="33" t="s">
        <v>683</v>
      </c>
      <c r="P6" s="33" t="s">
        <v>683</v>
      </c>
      <c r="Q6" s="33" t="s">
        <v>683</v>
      </c>
      <c r="R6" s="43" t="s">
        <v>683</v>
      </c>
      <c r="S6" s="43" t="s">
        <v>683</v>
      </c>
      <c r="T6" s="43" t="s">
        <v>683</v>
      </c>
      <c r="U6" s="43" t="s">
        <v>683</v>
      </c>
      <c r="V6" s="43" t="s">
        <v>683</v>
      </c>
      <c r="W6" s="43" t="s">
        <v>683</v>
      </c>
      <c r="X6" s="43" t="s">
        <v>683</v>
      </c>
      <c r="Y6" s="32">
        <v>3324976.9724416146</v>
      </c>
      <c r="Z6" s="32">
        <v>3199116.0453116009</v>
      </c>
      <c r="AA6" s="32">
        <v>2800603.3813226186</v>
      </c>
      <c r="AB6" s="32">
        <v>2814539.6008469323</v>
      </c>
      <c r="AC6" s="32">
        <v>2843074.6112777242</v>
      </c>
      <c r="AD6" s="40">
        <v>2866062.4574685842</v>
      </c>
      <c r="AE6" s="40">
        <v>2882172.7915729396</v>
      </c>
      <c r="AF6" s="41">
        <v>2878905.4187674453</v>
      </c>
      <c r="AG6" s="41">
        <v>2984178</v>
      </c>
      <c r="AH6" s="41">
        <v>3045205</v>
      </c>
      <c r="AI6" s="41">
        <f t="shared" si="1"/>
        <v>3069391.8216087669</v>
      </c>
    </row>
    <row r="7" spans="1:35" ht="16.5" customHeight="1">
      <c r="A7" s="42" t="s">
        <v>687</v>
      </c>
      <c r="B7" s="33">
        <v>1144673.3999999999</v>
      </c>
      <c r="C7" s="33">
        <v>1394803.28</v>
      </c>
      <c r="D7" s="33">
        <v>1750897</v>
      </c>
      <c r="E7" s="33">
        <v>1954165.5</v>
      </c>
      <c r="F7" s="33">
        <v>2011988.76</v>
      </c>
      <c r="G7" s="33">
        <v>2094620.64</v>
      </c>
      <c r="H7" s="33">
        <v>2281390.92</v>
      </c>
      <c r="I7" s="33">
        <v>2200259.7000000002</v>
      </c>
      <c r="J7" s="33">
        <v>2208226.09</v>
      </c>
      <c r="K7" s="33">
        <v>2213281.4900000002</v>
      </c>
      <c r="L7" s="33">
        <v>2249742.4</v>
      </c>
      <c r="M7" s="33">
        <v>2286887</v>
      </c>
      <c r="N7" s="33">
        <v>2337068</v>
      </c>
      <c r="O7" s="33">
        <v>2389065</v>
      </c>
      <c r="P7" s="33">
        <v>2463828</v>
      </c>
      <c r="Q7" s="32">
        <v>2494870</v>
      </c>
      <c r="R7" s="32">
        <v>3107729.4184393021</v>
      </c>
      <c r="S7" s="32">
        <v>3139120.3449245607</v>
      </c>
      <c r="T7" s="32">
        <v>3216786.1714053932</v>
      </c>
      <c r="U7" s="32">
        <v>3240359.1957990401</v>
      </c>
      <c r="V7" s="32">
        <v>3290560.3545328677</v>
      </c>
      <c r="W7" s="32">
        <v>3312355.1511198673</v>
      </c>
      <c r="X7" s="32">
        <v>3235752.3978471048</v>
      </c>
      <c r="Y7" s="32" t="s">
        <v>683</v>
      </c>
      <c r="Z7" s="32" t="s">
        <v>683</v>
      </c>
      <c r="AA7" s="32" t="s">
        <v>683</v>
      </c>
      <c r="AB7" s="32" t="s">
        <v>683</v>
      </c>
      <c r="AC7" s="32" t="s">
        <v>683</v>
      </c>
      <c r="AD7" s="32" t="s">
        <v>683</v>
      </c>
      <c r="AE7" s="32" t="s">
        <v>683</v>
      </c>
      <c r="AF7" s="32" t="s">
        <v>683</v>
      </c>
      <c r="AG7" s="32" t="s">
        <v>683</v>
      </c>
      <c r="AH7" s="32" t="s">
        <v>683</v>
      </c>
      <c r="AI7" s="32" t="s">
        <v>683</v>
      </c>
    </row>
    <row r="8" spans="1:35" ht="16.5" customHeight="1">
      <c r="A8" s="35" t="s">
        <v>686</v>
      </c>
      <c r="B8" s="30" t="s">
        <v>666</v>
      </c>
      <c r="C8" s="30" t="s">
        <v>666</v>
      </c>
      <c r="D8" s="30">
        <v>3276.9</v>
      </c>
      <c r="E8" s="30">
        <v>6191.9</v>
      </c>
      <c r="F8" s="30">
        <v>12256.8</v>
      </c>
      <c r="G8" s="30">
        <v>11811.8</v>
      </c>
      <c r="H8" s="30">
        <v>12424.1</v>
      </c>
      <c r="I8" s="30">
        <v>11656.06</v>
      </c>
      <c r="J8" s="30">
        <v>11946.25</v>
      </c>
      <c r="K8" s="30">
        <v>12184.38</v>
      </c>
      <c r="L8" s="30">
        <v>12390.4</v>
      </c>
      <c r="M8" s="30">
        <v>10777</v>
      </c>
      <c r="N8" s="30">
        <v>10912</v>
      </c>
      <c r="O8" s="30">
        <v>11089</v>
      </c>
      <c r="P8" s="30">
        <v>11311</v>
      </c>
      <c r="Q8" s="32">
        <v>11642</v>
      </c>
      <c r="R8" s="32">
        <v>15462.865940149295</v>
      </c>
      <c r="S8" s="32">
        <v>14122.993532173001</v>
      </c>
      <c r="T8" s="32">
        <v>14186.932382421695</v>
      </c>
      <c r="U8" s="32">
        <v>14457.287271927125</v>
      </c>
      <c r="V8" s="32">
        <v>19018.549413498804</v>
      </c>
      <c r="W8" s="32">
        <v>17491.706195615443</v>
      </c>
      <c r="X8" s="32">
        <v>24329.167219781142</v>
      </c>
      <c r="Y8" s="32">
        <v>27173.153303934443</v>
      </c>
      <c r="Z8" s="32">
        <v>26429.597949972125</v>
      </c>
      <c r="AA8" s="32">
        <v>22427.775946999154</v>
      </c>
      <c r="AB8" s="32">
        <v>19940.561624896218</v>
      </c>
      <c r="AC8" s="32">
        <v>19926.696602990502</v>
      </c>
      <c r="AD8" s="40">
        <v>23034.485668256286</v>
      </c>
      <c r="AE8" s="40">
        <v>21936.758607248372</v>
      </c>
      <c r="AF8" s="40">
        <v>21509.668518659528</v>
      </c>
      <c r="AG8" s="40">
        <v>21118</v>
      </c>
      <c r="AH8" s="40">
        <v>22022</v>
      </c>
      <c r="AI8" s="40">
        <f t="shared" si="1"/>
        <v>21071.063575704582</v>
      </c>
    </row>
    <row r="9" spans="1:35" ht="16.5" customHeight="1">
      <c r="A9" s="35" t="s">
        <v>685</v>
      </c>
      <c r="B9" s="33" t="s">
        <v>683</v>
      </c>
      <c r="C9" s="33" t="s">
        <v>683</v>
      </c>
      <c r="D9" s="33" t="s">
        <v>683</v>
      </c>
      <c r="E9" s="33" t="s">
        <v>683</v>
      </c>
      <c r="F9" s="33" t="s">
        <v>683</v>
      </c>
      <c r="G9" s="33" t="s">
        <v>683</v>
      </c>
      <c r="H9" s="33" t="s">
        <v>683</v>
      </c>
      <c r="I9" s="33" t="s">
        <v>683</v>
      </c>
      <c r="J9" s="33" t="s">
        <v>683</v>
      </c>
      <c r="K9" s="33" t="s">
        <v>683</v>
      </c>
      <c r="L9" s="33" t="s">
        <v>683</v>
      </c>
      <c r="M9" s="33" t="s">
        <v>683</v>
      </c>
      <c r="N9" s="33" t="s">
        <v>683</v>
      </c>
      <c r="O9" s="33" t="s">
        <v>683</v>
      </c>
      <c r="P9" s="33" t="s">
        <v>683</v>
      </c>
      <c r="Q9" s="33" t="s">
        <v>683</v>
      </c>
      <c r="R9" s="43" t="s">
        <v>683</v>
      </c>
      <c r="S9" s="43" t="s">
        <v>683</v>
      </c>
      <c r="T9" s="43" t="s">
        <v>683</v>
      </c>
      <c r="U9" s="43" t="s">
        <v>683</v>
      </c>
      <c r="V9" s="43" t="s">
        <v>683</v>
      </c>
      <c r="W9" s="43" t="s">
        <v>683</v>
      </c>
      <c r="X9" s="43" t="s">
        <v>683</v>
      </c>
      <c r="Y9" s="32">
        <v>1017007.4140728711</v>
      </c>
      <c r="Z9" s="32">
        <v>1049666.5159177505</v>
      </c>
      <c r="AA9" s="32">
        <v>824994.16830024554</v>
      </c>
      <c r="AB9" s="32">
        <v>831911.86597376282</v>
      </c>
      <c r="AC9" s="32">
        <v>807148.31967479293</v>
      </c>
      <c r="AD9" s="40">
        <v>803215.85137046059</v>
      </c>
      <c r="AE9" s="40">
        <v>805987.83740306878</v>
      </c>
      <c r="AF9" s="40">
        <v>852983.03366414621</v>
      </c>
      <c r="AG9" s="40">
        <v>844123</v>
      </c>
      <c r="AH9" s="40">
        <v>878994</v>
      </c>
      <c r="AI9" s="40">
        <f t="shared" si="1"/>
        <v>893968.18244433403</v>
      </c>
    </row>
    <row r="10" spans="1:35" ht="16.5" customHeight="1">
      <c r="A10" s="42" t="s">
        <v>684</v>
      </c>
      <c r="B10" s="30" t="s">
        <v>666</v>
      </c>
      <c r="C10" s="30" t="s">
        <v>666</v>
      </c>
      <c r="D10" s="30">
        <v>225613.38</v>
      </c>
      <c r="E10" s="30">
        <v>363267</v>
      </c>
      <c r="F10" s="30">
        <v>520773.65</v>
      </c>
      <c r="G10" s="30">
        <v>688091.36</v>
      </c>
      <c r="H10" s="30">
        <v>999753.54</v>
      </c>
      <c r="I10" s="30">
        <v>1116957.68</v>
      </c>
      <c r="J10" s="30">
        <v>1201667.1000000001</v>
      </c>
      <c r="K10" s="30">
        <v>1252860</v>
      </c>
      <c r="L10" s="30">
        <v>1269292.44</v>
      </c>
      <c r="M10" s="30">
        <v>1256146</v>
      </c>
      <c r="N10" s="30">
        <v>1298299</v>
      </c>
      <c r="O10" s="30">
        <v>1352675</v>
      </c>
      <c r="P10" s="30">
        <v>1380557</v>
      </c>
      <c r="Q10" s="32">
        <v>1432625</v>
      </c>
      <c r="R10" s="32">
        <v>851761.95053358725</v>
      </c>
      <c r="S10" s="32">
        <v>888134.69778220274</v>
      </c>
      <c r="T10" s="32">
        <v>900692.79297885078</v>
      </c>
      <c r="U10" s="32">
        <v>915961.78558151587</v>
      </c>
      <c r="V10" s="32">
        <v>987257.59250088199</v>
      </c>
      <c r="W10" s="32">
        <v>1007637.3759072456</v>
      </c>
      <c r="X10" s="32">
        <v>1096712.1670610246</v>
      </c>
      <c r="Y10" s="32" t="s">
        <v>683</v>
      </c>
      <c r="Z10" s="32" t="s">
        <v>683</v>
      </c>
      <c r="AA10" s="32" t="s">
        <v>683</v>
      </c>
      <c r="AB10" s="32" t="s">
        <v>683</v>
      </c>
      <c r="AC10" s="32" t="s">
        <v>683</v>
      </c>
      <c r="AD10" s="32" t="s">
        <v>683</v>
      </c>
      <c r="AE10" s="32" t="s">
        <v>683</v>
      </c>
      <c r="AF10" s="32" t="s">
        <v>683</v>
      </c>
      <c r="AG10" s="32" t="s">
        <v>683</v>
      </c>
      <c r="AH10" s="32" t="s">
        <v>683</v>
      </c>
      <c r="AI10" s="32" t="s">
        <v>683</v>
      </c>
    </row>
    <row r="11" spans="1:35" ht="16.5" customHeight="1">
      <c r="A11" s="31" t="s">
        <v>682</v>
      </c>
      <c r="B11" s="30">
        <v>98551</v>
      </c>
      <c r="C11" s="30">
        <v>128769</v>
      </c>
      <c r="D11" s="30">
        <v>27081</v>
      </c>
      <c r="E11" s="30">
        <v>34606</v>
      </c>
      <c r="F11" s="30">
        <v>39813</v>
      </c>
      <c r="G11" s="30">
        <v>45441</v>
      </c>
      <c r="H11" s="30">
        <v>51901</v>
      </c>
      <c r="I11" s="30">
        <v>52898</v>
      </c>
      <c r="J11" s="30">
        <v>53874</v>
      </c>
      <c r="K11" s="30">
        <v>56772</v>
      </c>
      <c r="L11" s="30">
        <v>61284</v>
      </c>
      <c r="M11" s="30">
        <v>62705</v>
      </c>
      <c r="N11" s="30">
        <v>64072</v>
      </c>
      <c r="O11" s="30">
        <v>66893</v>
      </c>
      <c r="P11" s="30">
        <v>68021</v>
      </c>
      <c r="Q11" s="32">
        <v>70304</v>
      </c>
      <c r="R11" s="32">
        <v>100485.61766309441</v>
      </c>
      <c r="S11" s="32">
        <v>103469.81987011855</v>
      </c>
      <c r="T11" s="32">
        <v>107316.81733066414</v>
      </c>
      <c r="U11" s="32">
        <v>112722.6657018261</v>
      </c>
      <c r="V11" s="32">
        <v>111237.70972009751</v>
      </c>
      <c r="W11" s="32">
        <v>109735.09502401376</v>
      </c>
      <c r="X11" s="32">
        <v>123317.5825311543</v>
      </c>
      <c r="Y11" s="32">
        <v>119978.83837834008</v>
      </c>
      <c r="Z11" s="32">
        <v>126854.67714199767</v>
      </c>
      <c r="AA11" s="32">
        <v>120206.75691287633</v>
      </c>
      <c r="AB11" s="32">
        <v>110738.2452064016</v>
      </c>
      <c r="AC11" s="32">
        <v>103803.03027298137</v>
      </c>
      <c r="AD11" s="40">
        <v>105605.2225970268</v>
      </c>
      <c r="AE11" s="41">
        <v>106581.57890487878</v>
      </c>
      <c r="AF11" s="40">
        <v>109301.40619692924</v>
      </c>
      <c r="AG11" s="40">
        <v>109597</v>
      </c>
      <c r="AH11" s="40">
        <v>113338</v>
      </c>
      <c r="AI11" s="40">
        <f t="shared" si="1"/>
        <v>114428.934310087</v>
      </c>
    </row>
    <row r="12" spans="1:35" ht="16.5" customHeight="1">
      <c r="A12" s="31" t="s">
        <v>681</v>
      </c>
      <c r="B12" s="30">
        <v>28854</v>
      </c>
      <c r="C12" s="30">
        <v>31665</v>
      </c>
      <c r="D12" s="30">
        <v>35134</v>
      </c>
      <c r="E12" s="30">
        <v>46724</v>
      </c>
      <c r="F12" s="30">
        <v>68678</v>
      </c>
      <c r="G12" s="30">
        <v>78063</v>
      </c>
      <c r="H12" s="30">
        <v>94341</v>
      </c>
      <c r="I12" s="30">
        <v>96645</v>
      </c>
      <c r="J12" s="30">
        <v>99510</v>
      </c>
      <c r="K12" s="30">
        <v>103116</v>
      </c>
      <c r="L12" s="30">
        <v>108932</v>
      </c>
      <c r="M12" s="30">
        <v>115451</v>
      </c>
      <c r="N12" s="30">
        <v>118899</v>
      </c>
      <c r="O12" s="30">
        <v>124584</v>
      </c>
      <c r="P12" s="30">
        <v>128359</v>
      </c>
      <c r="Q12" s="32">
        <v>132384</v>
      </c>
      <c r="R12" s="32">
        <v>161237.6335393647</v>
      </c>
      <c r="S12" s="32">
        <v>168969.39215705439</v>
      </c>
      <c r="T12" s="32">
        <v>168216.76129200601</v>
      </c>
      <c r="U12" s="32">
        <v>173538.81507410944</v>
      </c>
      <c r="V12" s="32">
        <v>172960.13261476057</v>
      </c>
      <c r="W12" s="32">
        <v>175127.84138610313</v>
      </c>
      <c r="X12" s="32">
        <v>177320.99547171814</v>
      </c>
      <c r="Y12" s="32">
        <v>184199.09137989173</v>
      </c>
      <c r="Z12" s="32">
        <v>183825.72418631049</v>
      </c>
      <c r="AA12" s="32">
        <v>168099.53433899098</v>
      </c>
      <c r="AB12" s="32">
        <v>175788.97173715092</v>
      </c>
      <c r="AC12" s="32">
        <v>163791.29311902044</v>
      </c>
      <c r="AD12" s="40">
        <v>163601.73110557569</v>
      </c>
      <c r="AE12" s="40">
        <v>168435.63414130086</v>
      </c>
      <c r="AF12" s="40">
        <v>169830.17838475661</v>
      </c>
      <c r="AG12" s="40">
        <v>170246</v>
      </c>
      <c r="AH12" s="40">
        <v>174557</v>
      </c>
      <c r="AI12" s="40">
        <f t="shared" si="1"/>
        <v>176450.37982059084</v>
      </c>
    </row>
    <row r="13" spans="1:35" ht="16.5" customHeight="1">
      <c r="A13" s="31" t="s">
        <v>680</v>
      </c>
      <c r="B13" s="30" t="s">
        <v>666</v>
      </c>
      <c r="C13" s="30" t="s">
        <v>666</v>
      </c>
      <c r="D13" s="30" t="s">
        <v>666</v>
      </c>
      <c r="E13" s="30" t="s">
        <v>666</v>
      </c>
      <c r="F13" s="30" t="s">
        <v>666</v>
      </c>
      <c r="G13" s="30">
        <v>94925</v>
      </c>
      <c r="H13" s="30">
        <v>121398</v>
      </c>
      <c r="I13" s="30">
        <v>121906</v>
      </c>
      <c r="J13" s="30">
        <v>122496</v>
      </c>
      <c r="K13" s="30">
        <v>129852</v>
      </c>
      <c r="L13" s="30">
        <v>135871</v>
      </c>
      <c r="M13" s="30">
        <v>136104</v>
      </c>
      <c r="N13" s="30">
        <v>139136</v>
      </c>
      <c r="O13" s="30">
        <v>145060</v>
      </c>
      <c r="P13" s="30">
        <v>148558</v>
      </c>
      <c r="Q13" s="32">
        <v>162445</v>
      </c>
      <c r="R13" s="32">
        <v>313896.92522020405</v>
      </c>
      <c r="S13" s="32">
        <v>275231.42567910667</v>
      </c>
      <c r="T13" s="32">
        <v>282738.56512992969</v>
      </c>
      <c r="U13" s="32">
        <v>283699.01814509422</v>
      </c>
      <c r="V13" s="32">
        <v>286713.62925246486</v>
      </c>
      <c r="W13" s="32">
        <v>278863.59257525147</v>
      </c>
      <c r="X13" s="32">
        <v>297631.07481044956</v>
      </c>
      <c r="Y13" s="32">
        <v>307752.81318667787</v>
      </c>
      <c r="Z13" s="32">
        <v>314278.09776319546</v>
      </c>
      <c r="AA13" s="32">
        <v>305014.39009536692</v>
      </c>
      <c r="AB13" s="32">
        <v>291914.04495959118</v>
      </c>
      <c r="AC13" s="32">
        <v>292715.71988975571</v>
      </c>
      <c r="AD13" s="40">
        <v>313357.26266869658</v>
      </c>
      <c r="AE13" s="40">
        <v>321538.60859402397</v>
      </c>
      <c r="AF13" s="40">
        <v>339176.76940326387</v>
      </c>
      <c r="AG13" s="40">
        <v>344073</v>
      </c>
      <c r="AH13" s="40">
        <v>346610</v>
      </c>
      <c r="AI13" s="40">
        <f t="shared" si="1"/>
        <v>359663.08795376867</v>
      </c>
    </row>
    <row r="14" spans="1:35" s="27" customFormat="1" ht="16.5" customHeight="1">
      <c r="A14" s="39" t="s">
        <v>679</v>
      </c>
      <c r="B14" s="38" t="s">
        <v>666</v>
      </c>
      <c r="C14" s="38" t="s">
        <v>666</v>
      </c>
      <c r="D14" s="38" t="s">
        <v>666</v>
      </c>
      <c r="E14" s="38" t="s">
        <v>666</v>
      </c>
      <c r="F14" s="37">
        <f t="shared" ref="F14:AD14" si="2">SUM(F15:F22)</f>
        <v>39854</v>
      </c>
      <c r="G14" s="37">
        <f t="shared" si="2"/>
        <v>39581</v>
      </c>
      <c r="H14" s="37">
        <f t="shared" si="2"/>
        <v>41143</v>
      </c>
      <c r="I14" s="37">
        <f t="shared" si="2"/>
        <v>40703</v>
      </c>
      <c r="J14" s="37">
        <f t="shared" si="2"/>
        <v>40241</v>
      </c>
      <c r="K14" s="37">
        <f t="shared" si="2"/>
        <v>39384</v>
      </c>
      <c r="L14" s="37">
        <f t="shared" si="2"/>
        <v>39585</v>
      </c>
      <c r="M14" s="37">
        <f t="shared" si="2"/>
        <v>39808</v>
      </c>
      <c r="N14" s="37">
        <f t="shared" si="2"/>
        <v>38984.124200000006</v>
      </c>
      <c r="O14" s="37">
        <f t="shared" si="2"/>
        <v>40180.218951999996</v>
      </c>
      <c r="P14" s="37">
        <f t="shared" si="2"/>
        <v>41605.038687999993</v>
      </c>
      <c r="Q14" s="37">
        <f t="shared" si="2"/>
        <v>43278.862481000004</v>
      </c>
      <c r="R14" s="37">
        <f t="shared" si="2"/>
        <v>45100.241891000005</v>
      </c>
      <c r="S14" s="37">
        <f t="shared" si="2"/>
        <v>46507.533026999998</v>
      </c>
      <c r="T14" s="37">
        <f t="shared" si="2"/>
        <v>46096.088878999995</v>
      </c>
      <c r="U14" s="37">
        <f t="shared" si="2"/>
        <v>45676.831126000005</v>
      </c>
      <c r="V14" s="37">
        <f t="shared" si="2"/>
        <v>46545.783080000001</v>
      </c>
      <c r="W14" s="37">
        <f t="shared" si="2"/>
        <v>47124.653055000002</v>
      </c>
      <c r="X14" s="37">
        <f t="shared" si="2"/>
        <v>49504.172899999998</v>
      </c>
      <c r="Y14" s="37">
        <f t="shared" si="2"/>
        <v>51873.259700000002</v>
      </c>
      <c r="Z14" s="37">
        <f t="shared" si="2"/>
        <v>53712.078799999996</v>
      </c>
      <c r="AA14" s="37">
        <f t="shared" si="2"/>
        <v>53898.382540000013</v>
      </c>
      <c r="AB14" s="37">
        <f t="shared" si="2"/>
        <v>52627.181348999991</v>
      </c>
      <c r="AC14" s="37">
        <f t="shared" si="2"/>
        <v>54328.134432999992</v>
      </c>
      <c r="AD14" s="37">
        <f t="shared" si="2"/>
        <v>55169.258447999993</v>
      </c>
      <c r="AE14" s="37">
        <v>56467.102654000009</v>
      </c>
      <c r="AF14" s="37">
        <v>57012.094199999992</v>
      </c>
      <c r="AG14" s="37">
        <v>56109</v>
      </c>
      <c r="AH14" s="37">
        <v>56672</v>
      </c>
      <c r="AI14" s="37">
        <f t="shared" si="1"/>
        <v>57080.105195400014</v>
      </c>
    </row>
    <row r="15" spans="1:35" s="27" customFormat="1" ht="16.5" customHeight="1">
      <c r="A15" s="31" t="s">
        <v>678</v>
      </c>
      <c r="B15" s="30" t="s">
        <v>666</v>
      </c>
      <c r="C15" s="30" t="s">
        <v>666</v>
      </c>
      <c r="D15" s="30" t="s">
        <v>666</v>
      </c>
      <c r="E15" s="30" t="s">
        <v>666</v>
      </c>
      <c r="F15" s="30">
        <v>21790</v>
      </c>
      <c r="G15" s="30">
        <v>21161</v>
      </c>
      <c r="H15" s="30">
        <v>20981</v>
      </c>
      <c r="I15" s="30">
        <v>21090</v>
      </c>
      <c r="J15" s="30">
        <v>20336</v>
      </c>
      <c r="K15" s="30">
        <v>20247</v>
      </c>
      <c r="L15" s="30">
        <v>18832</v>
      </c>
      <c r="M15" s="30">
        <v>18818</v>
      </c>
      <c r="N15" s="30">
        <v>16802.168100000003</v>
      </c>
      <c r="O15" s="30">
        <v>17509.219211999996</v>
      </c>
      <c r="P15" s="30">
        <v>17873.721648999999</v>
      </c>
      <c r="Q15" s="30">
        <v>18683.797939</v>
      </c>
      <c r="R15" s="30">
        <v>18807.334752999999</v>
      </c>
      <c r="S15" s="30">
        <v>19582.868181999998</v>
      </c>
      <c r="T15" s="30">
        <v>19678.689117000002</v>
      </c>
      <c r="U15" s="30">
        <v>19178.851354999999</v>
      </c>
      <c r="V15" s="30">
        <v>18920.853862999997</v>
      </c>
      <c r="W15" s="30">
        <v>19424.922553999997</v>
      </c>
      <c r="X15" s="30">
        <v>20390.185932999997</v>
      </c>
      <c r="Y15" s="30">
        <v>20388.053</v>
      </c>
      <c r="Z15" s="30">
        <v>21198.100300000002</v>
      </c>
      <c r="AA15" s="30">
        <v>21099.988628999999</v>
      </c>
      <c r="AB15" s="30">
        <v>20569.726839999999</v>
      </c>
      <c r="AC15" s="32">
        <v>20558.575434999999</v>
      </c>
      <c r="AD15" s="32">
        <v>21142.192439999999</v>
      </c>
      <c r="AE15" s="32">
        <v>21257.402984</v>
      </c>
      <c r="AF15" s="32">
        <v>21428.948799999998</v>
      </c>
      <c r="AG15" s="32">
        <v>20243</v>
      </c>
      <c r="AH15" s="32">
        <v>20537</v>
      </c>
      <c r="AI15" s="32">
        <f t="shared" si="1"/>
        <v>20254.27248559997</v>
      </c>
    </row>
    <row r="16" spans="1:35" ht="16.5" customHeight="1">
      <c r="A16" s="31" t="s">
        <v>677</v>
      </c>
      <c r="B16" s="30" t="s">
        <v>666</v>
      </c>
      <c r="C16" s="30" t="s">
        <v>666</v>
      </c>
      <c r="D16" s="30" t="s">
        <v>666</v>
      </c>
      <c r="E16" s="30" t="s">
        <v>666</v>
      </c>
      <c r="F16" s="30">
        <v>381</v>
      </c>
      <c r="G16" s="30">
        <v>350</v>
      </c>
      <c r="H16" s="30">
        <v>571</v>
      </c>
      <c r="I16" s="30">
        <v>662</v>
      </c>
      <c r="J16" s="30">
        <v>701</v>
      </c>
      <c r="K16" s="30">
        <v>705</v>
      </c>
      <c r="L16" s="30">
        <v>833</v>
      </c>
      <c r="M16" s="30">
        <v>860</v>
      </c>
      <c r="N16" s="30">
        <v>955.24509999999998</v>
      </c>
      <c r="O16" s="30">
        <v>1023.7081319999999</v>
      </c>
      <c r="P16" s="30">
        <v>1115.35194</v>
      </c>
      <c r="Q16" s="30">
        <v>1190.168551</v>
      </c>
      <c r="R16" s="30">
        <v>1339.431795</v>
      </c>
      <c r="S16" s="30">
        <v>1427.305259</v>
      </c>
      <c r="T16" s="30">
        <v>1431.6725369999999</v>
      </c>
      <c r="U16" s="30">
        <v>1476.0326319999997</v>
      </c>
      <c r="V16" s="30">
        <v>1576.197658</v>
      </c>
      <c r="W16" s="30">
        <v>1699.5838489999999</v>
      </c>
      <c r="X16" s="30">
        <v>1865.7201999999997</v>
      </c>
      <c r="Y16" s="30">
        <v>1930.2944</v>
      </c>
      <c r="Z16" s="30">
        <v>2081.0625999999997</v>
      </c>
      <c r="AA16" s="30">
        <v>2196.117518</v>
      </c>
      <c r="AB16" s="30">
        <v>2172.7471529999998</v>
      </c>
      <c r="AC16" s="33">
        <v>2363.430715</v>
      </c>
      <c r="AD16" s="32">
        <v>2488.8479259999999</v>
      </c>
      <c r="AE16" s="32">
        <v>2564.6256590000003</v>
      </c>
      <c r="AF16" s="32">
        <v>2674.5208000000002</v>
      </c>
      <c r="AG16" s="32">
        <v>2645</v>
      </c>
      <c r="AH16" s="32">
        <v>2775</v>
      </c>
      <c r="AI16" s="32">
        <f t="shared" si="1"/>
        <v>2825.402423699983</v>
      </c>
    </row>
    <row r="17" spans="1:35" ht="16.5" customHeight="1">
      <c r="A17" s="31" t="s">
        <v>676</v>
      </c>
      <c r="B17" s="30" t="s">
        <v>666</v>
      </c>
      <c r="C17" s="30" t="s">
        <v>666</v>
      </c>
      <c r="D17" s="30" t="s">
        <v>666</v>
      </c>
      <c r="E17" s="30" t="s">
        <v>666</v>
      </c>
      <c r="F17" s="30">
        <v>10558</v>
      </c>
      <c r="G17" s="30">
        <v>10427</v>
      </c>
      <c r="H17" s="30">
        <v>11475</v>
      </c>
      <c r="I17" s="30">
        <v>10528</v>
      </c>
      <c r="J17" s="30">
        <v>10737</v>
      </c>
      <c r="K17" s="30">
        <v>10231</v>
      </c>
      <c r="L17" s="30">
        <v>10668</v>
      </c>
      <c r="M17" s="30">
        <v>10559</v>
      </c>
      <c r="N17" s="30">
        <v>11530.220300000001</v>
      </c>
      <c r="O17" s="30">
        <v>12056.0676</v>
      </c>
      <c r="P17" s="30">
        <v>12284.382321999999</v>
      </c>
      <c r="Q17" s="30">
        <v>12902.056581000001</v>
      </c>
      <c r="R17" s="30">
        <v>13843.512074999999</v>
      </c>
      <c r="S17" s="30">
        <v>14178.091572000001</v>
      </c>
      <c r="T17" s="30">
        <v>13663.224326</v>
      </c>
      <c r="U17" s="30">
        <v>13606.195594000001</v>
      </c>
      <c r="V17" s="30">
        <v>14354.281087000001</v>
      </c>
      <c r="W17" s="30">
        <v>14417.698761</v>
      </c>
      <c r="X17" s="30">
        <v>14721.465516</v>
      </c>
      <c r="Y17" s="30">
        <v>16137.9522</v>
      </c>
      <c r="Z17" s="30">
        <v>16849.9198</v>
      </c>
      <c r="AA17" s="30">
        <v>16805.109970000001</v>
      </c>
      <c r="AB17" s="30">
        <v>16406.938677999999</v>
      </c>
      <c r="AC17" s="33">
        <v>17316.613255</v>
      </c>
      <c r="AD17" s="32">
        <v>17516.432841999998</v>
      </c>
      <c r="AE17" s="32">
        <v>18004.627035000001</v>
      </c>
      <c r="AF17" s="32">
        <v>18339.048699999999</v>
      </c>
      <c r="AG17" s="32">
        <v>18400</v>
      </c>
      <c r="AH17" s="32">
        <v>18474</v>
      </c>
      <c r="AI17" s="32">
        <f t="shared" si="1"/>
        <v>18839.973899700039</v>
      </c>
    </row>
    <row r="18" spans="1:35" ht="16.5" customHeight="1">
      <c r="A18" s="31" t="s">
        <v>675</v>
      </c>
      <c r="B18" s="30" t="s">
        <v>666</v>
      </c>
      <c r="C18" s="30" t="s">
        <v>666</v>
      </c>
      <c r="D18" s="30" t="s">
        <v>666</v>
      </c>
      <c r="E18" s="30" t="s">
        <v>666</v>
      </c>
      <c r="F18" s="30">
        <v>219</v>
      </c>
      <c r="G18" s="30">
        <v>306</v>
      </c>
      <c r="H18" s="30">
        <v>193</v>
      </c>
      <c r="I18" s="30">
        <v>195</v>
      </c>
      <c r="J18" s="30">
        <v>199</v>
      </c>
      <c r="K18" s="30">
        <v>188</v>
      </c>
      <c r="L18" s="30">
        <v>187</v>
      </c>
      <c r="M18" s="30">
        <v>187</v>
      </c>
      <c r="N18" s="30">
        <v>184.16370000000001</v>
      </c>
      <c r="O18" s="30">
        <v>189.170345</v>
      </c>
      <c r="P18" s="30">
        <v>181.71669800000001</v>
      </c>
      <c r="Q18" s="30">
        <v>186.10567</v>
      </c>
      <c r="R18" s="30">
        <v>191.89107100000004</v>
      </c>
      <c r="S18" s="30">
        <v>186.99797199999998</v>
      </c>
      <c r="T18" s="30">
        <v>187.793553</v>
      </c>
      <c r="U18" s="30">
        <v>176.144657</v>
      </c>
      <c r="V18" s="30">
        <v>173.21470899999997</v>
      </c>
      <c r="W18" s="30">
        <v>172.98174700000001</v>
      </c>
      <c r="X18" s="30">
        <v>163.88912900000003</v>
      </c>
      <c r="Y18" s="30">
        <v>155.51650000000001</v>
      </c>
      <c r="Z18" s="30">
        <v>160.68529999999998</v>
      </c>
      <c r="AA18" s="30">
        <v>168.066937</v>
      </c>
      <c r="AB18" s="30">
        <v>158.87200799999999</v>
      </c>
      <c r="AC18" s="33">
        <v>160.306691</v>
      </c>
      <c r="AD18" s="32">
        <v>161.88904700000001</v>
      </c>
      <c r="AE18" s="32">
        <v>156.31329400000001</v>
      </c>
      <c r="AF18" s="32">
        <v>157.73150000000001</v>
      </c>
      <c r="AG18" s="32">
        <v>147</v>
      </c>
      <c r="AH18" s="32">
        <v>155</v>
      </c>
      <c r="AI18" s="32">
        <f t="shared" si="1"/>
        <v>148.65935179999906</v>
      </c>
    </row>
    <row r="19" spans="1:35" ht="16.5" customHeight="1">
      <c r="A19" s="31" t="s">
        <v>669</v>
      </c>
      <c r="B19" s="30">
        <v>4197</v>
      </c>
      <c r="C19" s="30">
        <v>4128</v>
      </c>
      <c r="D19" s="30">
        <v>4592</v>
      </c>
      <c r="E19" s="30">
        <v>4513</v>
      </c>
      <c r="F19" s="30">
        <v>6516</v>
      </c>
      <c r="G19" s="30">
        <v>6534</v>
      </c>
      <c r="H19" s="30">
        <v>7082</v>
      </c>
      <c r="I19" s="30">
        <v>7344</v>
      </c>
      <c r="J19" s="30">
        <v>7320</v>
      </c>
      <c r="K19" s="30">
        <v>6940</v>
      </c>
      <c r="L19" s="30">
        <v>7996</v>
      </c>
      <c r="M19" s="30">
        <v>8244</v>
      </c>
      <c r="N19" s="30">
        <v>8350.4012999999995</v>
      </c>
      <c r="O19" s="30">
        <v>8037.4858980000008</v>
      </c>
      <c r="P19" s="30">
        <v>8702.2589120000011</v>
      </c>
      <c r="Q19" s="30">
        <v>8764.0169889999997</v>
      </c>
      <c r="R19" s="30">
        <v>9399.8729629999998</v>
      </c>
      <c r="S19" s="30">
        <v>9543.5642550000011</v>
      </c>
      <c r="T19" s="30">
        <v>9499.8287029999992</v>
      </c>
      <c r="U19" s="30">
        <v>9555.383124</v>
      </c>
      <c r="V19" s="30">
        <v>9715.2788890000011</v>
      </c>
      <c r="W19" s="30">
        <v>9470.1332469999998</v>
      </c>
      <c r="X19" s="30">
        <v>10358.926487000002</v>
      </c>
      <c r="Y19" s="30">
        <v>11136.821900000001</v>
      </c>
      <c r="Z19" s="30">
        <v>11031.9995</v>
      </c>
      <c r="AA19" s="30">
        <v>11129.418953</v>
      </c>
      <c r="AB19" s="30">
        <v>10773.7353</v>
      </c>
      <c r="AC19" s="33">
        <v>11314.228574000001</v>
      </c>
      <c r="AD19" s="32">
        <v>11120.63185</v>
      </c>
      <c r="AE19" s="32">
        <v>11735.558829</v>
      </c>
      <c r="AF19" s="32">
        <v>11599.8469</v>
      </c>
      <c r="AG19" s="32">
        <v>11759</v>
      </c>
      <c r="AH19" s="32">
        <v>11840</v>
      </c>
      <c r="AI19" s="32">
        <f t="shared" si="1"/>
        <v>12049.660757100035</v>
      </c>
    </row>
    <row r="20" spans="1:35" ht="16.5" customHeight="1">
      <c r="A20" s="35" t="s">
        <v>674</v>
      </c>
      <c r="B20" s="30" t="s">
        <v>666</v>
      </c>
      <c r="C20" s="30" t="s">
        <v>666</v>
      </c>
      <c r="D20" s="30" t="s">
        <v>666</v>
      </c>
      <c r="E20" s="30" t="s">
        <v>666</v>
      </c>
      <c r="F20" s="30" t="s">
        <v>666</v>
      </c>
      <c r="G20" s="30">
        <v>364</v>
      </c>
      <c r="H20" s="30">
        <v>431</v>
      </c>
      <c r="I20" s="30">
        <v>454</v>
      </c>
      <c r="J20" s="30">
        <v>495</v>
      </c>
      <c r="K20" s="30">
        <v>562</v>
      </c>
      <c r="L20" s="30">
        <v>577</v>
      </c>
      <c r="M20" s="30">
        <v>607</v>
      </c>
      <c r="N20" s="30">
        <v>390.9409</v>
      </c>
      <c r="O20" s="30">
        <v>531.07757100000003</v>
      </c>
      <c r="P20" s="30">
        <v>513.41098099999999</v>
      </c>
      <c r="Q20" s="30">
        <v>558.98629999999991</v>
      </c>
      <c r="R20" s="30">
        <v>587.65657799999997</v>
      </c>
      <c r="S20" s="30">
        <v>625.77712400000007</v>
      </c>
      <c r="T20" s="30">
        <v>650.98968500000001</v>
      </c>
      <c r="U20" s="30">
        <v>688.58305900000005</v>
      </c>
      <c r="V20" s="30">
        <v>703.84377199999994</v>
      </c>
      <c r="W20" s="30">
        <v>738.47902800000008</v>
      </c>
      <c r="X20" s="30">
        <v>753.30440099999998</v>
      </c>
      <c r="Y20" s="30">
        <v>777.72930000000008</v>
      </c>
      <c r="Z20" s="30">
        <v>843.92600000000004</v>
      </c>
      <c r="AA20" s="30">
        <v>881.04851499999995</v>
      </c>
      <c r="AB20" s="30">
        <v>841.18544899999995</v>
      </c>
      <c r="AC20" s="33">
        <v>846.28385000000003</v>
      </c>
      <c r="AD20" s="32">
        <v>851.33871699999997</v>
      </c>
      <c r="AE20" s="32">
        <v>851.65238199999999</v>
      </c>
      <c r="AF20" s="32">
        <v>863.76990000000001</v>
      </c>
      <c r="AG20" s="32">
        <v>876</v>
      </c>
      <c r="AH20" s="32">
        <v>870</v>
      </c>
      <c r="AI20" s="32">
        <f t="shared" si="1"/>
        <v>881.0532549999989</v>
      </c>
    </row>
    <row r="21" spans="1:35" ht="16.5" customHeight="1">
      <c r="A21" s="31" t="s">
        <v>673</v>
      </c>
      <c r="B21" s="30" t="s">
        <v>666</v>
      </c>
      <c r="C21" s="30" t="s">
        <v>666</v>
      </c>
      <c r="D21" s="30" t="s">
        <v>666</v>
      </c>
      <c r="E21" s="30" t="s">
        <v>666</v>
      </c>
      <c r="F21" s="30" t="s">
        <v>666</v>
      </c>
      <c r="G21" s="30" t="s">
        <v>666</v>
      </c>
      <c r="H21" s="30">
        <v>286</v>
      </c>
      <c r="I21" s="30">
        <v>282</v>
      </c>
      <c r="J21" s="30">
        <v>271</v>
      </c>
      <c r="K21" s="30">
        <v>260</v>
      </c>
      <c r="L21" s="30">
        <v>260</v>
      </c>
      <c r="M21" s="30">
        <v>260</v>
      </c>
      <c r="N21" s="30">
        <v>255.38840000000002</v>
      </c>
      <c r="O21" s="30">
        <v>254.21924200000004</v>
      </c>
      <c r="P21" s="30">
        <v>280.125878</v>
      </c>
      <c r="Q21" s="30">
        <v>294.71404899999999</v>
      </c>
      <c r="R21" s="30">
        <v>298.132858</v>
      </c>
      <c r="S21" s="30">
        <v>295.33117599999997</v>
      </c>
      <c r="T21" s="30">
        <v>301.363563</v>
      </c>
      <c r="U21" s="30">
        <v>366.84362800000002</v>
      </c>
      <c r="V21" s="30">
        <v>356.984306</v>
      </c>
      <c r="W21" s="30">
        <v>359.19848399999995</v>
      </c>
      <c r="X21" s="30">
        <v>359.85686900000002</v>
      </c>
      <c r="Y21" s="30">
        <v>380.78190000000001</v>
      </c>
      <c r="Z21" s="30">
        <v>390.4581</v>
      </c>
      <c r="AA21" s="30">
        <v>364.67172900000003</v>
      </c>
      <c r="AB21" s="30">
        <v>389.20500600000003</v>
      </c>
      <c r="AC21" s="33">
        <v>389.38419099999999</v>
      </c>
      <c r="AD21" s="32">
        <v>402.115701</v>
      </c>
      <c r="AE21" s="32">
        <v>402.30593399999998</v>
      </c>
      <c r="AF21" s="32">
        <v>414.20960000000002</v>
      </c>
      <c r="AG21" s="32">
        <v>492</v>
      </c>
      <c r="AH21" s="32">
        <v>493</v>
      </c>
      <c r="AI21" s="32">
        <f t="shared" si="1"/>
        <v>522.16504619999614</v>
      </c>
    </row>
    <row r="22" spans="1:35" s="27" customFormat="1" ht="16.5" customHeight="1">
      <c r="A22" s="31" t="s">
        <v>672</v>
      </c>
      <c r="B22" s="30" t="s">
        <v>666</v>
      </c>
      <c r="C22" s="30" t="s">
        <v>666</v>
      </c>
      <c r="D22" s="30" t="s">
        <v>666</v>
      </c>
      <c r="E22" s="30" t="s">
        <v>666</v>
      </c>
      <c r="F22" s="30">
        <v>390</v>
      </c>
      <c r="G22" s="30">
        <v>439</v>
      </c>
      <c r="H22" s="30">
        <v>124</v>
      </c>
      <c r="I22" s="30">
        <v>148</v>
      </c>
      <c r="J22" s="30">
        <v>182</v>
      </c>
      <c r="K22" s="30">
        <v>251</v>
      </c>
      <c r="L22" s="30">
        <v>232</v>
      </c>
      <c r="M22" s="30">
        <v>273</v>
      </c>
      <c r="N22" s="30">
        <v>515.5963999999949</v>
      </c>
      <c r="O22" s="30">
        <v>579.27095199999894</v>
      </c>
      <c r="P22" s="30">
        <v>654.07030799999484</v>
      </c>
      <c r="Q22" s="30">
        <v>699.01640200000111</v>
      </c>
      <c r="R22" s="30">
        <v>632.40979800000787</v>
      </c>
      <c r="S22" s="30">
        <v>667.59748699999909</v>
      </c>
      <c r="T22" s="30">
        <v>682.52739499999007</v>
      </c>
      <c r="U22" s="30">
        <v>628.79707700001018</v>
      </c>
      <c r="V22" s="30">
        <v>745.12879600000451</v>
      </c>
      <c r="W22" s="30">
        <v>841.65538500000548</v>
      </c>
      <c r="X22" s="30">
        <v>890.82436499999312</v>
      </c>
      <c r="Y22" s="30">
        <v>966.1105000000025</v>
      </c>
      <c r="Z22" s="30">
        <v>1155.9271999999999</v>
      </c>
      <c r="AA22" s="30">
        <v>1253.9602890000001</v>
      </c>
      <c r="AB22" s="30">
        <v>1314.7709150000001</v>
      </c>
      <c r="AC22" s="32">
        <v>1379.3117219999999</v>
      </c>
      <c r="AD22" s="32">
        <v>1485.809925</v>
      </c>
      <c r="AE22" s="32">
        <v>1494.6165369999999</v>
      </c>
      <c r="AF22" s="32">
        <v>1534.018</v>
      </c>
      <c r="AG22" s="32">
        <v>1546</v>
      </c>
      <c r="AH22" s="32">
        <v>1529</v>
      </c>
      <c r="AI22" s="32">
        <f t="shared" si="1"/>
        <v>1559.2179762999986</v>
      </c>
    </row>
    <row r="23" spans="1:35" ht="16.5" customHeight="1">
      <c r="A23" s="36" t="s">
        <v>671</v>
      </c>
      <c r="B23" s="30"/>
      <c r="C23" s="30"/>
      <c r="D23" s="30"/>
      <c r="E23" s="30"/>
      <c r="F23" s="30"/>
      <c r="G23" s="30"/>
      <c r="H23" s="30"/>
      <c r="I23" s="30"/>
      <c r="J23" s="30"/>
      <c r="K23" s="30"/>
      <c r="L23" s="30"/>
      <c r="M23" s="30"/>
      <c r="N23" s="30"/>
      <c r="O23" s="30"/>
      <c r="P23" s="30"/>
      <c r="Q23" s="32"/>
      <c r="R23" s="32"/>
      <c r="S23" s="32"/>
      <c r="T23" s="32"/>
      <c r="U23" s="32"/>
      <c r="V23" s="32"/>
      <c r="W23" s="32"/>
      <c r="X23" s="32"/>
      <c r="Y23" s="32"/>
      <c r="Z23" s="32"/>
      <c r="AA23" s="32"/>
      <c r="AB23" s="32"/>
      <c r="AC23" s="32"/>
      <c r="AD23" s="32"/>
      <c r="AE23" s="32"/>
      <c r="AF23" s="32"/>
      <c r="AG23" s="32"/>
      <c r="AH23" s="32"/>
      <c r="AI23" s="32"/>
    </row>
    <row r="24" spans="1:35" ht="16.5" customHeight="1">
      <c r="A24" s="35" t="s">
        <v>670</v>
      </c>
      <c r="B24" s="30">
        <v>17064</v>
      </c>
      <c r="C24" s="30">
        <v>13260</v>
      </c>
      <c r="D24" s="30">
        <v>6179</v>
      </c>
      <c r="E24" s="30">
        <v>3931</v>
      </c>
      <c r="F24" s="30">
        <v>4503</v>
      </c>
      <c r="G24" s="30">
        <v>4825</v>
      </c>
      <c r="H24" s="30">
        <v>6057</v>
      </c>
      <c r="I24" s="30">
        <v>6273</v>
      </c>
      <c r="J24" s="30">
        <v>6091</v>
      </c>
      <c r="K24" s="30">
        <v>6199</v>
      </c>
      <c r="L24" s="30">
        <v>5921</v>
      </c>
      <c r="M24" s="30">
        <v>5545</v>
      </c>
      <c r="N24" s="30">
        <v>5050</v>
      </c>
      <c r="O24" s="30">
        <v>5166</v>
      </c>
      <c r="P24" s="30">
        <v>5304</v>
      </c>
      <c r="Q24" s="32">
        <v>5330</v>
      </c>
      <c r="R24" s="34">
        <v>5573.9916949999997</v>
      </c>
      <c r="S24" s="34">
        <v>5570.5677539999997</v>
      </c>
      <c r="T24" s="34">
        <v>5337.8184959999999</v>
      </c>
      <c r="U24" s="32">
        <v>5679.9327190000004</v>
      </c>
      <c r="V24" s="32">
        <v>5510.8824969999996</v>
      </c>
      <c r="W24" s="32">
        <v>5381.3696630000004</v>
      </c>
      <c r="X24" s="32">
        <v>5409.8024230000001</v>
      </c>
      <c r="Y24" s="32">
        <v>5784.2503559999996</v>
      </c>
      <c r="Z24" s="30">
        <v>6178.5061949999999</v>
      </c>
      <c r="AA24" s="30">
        <v>5914.0960670000004</v>
      </c>
      <c r="AB24" s="30">
        <v>6419.7054660000003</v>
      </c>
      <c r="AC24" s="32">
        <v>6567.8390909999998</v>
      </c>
      <c r="AD24" s="32">
        <v>6752.432476</v>
      </c>
      <c r="AE24" s="32">
        <v>7283.1049199999998</v>
      </c>
      <c r="AF24" s="32">
        <v>6674.6818009999997</v>
      </c>
      <c r="AG24" s="32">
        <v>6536</v>
      </c>
      <c r="AH24" s="32">
        <v>6520</v>
      </c>
      <c r="AI24" s="32">
        <f t="shared" si="1"/>
        <v>6389.652877799992</v>
      </c>
    </row>
    <row r="25" spans="1:35" s="27" customFormat="1" ht="16.5" customHeight="1">
      <c r="A25" s="31" t="s">
        <v>669</v>
      </c>
      <c r="B25" s="30">
        <v>4197</v>
      </c>
      <c r="C25" s="30">
        <v>4128</v>
      </c>
      <c r="D25" s="30">
        <v>4592</v>
      </c>
      <c r="E25" s="30">
        <v>4513</v>
      </c>
      <c r="F25" s="30">
        <v>6516</v>
      </c>
      <c r="G25" s="30">
        <v>6534</v>
      </c>
      <c r="H25" s="30">
        <v>7082</v>
      </c>
      <c r="I25" s="30">
        <v>7344</v>
      </c>
      <c r="J25" s="30">
        <v>7320</v>
      </c>
      <c r="K25" s="30">
        <v>6940</v>
      </c>
      <c r="L25" s="30">
        <v>7996</v>
      </c>
      <c r="M25" s="30">
        <v>8244</v>
      </c>
      <c r="N25" s="30">
        <v>8350.4012999999995</v>
      </c>
      <c r="O25" s="30">
        <v>8037.4858980000008</v>
      </c>
      <c r="P25" s="30">
        <v>8702.2589120000011</v>
      </c>
      <c r="Q25" s="30">
        <v>8764.0169889999997</v>
      </c>
      <c r="R25" s="30">
        <v>9399.8729629999998</v>
      </c>
      <c r="S25" s="30">
        <v>9543.5642550000011</v>
      </c>
      <c r="T25" s="30">
        <v>9499.8287029999992</v>
      </c>
      <c r="U25" s="30">
        <v>9555.383124</v>
      </c>
      <c r="V25" s="30">
        <v>9715.2788890000011</v>
      </c>
      <c r="W25" s="30">
        <v>9470.1332469999998</v>
      </c>
      <c r="X25" s="30">
        <v>10358.926487000002</v>
      </c>
      <c r="Y25" s="30">
        <v>11136.821900000001</v>
      </c>
      <c r="Z25" s="30">
        <v>11031.9995</v>
      </c>
      <c r="AA25" s="30">
        <v>11129.418953</v>
      </c>
      <c r="AB25" s="30">
        <v>10773.7353</v>
      </c>
      <c r="AC25" s="33">
        <v>11314.228574000001</v>
      </c>
      <c r="AD25" s="32">
        <v>11120.63185</v>
      </c>
      <c r="AE25" s="32">
        <v>11735.558829</v>
      </c>
      <c r="AF25" s="32">
        <v>11599.8469</v>
      </c>
      <c r="AG25" s="32">
        <v>11759</v>
      </c>
      <c r="AH25" s="32">
        <v>11840</v>
      </c>
      <c r="AI25" s="32">
        <f t="shared" si="1"/>
        <v>12049.660757100035</v>
      </c>
    </row>
    <row r="26" spans="1:35" s="27" customFormat="1" ht="16.5" customHeight="1">
      <c r="A26" s="31" t="s">
        <v>668</v>
      </c>
      <c r="B26" s="30" t="s">
        <v>666</v>
      </c>
      <c r="C26" s="30" t="s">
        <v>666</v>
      </c>
      <c r="D26" s="30" t="s">
        <v>666</v>
      </c>
      <c r="E26" s="30" t="s">
        <v>666</v>
      </c>
      <c r="F26" s="30">
        <v>381</v>
      </c>
      <c r="G26" s="30">
        <v>350</v>
      </c>
      <c r="H26" s="30">
        <v>571</v>
      </c>
      <c r="I26" s="30">
        <v>662</v>
      </c>
      <c r="J26" s="30">
        <v>701</v>
      </c>
      <c r="K26" s="30">
        <v>705</v>
      </c>
      <c r="L26" s="30">
        <v>833</v>
      </c>
      <c r="M26" s="30">
        <v>860</v>
      </c>
      <c r="N26" s="30">
        <v>955.24509999999998</v>
      </c>
      <c r="O26" s="30">
        <v>1023.7081319999999</v>
      </c>
      <c r="P26" s="30">
        <v>1115.35194</v>
      </c>
      <c r="Q26" s="30">
        <v>1190.168551</v>
      </c>
      <c r="R26" s="30">
        <v>1339.431795</v>
      </c>
      <c r="S26" s="30">
        <v>1427.305259</v>
      </c>
      <c r="T26" s="30">
        <v>1431.6725369999999</v>
      </c>
      <c r="U26" s="30">
        <v>1476.0326319999997</v>
      </c>
      <c r="V26" s="30">
        <v>1576.197658</v>
      </c>
      <c r="W26" s="30">
        <v>1699.5838489999999</v>
      </c>
      <c r="X26" s="30">
        <v>1865.7201999999997</v>
      </c>
      <c r="Y26" s="30">
        <v>1930.2944</v>
      </c>
      <c r="Z26" s="30">
        <v>2081.0625999999997</v>
      </c>
      <c r="AA26" s="30">
        <v>2196.117518</v>
      </c>
      <c r="AB26" s="30">
        <v>2172.7471529999998</v>
      </c>
      <c r="AC26" s="33">
        <v>2363.430715</v>
      </c>
      <c r="AD26" s="32">
        <v>2488.8479259999999</v>
      </c>
      <c r="AE26" s="32">
        <v>2564.6256590000003</v>
      </c>
      <c r="AF26" s="32">
        <v>2674.5208000000002</v>
      </c>
      <c r="AG26" s="32">
        <v>2645</v>
      </c>
      <c r="AH26" s="32">
        <v>2775</v>
      </c>
      <c r="AI26" s="32">
        <f t="shared" si="1"/>
        <v>2825.402423699983</v>
      </c>
    </row>
    <row r="27" spans="1:35" s="27" customFormat="1" ht="16.5" customHeight="1" thickBot="1">
      <c r="A27" s="31" t="s">
        <v>667</v>
      </c>
      <c r="B27" s="30" t="s">
        <v>666</v>
      </c>
      <c r="C27" s="30" t="s">
        <v>666</v>
      </c>
      <c r="D27" s="30" t="s">
        <v>666</v>
      </c>
      <c r="E27" s="30" t="s">
        <v>666</v>
      </c>
      <c r="F27" s="30">
        <v>10558</v>
      </c>
      <c r="G27" s="30">
        <v>10427</v>
      </c>
      <c r="H27" s="30">
        <v>11475</v>
      </c>
      <c r="I27" s="30">
        <v>10528</v>
      </c>
      <c r="J27" s="30">
        <v>10737</v>
      </c>
      <c r="K27" s="30">
        <v>10231</v>
      </c>
      <c r="L27" s="30">
        <v>10668</v>
      </c>
      <c r="M27" s="30">
        <v>10559</v>
      </c>
      <c r="N27" s="30">
        <v>11530.220300000001</v>
      </c>
      <c r="O27" s="30">
        <v>12056.0676</v>
      </c>
      <c r="P27" s="30">
        <v>12284.382321999999</v>
      </c>
      <c r="Q27" s="30">
        <v>12902.056581000001</v>
      </c>
      <c r="R27" s="29">
        <v>13843.512074999999</v>
      </c>
      <c r="S27" s="29">
        <v>14178.091572000001</v>
      </c>
      <c r="T27" s="29">
        <v>13663.224326</v>
      </c>
      <c r="U27" s="29">
        <v>13606.195594000001</v>
      </c>
      <c r="V27" s="29">
        <v>14354.281087000001</v>
      </c>
      <c r="W27" s="29">
        <v>14417.698761</v>
      </c>
      <c r="X27" s="29">
        <v>14721.465516</v>
      </c>
      <c r="Y27" s="29">
        <v>16137.9522</v>
      </c>
      <c r="Z27" s="29">
        <v>16849.9198</v>
      </c>
      <c r="AA27" s="29">
        <v>16805.109970000001</v>
      </c>
      <c r="AB27" s="29">
        <v>16406.938677999999</v>
      </c>
      <c r="AC27" s="28">
        <v>17316.613255</v>
      </c>
      <c r="AD27" s="28">
        <v>17516.432841999998</v>
      </c>
      <c r="AE27" s="28">
        <v>18004.627035000001</v>
      </c>
      <c r="AF27" s="28">
        <v>18339.048699999999</v>
      </c>
      <c r="AG27" s="28">
        <v>18400</v>
      </c>
      <c r="AH27" s="28">
        <v>18474</v>
      </c>
      <c r="AI27" s="28">
        <f t="shared" si="1"/>
        <v>18839.973899700039</v>
      </c>
    </row>
    <row r="28" spans="1:35" s="24" customFormat="1" ht="12.75" customHeight="1">
      <c r="A28" s="88" t="s">
        <v>665</v>
      </c>
      <c r="B28" s="88"/>
      <c r="C28" s="88"/>
      <c r="D28" s="88"/>
      <c r="E28" s="88"/>
      <c r="F28" s="88"/>
      <c r="G28" s="88"/>
      <c r="H28" s="88"/>
      <c r="I28" s="88"/>
      <c r="J28" s="88"/>
      <c r="K28" s="88"/>
      <c r="L28" s="88"/>
      <c r="M28" s="88"/>
      <c r="N28" s="88"/>
      <c r="O28" s="88"/>
      <c r="P28" s="88"/>
      <c r="Q28" s="88"/>
      <c r="R28" s="88"/>
      <c r="S28" s="88"/>
      <c r="T28" s="88"/>
      <c r="U28" s="88"/>
      <c r="V28" s="88"/>
      <c r="W28" s="88"/>
      <c r="X28" s="88"/>
      <c r="Y28" s="88"/>
      <c r="Z28" s="88"/>
    </row>
    <row r="29" spans="1:35" s="26" customFormat="1" ht="12.75" customHeight="1">
      <c r="A29" s="89"/>
      <c r="B29" s="89"/>
      <c r="C29" s="89"/>
      <c r="D29" s="89"/>
      <c r="E29" s="89"/>
      <c r="F29" s="89"/>
      <c r="G29" s="89"/>
      <c r="H29" s="89"/>
      <c r="I29" s="89"/>
      <c r="J29" s="89"/>
      <c r="K29" s="89"/>
      <c r="L29" s="89"/>
      <c r="M29" s="89"/>
      <c r="N29" s="89"/>
      <c r="O29" s="89"/>
      <c r="P29" s="89"/>
      <c r="Q29" s="89"/>
      <c r="R29" s="89"/>
      <c r="S29" s="89"/>
      <c r="T29" s="89"/>
      <c r="U29" s="89"/>
      <c r="V29" s="89"/>
      <c r="W29" s="89"/>
      <c r="X29" s="89"/>
      <c r="Y29" s="89"/>
      <c r="Z29" s="89"/>
    </row>
    <row r="30" spans="1:35" s="24" customFormat="1" ht="12.75" customHeight="1">
      <c r="A30" s="90" t="s">
        <v>664</v>
      </c>
      <c r="B30" s="90"/>
      <c r="C30" s="90"/>
      <c r="D30" s="90"/>
      <c r="E30" s="90"/>
      <c r="F30" s="90"/>
      <c r="G30" s="90"/>
      <c r="H30" s="90"/>
      <c r="I30" s="90"/>
      <c r="J30" s="90"/>
      <c r="K30" s="90"/>
      <c r="L30" s="90"/>
      <c r="M30" s="90"/>
      <c r="N30" s="90"/>
      <c r="O30" s="90"/>
      <c r="P30" s="90"/>
      <c r="Q30" s="90"/>
      <c r="R30" s="90"/>
      <c r="S30" s="90"/>
      <c r="T30" s="90"/>
      <c r="U30" s="90"/>
      <c r="V30" s="90"/>
      <c r="W30" s="90"/>
      <c r="X30" s="90"/>
      <c r="Y30" s="90"/>
      <c r="Z30" s="90"/>
    </row>
    <row r="31" spans="1:35" s="24" customFormat="1" ht="38.25" customHeight="1">
      <c r="A31" s="90" t="s">
        <v>663</v>
      </c>
      <c r="B31" s="90"/>
      <c r="C31" s="90"/>
      <c r="D31" s="90"/>
      <c r="E31" s="90"/>
      <c r="F31" s="90"/>
      <c r="G31" s="90"/>
      <c r="H31" s="90"/>
      <c r="I31" s="90"/>
      <c r="J31" s="90"/>
      <c r="K31" s="90"/>
      <c r="L31" s="90"/>
      <c r="M31" s="90"/>
      <c r="N31" s="90"/>
      <c r="O31" s="90"/>
      <c r="P31" s="90"/>
      <c r="Q31" s="90"/>
      <c r="R31" s="90"/>
      <c r="S31" s="90"/>
      <c r="T31" s="90"/>
      <c r="U31" s="90"/>
      <c r="V31" s="90"/>
      <c r="W31" s="90"/>
      <c r="X31" s="90"/>
      <c r="Y31" s="90"/>
      <c r="Z31" s="90"/>
    </row>
    <row r="32" spans="1:35" s="24" customFormat="1" ht="12.75" customHeight="1">
      <c r="A32" s="83" t="s">
        <v>662</v>
      </c>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spans="1:26" s="24" customFormat="1" ht="12.75" customHeight="1">
      <c r="A33" s="83" t="s">
        <v>661</v>
      </c>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spans="1:26" s="24" customFormat="1" ht="12.75" customHeight="1">
      <c r="A34" s="83" t="s">
        <v>660</v>
      </c>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spans="1:26" s="24" customFormat="1" ht="25.5" customHeight="1">
      <c r="A35" s="90" t="s">
        <v>659</v>
      </c>
      <c r="B35" s="90"/>
      <c r="C35" s="90"/>
      <c r="D35" s="90"/>
      <c r="E35" s="90"/>
      <c r="F35" s="90"/>
      <c r="G35" s="90"/>
      <c r="H35" s="90"/>
      <c r="I35" s="90"/>
      <c r="J35" s="90"/>
      <c r="K35" s="90"/>
      <c r="L35" s="90"/>
      <c r="M35" s="90"/>
      <c r="N35" s="90"/>
      <c r="O35" s="90"/>
      <c r="P35" s="90"/>
      <c r="Q35" s="90"/>
      <c r="R35" s="90"/>
      <c r="S35" s="90"/>
      <c r="T35" s="90"/>
      <c r="U35" s="90"/>
      <c r="V35" s="90"/>
      <c r="W35" s="90"/>
      <c r="X35" s="90"/>
      <c r="Y35" s="90"/>
      <c r="Z35" s="90"/>
    </row>
    <row r="36" spans="1:26" s="24" customFormat="1" ht="12.75" customHeight="1">
      <c r="A36" s="91" t="s">
        <v>658</v>
      </c>
      <c r="B36" s="91"/>
      <c r="C36" s="91"/>
      <c r="D36" s="91"/>
      <c r="E36" s="91"/>
      <c r="F36" s="91"/>
      <c r="G36" s="91"/>
      <c r="H36" s="91"/>
      <c r="I36" s="91"/>
      <c r="J36" s="91"/>
      <c r="K36" s="91"/>
      <c r="L36" s="91"/>
      <c r="M36" s="91"/>
      <c r="N36" s="91"/>
      <c r="O36" s="91"/>
      <c r="P36" s="91"/>
      <c r="Q36" s="91"/>
      <c r="R36" s="91"/>
      <c r="S36" s="91"/>
      <c r="T36" s="91"/>
      <c r="U36" s="91"/>
      <c r="V36" s="91"/>
      <c r="W36" s="91"/>
      <c r="X36" s="91"/>
      <c r="Y36" s="91"/>
      <c r="Z36" s="91"/>
    </row>
    <row r="37" spans="1:26" s="24" customFormat="1" ht="12.75" customHeight="1">
      <c r="A37" s="83" t="s">
        <v>657</v>
      </c>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spans="1:26" s="24" customFormat="1" ht="12.75" customHeight="1">
      <c r="A38" s="83" t="s">
        <v>656</v>
      </c>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spans="1:26" s="24" customFormat="1" ht="12.75" customHeight="1">
      <c r="A39" s="83" t="s">
        <v>655</v>
      </c>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spans="1:26" s="24" customFormat="1" ht="12.75"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spans="1:26" s="24" customFormat="1" ht="12.75" customHeight="1">
      <c r="A41" s="85" t="s">
        <v>654</v>
      </c>
      <c r="B41" s="85"/>
      <c r="C41" s="85"/>
      <c r="D41" s="85"/>
      <c r="E41" s="85"/>
      <c r="F41" s="85"/>
      <c r="G41" s="85"/>
      <c r="H41" s="85"/>
      <c r="I41" s="85"/>
      <c r="J41" s="85"/>
      <c r="K41" s="85"/>
      <c r="L41" s="85"/>
      <c r="M41" s="85"/>
      <c r="N41" s="85"/>
      <c r="O41" s="85"/>
      <c r="P41" s="85"/>
      <c r="Q41" s="85"/>
      <c r="R41" s="85"/>
      <c r="S41" s="85"/>
      <c r="T41" s="85"/>
      <c r="U41" s="85"/>
      <c r="V41" s="85"/>
      <c r="W41" s="85"/>
      <c r="X41" s="85"/>
      <c r="Y41" s="85"/>
      <c r="Z41" s="85"/>
    </row>
    <row r="42" spans="1:26" s="24" customFormat="1" ht="38.25" customHeight="1">
      <c r="A42" s="78" t="s">
        <v>653</v>
      </c>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spans="1:26" s="24" customFormat="1" ht="51" customHeight="1">
      <c r="A43" s="78" t="s">
        <v>652</v>
      </c>
      <c r="B43" s="78"/>
      <c r="C43" s="78"/>
      <c r="D43" s="78"/>
      <c r="E43" s="78"/>
      <c r="F43" s="78"/>
      <c r="G43" s="78"/>
      <c r="H43" s="78"/>
      <c r="I43" s="78"/>
      <c r="J43" s="78"/>
      <c r="K43" s="78"/>
      <c r="L43" s="78"/>
      <c r="M43" s="78"/>
      <c r="N43" s="78"/>
      <c r="O43" s="78"/>
      <c r="P43" s="78"/>
      <c r="Q43" s="78"/>
      <c r="R43" s="78"/>
      <c r="S43" s="78"/>
      <c r="T43" s="78"/>
      <c r="U43" s="78"/>
      <c r="V43" s="78"/>
      <c r="W43" s="78"/>
      <c r="X43" s="78"/>
      <c r="Y43" s="78"/>
      <c r="Z43" s="78"/>
    </row>
    <row r="44" spans="1:26" s="24" customFormat="1" ht="12.75" customHeight="1">
      <c r="A44" s="75" t="s">
        <v>651</v>
      </c>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spans="1:26" s="24" customFormat="1" ht="12.75" customHeight="1">
      <c r="A45" s="76" t="s">
        <v>650</v>
      </c>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spans="1:26" s="24" customFormat="1" ht="12.75" customHeight="1">
      <c r="A46" s="77" t="s">
        <v>649</v>
      </c>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spans="1:26" s="24" customFormat="1" ht="12.75" customHeight="1">
      <c r="A47" s="78" t="s">
        <v>648</v>
      </c>
      <c r="B47" s="78"/>
      <c r="C47" s="78"/>
      <c r="D47" s="78"/>
      <c r="E47" s="78"/>
      <c r="F47" s="78"/>
      <c r="G47" s="78"/>
      <c r="H47" s="78"/>
      <c r="I47" s="78"/>
      <c r="J47" s="78"/>
      <c r="K47" s="78"/>
      <c r="L47" s="78"/>
      <c r="M47" s="78"/>
      <c r="N47" s="78"/>
      <c r="O47" s="78"/>
      <c r="P47" s="78"/>
      <c r="Q47" s="78"/>
      <c r="R47" s="78"/>
      <c r="S47" s="78"/>
      <c r="T47" s="78"/>
      <c r="U47" s="78"/>
      <c r="V47" s="78"/>
      <c r="W47" s="78"/>
      <c r="X47" s="78"/>
      <c r="Y47" s="78"/>
      <c r="Z47" s="78"/>
    </row>
    <row r="48" spans="1:26" s="24" customFormat="1" ht="12.75" customHeight="1">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spans="1:26" s="24" customFormat="1" ht="12.75" customHeight="1">
      <c r="A49" s="92" t="s">
        <v>647</v>
      </c>
      <c r="B49" s="92"/>
      <c r="C49" s="92"/>
      <c r="D49" s="92"/>
      <c r="E49" s="92"/>
      <c r="F49" s="92"/>
      <c r="G49" s="92"/>
      <c r="H49" s="92"/>
      <c r="I49" s="92"/>
      <c r="J49" s="92"/>
      <c r="K49" s="92"/>
      <c r="L49" s="92"/>
      <c r="M49" s="92"/>
      <c r="N49" s="92"/>
      <c r="O49" s="92"/>
      <c r="P49" s="92"/>
      <c r="Q49" s="92"/>
      <c r="R49" s="92"/>
      <c r="S49" s="92"/>
      <c r="T49" s="92"/>
      <c r="U49" s="92"/>
      <c r="V49" s="92"/>
      <c r="W49" s="92"/>
      <c r="X49" s="92"/>
      <c r="Y49" s="92"/>
      <c r="Z49" s="92"/>
    </row>
    <row r="50" spans="1:26" s="24" customFormat="1" ht="12.75" customHeight="1">
      <c r="A50" s="92" t="s">
        <v>646</v>
      </c>
      <c r="B50" s="92"/>
      <c r="C50" s="92"/>
      <c r="D50" s="92"/>
      <c r="E50" s="92"/>
      <c r="F50" s="92"/>
      <c r="G50" s="92"/>
      <c r="H50" s="92"/>
      <c r="I50" s="92"/>
      <c r="J50" s="92"/>
      <c r="K50" s="92"/>
      <c r="L50" s="92"/>
      <c r="M50" s="92"/>
      <c r="N50" s="92"/>
      <c r="O50" s="92"/>
      <c r="P50" s="92"/>
      <c r="Q50" s="92"/>
      <c r="R50" s="92"/>
      <c r="S50" s="92"/>
      <c r="T50" s="92"/>
      <c r="U50" s="92"/>
      <c r="V50" s="92"/>
      <c r="W50" s="92"/>
      <c r="X50" s="92"/>
      <c r="Y50" s="92"/>
      <c r="Z50" s="92"/>
    </row>
    <row r="51" spans="1:26" s="24" customFormat="1" ht="12.75" customHeight="1">
      <c r="A51" s="82" t="s">
        <v>645</v>
      </c>
      <c r="B51" s="82"/>
      <c r="C51" s="82"/>
      <c r="D51" s="82"/>
      <c r="E51" s="82"/>
      <c r="F51" s="82"/>
      <c r="G51" s="82"/>
      <c r="H51" s="82"/>
      <c r="I51" s="82"/>
      <c r="J51" s="82"/>
      <c r="K51" s="82"/>
      <c r="L51" s="82"/>
      <c r="M51" s="82"/>
      <c r="N51" s="82"/>
      <c r="O51" s="82"/>
      <c r="P51" s="82"/>
      <c r="Q51" s="82"/>
      <c r="R51" s="82"/>
      <c r="S51" s="82"/>
      <c r="T51" s="82"/>
      <c r="U51" s="82"/>
      <c r="V51" s="82"/>
      <c r="W51" s="82"/>
      <c r="X51" s="82"/>
      <c r="Y51" s="82"/>
      <c r="Z51" s="82"/>
    </row>
    <row r="52" spans="1:26" s="24" customFormat="1" ht="12.75" customHeight="1">
      <c r="A52" s="80" t="s">
        <v>644</v>
      </c>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spans="1:26" s="24" customFormat="1" ht="12.75" customHeight="1">
      <c r="A53" s="80" t="s">
        <v>643</v>
      </c>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spans="1:26" s="24" customFormat="1" ht="12.75" customHeight="1">
      <c r="A54" s="86" t="s">
        <v>642</v>
      </c>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spans="1:26" s="24" customFormat="1" ht="12.75" customHeight="1">
      <c r="A55" s="81" t="s">
        <v>641</v>
      </c>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spans="1:26" s="24" customFormat="1" ht="12.75" customHeight="1">
      <c r="A56" s="82" t="s">
        <v>640</v>
      </c>
      <c r="B56" s="82"/>
      <c r="C56" s="82"/>
      <c r="D56" s="82"/>
      <c r="E56" s="82"/>
      <c r="F56" s="82"/>
      <c r="G56" s="82"/>
      <c r="H56" s="82"/>
      <c r="I56" s="82"/>
      <c r="J56" s="82"/>
      <c r="K56" s="82"/>
      <c r="L56" s="82"/>
      <c r="M56" s="82"/>
      <c r="N56" s="82"/>
      <c r="O56" s="82"/>
      <c r="P56" s="82"/>
      <c r="Q56" s="82"/>
      <c r="R56" s="82"/>
      <c r="S56" s="82"/>
      <c r="T56" s="82"/>
      <c r="U56" s="82"/>
      <c r="V56" s="82"/>
      <c r="W56" s="82"/>
      <c r="X56" s="82"/>
      <c r="Y56" s="82"/>
      <c r="Z56" s="82"/>
    </row>
    <row r="57" spans="1:26" s="24" customFormat="1" ht="12.75" customHeight="1">
      <c r="A57" s="86" t="s">
        <v>639</v>
      </c>
      <c r="B57" s="86"/>
      <c r="C57" s="86"/>
      <c r="D57" s="86"/>
      <c r="E57" s="86"/>
      <c r="F57" s="86"/>
      <c r="G57" s="86"/>
      <c r="H57" s="86"/>
      <c r="I57" s="86"/>
      <c r="J57" s="86"/>
      <c r="K57" s="86"/>
      <c r="L57" s="86"/>
      <c r="M57" s="86"/>
      <c r="N57" s="86"/>
      <c r="O57" s="86"/>
      <c r="P57" s="86"/>
      <c r="Q57" s="86"/>
      <c r="R57" s="86"/>
      <c r="S57" s="86"/>
      <c r="T57" s="86"/>
      <c r="U57" s="86"/>
      <c r="V57" s="86"/>
      <c r="W57" s="86"/>
      <c r="X57" s="86"/>
      <c r="Y57" s="86"/>
      <c r="Z57" s="86"/>
    </row>
    <row r="58" spans="1:26" s="24" customFormat="1" ht="12.75" customHeight="1">
      <c r="A58" s="80" t="s">
        <v>631</v>
      </c>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spans="1:26" s="24" customFormat="1" ht="12.75" customHeight="1">
      <c r="A59" s="82" t="s">
        <v>638</v>
      </c>
      <c r="B59" s="82"/>
      <c r="C59" s="82"/>
      <c r="D59" s="82"/>
      <c r="E59" s="82"/>
      <c r="F59" s="82"/>
      <c r="G59" s="82"/>
      <c r="H59" s="82"/>
      <c r="I59" s="82"/>
      <c r="J59" s="82"/>
      <c r="K59" s="82"/>
      <c r="L59" s="82"/>
      <c r="M59" s="82"/>
      <c r="N59" s="82"/>
      <c r="O59" s="82"/>
      <c r="P59" s="82"/>
      <c r="Q59" s="82"/>
      <c r="R59" s="82"/>
      <c r="S59" s="82"/>
      <c r="T59" s="82"/>
      <c r="U59" s="82"/>
      <c r="V59" s="82"/>
      <c r="W59" s="82"/>
      <c r="X59" s="82"/>
      <c r="Y59" s="82"/>
      <c r="Z59" s="82"/>
    </row>
    <row r="60" spans="1:26" s="24" customFormat="1" ht="12.75" customHeight="1">
      <c r="A60" s="80" t="s">
        <v>637</v>
      </c>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spans="1:26" s="24" customFormat="1" ht="12.75" customHeight="1">
      <c r="A61" s="82" t="s">
        <v>636</v>
      </c>
      <c r="B61" s="82"/>
      <c r="C61" s="82"/>
      <c r="D61" s="82"/>
      <c r="E61" s="82"/>
      <c r="F61" s="82"/>
      <c r="G61" s="82"/>
      <c r="H61" s="82"/>
      <c r="I61" s="82"/>
      <c r="J61" s="82"/>
      <c r="K61" s="82"/>
      <c r="L61" s="82"/>
      <c r="M61" s="82"/>
      <c r="N61" s="82"/>
      <c r="O61" s="82"/>
      <c r="P61" s="82"/>
      <c r="Q61" s="82"/>
      <c r="R61" s="82"/>
      <c r="S61" s="82"/>
      <c r="T61" s="82"/>
      <c r="U61" s="82"/>
      <c r="V61" s="82"/>
      <c r="W61" s="82"/>
      <c r="X61" s="82"/>
      <c r="Y61" s="82"/>
      <c r="Z61" s="82"/>
    </row>
    <row r="62" spans="1:26" s="24" customFormat="1" ht="12.75" customHeight="1">
      <c r="A62" s="80" t="s">
        <v>635</v>
      </c>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spans="1:26" s="24" customFormat="1" ht="12.75" customHeight="1">
      <c r="A63" s="80" t="s">
        <v>634</v>
      </c>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spans="1:26" s="24" customFormat="1" ht="12.75" customHeight="1">
      <c r="A64" s="82" t="s">
        <v>633</v>
      </c>
      <c r="B64" s="82"/>
      <c r="C64" s="82"/>
      <c r="D64" s="82"/>
      <c r="E64" s="82"/>
      <c r="F64" s="82"/>
      <c r="G64" s="82"/>
      <c r="H64" s="82"/>
      <c r="I64" s="82"/>
      <c r="J64" s="82"/>
      <c r="K64" s="82"/>
      <c r="L64" s="82"/>
      <c r="M64" s="82"/>
      <c r="N64" s="82"/>
      <c r="O64" s="82"/>
      <c r="P64" s="82"/>
      <c r="Q64" s="82"/>
      <c r="R64" s="82"/>
      <c r="S64" s="82"/>
      <c r="T64" s="82"/>
      <c r="U64" s="82"/>
      <c r="V64" s="82"/>
      <c r="W64" s="82"/>
      <c r="X64" s="82"/>
      <c r="Y64" s="82"/>
      <c r="Z64" s="82"/>
    </row>
    <row r="65" spans="1:26" s="24" customFormat="1" ht="12.75" customHeight="1">
      <c r="A65" s="86" t="s">
        <v>632</v>
      </c>
      <c r="B65" s="86"/>
      <c r="C65" s="86"/>
      <c r="D65" s="86"/>
      <c r="E65" s="86"/>
      <c r="F65" s="86"/>
      <c r="G65" s="86"/>
      <c r="H65" s="86"/>
      <c r="I65" s="86"/>
      <c r="J65" s="86"/>
      <c r="K65" s="86"/>
      <c r="L65" s="86"/>
      <c r="M65" s="86"/>
      <c r="N65" s="86"/>
      <c r="O65" s="86"/>
      <c r="P65" s="86"/>
      <c r="Q65" s="86"/>
      <c r="R65" s="86"/>
      <c r="S65" s="86"/>
      <c r="T65" s="86"/>
      <c r="U65" s="86"/>
      <c r="V65" s="86"/>
      <c r="W65" s="86"/>
      <c r="X65" s="86"/>
      <c r="Y65" s="86"/>
      <c r="Z65" s="86"/>
    </row>
    <row r="66" spans="1:26" s="24" customFormat="1" ht="12.75" customHeight="1">
      <c r="A66" s="80" t="s">
        <v>631</v>
      </c>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spans="1:26" s="24" customFormat="1" ht="12.75" customHeight="1">
      <c r="A67" s="82" t="s">
        <v>630</v>
      </c>
      <c r="B67" s="82"/>
      <c r="C67" s="82"/>
      <c r="D67" s="82"/>
      <c r="E67" s="82"/>
      <c r="F67" s="82"/>
      <c r="G67" s="82"/>
      <c r="H67" s="82"/>
      <c r="I67" s="82"/>
      <c r="J67" s="82"/>
      <c r="K67" s="82"/>
      <c r="L67" s="82"/>
      <c r="M67" s="82"/>
      <c r="N67" s="82"/>
      <c r="O67" s="82"/>
      <c r="P67" s="82"/>
      <c r="Q67" s="82"/>
      <c r="R67" s="82"/>
      <c r="S67" s="82"/>
      <c r="T67" s="82"/>
      <c r="U67" s="82"/>
      <c r="V67" s="82"/>
      <c r="W67" s="82"/>
      <c r="X67" s="82"/>
      <c r="Y67" s="82"/>
      <c r="Z67" s="82"/>
    </row>
    <row r="68" spans="1:26" s="24" customFormat="1" ht="12.75" customHeight="1">
      <c r="A68" s="80" t="s">
        <v>629</v>
      </c>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spans="1:26" s="24" customFormat="1" ht="12.75" customHeight="1">
      <c r="A69" s="82" t="s">
        <v>628</v>
      </c>
      <c r="B69" s="82"/>
      <c r="C69" s="82"/>
      <c r="D69" s="82"/>
      <c r="E69" s="82"/>
      <c r="F69" s="82"/>
      <c r="G69" s="82"/>
      <c r="H69" s="82"/>
      <c r="I69" s="82"/>
      <c r="J69" s="82"/>
      <c r="K69" s="82"/>
      <c r="L69" s="82"/>
      <c r="M69" s="82"/>
      <c r="N69" s="82"/>
      <c r="O69" s="82"/>
      <c r="P69" s="82"/>
      <c r="Q69" s="82"/>
      <c r="R69" s="82"/>
      <c r="S69" s="82"/>
      <c r="T69" s="82"/>
      <c r="U69" s="82"/>
      <c r="V69" s="82"/>
      <c r="W69" s="82"/>
      <c r="X69" s="82"/>
      <c r="Y69" s="82"/>
      <c r="Z69" s="82"/>
    </row>
    <row r="70" spans="1:26" s="24" customFormat="1" ht="12.75" customHeight="1">
      <c r="A70" s="86" t="s">
        <v>627</v>
      </c>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spans="1:26" s="24" customFormat="1" ht="12.75" customHeight="1">
      <c r="A71" s="80" t="s">
        <v>626</v>
      </c>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spans="1:26" s="25" customFormat="1" ht="12.75" customHeight="1">
      <c r="A72" s="81" t="s">
        <v>625</v>
      </c>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spans="1:26" s="25" customFormat="1" ht="12.75" customHeight="1">
      <c r="A73" s="82" t="s">
        <v>624</v>
      </c>
      <c r="B73" s="82"/>
      <c r="C73" s="82"/>
      <c r="D73" s="82"/>
      <c r="E73" s="82"/>
      <c r="F73" s="82"/>
      <c r="G73" s="82"/>
      <c r="H73" s="82"/>
      <c r="I73" s="82"/>
      <c r="J73" s="82"/>
      <c r="K73" s="82"/>
      <c r="L73" s="82"/>
      <c r="M73" s="82"/>
      <c r="N73" s="82"/>
      <c r="O73" s="82"/>
      <c r="P73" s="82"/>
      <c r="Q73" s="82"/>
      <c r="R73" s="82"/>
      <c r="S73" s="82"/>
      <c r="T73" s="82"/>
      <c r="U73" s="82"/>
      <c r="V73" s="82"/>
      <c r="W73" s="82"/>
      <c r="X73" s="82"/>
      <c r="Y73" s="82"/>
      <c r="Z73" s="82"/>
    </row>
    <row r="74" spans="1:26" s="25" customFormat="1" ht="12.75" customHeight="1">
      <c r="A74" s="80" t="s">
        <v>623</v>
      </c>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spans="1:26" s="25" customFormat="1" ht="12.75" customHeight="1">
      <c r="A75" s="80" t="s">
        <v>622</v>
      </c>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spans="1:26" s="24" customFormat="1" ht="12.75" customHeight="1">
      <c r="A76" s="80" t="s">
        <v>619</v>
      </c>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spans="1:26" ht="12.75" customHeight="1">
      <c r="A77" s="82" t="s">
        <v>621</v>
      </c>
      <c r="B77" s="82"/>
      <c r="C77" s="82"/>
      <c r="D77" s="82"/>
      <c r="E77" s="82"/>
      <c r="F77" s="82"/>
      <c r="G77" s="82"/>
      <c r="H77" s="82"/>
      <c r="I77" s="82"/>
      <c r="J77" s="82"/>
      <c r="K77" s="82"/>
      <c r="L77" s="82"/>
      <c r="M77" s="82"/>
      <c r="N77" s="82"/>
      <c r="O77" s="82"/>
      <c r="P77" s="82"/>
      <c r="Q77" s="82"/>
      <c r="R77" s="82"/>
      <c r="S77" s="82"/>
      <c r="T77" s="82"/>
      <c r="U77" s="82"/>
      <c r="V77" s="82"/>
      <c r="W77" s="82"/>
      <c r="X77" s="82"/>
      <c r="Y77" s="82"/>
      <c r="Z77" s="82"/>
    </row>
    <row r="78" spans="1:26" s="24" customFormat="1" ht="12.75" customHeight="1">
      <c r="A78" s="80" t="s">
        <v>620</v>
      </c>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spans="1:26" s="25" customFormat="1" ht="12.75" customHeight="1">
      <c r="A79" s="80" t="s">
        <v>619</v>
      </c>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spans="1:26" s="24" customFormat="1" ht="12.75" customHeight="1">
      <c r="A80" s="81" t="s">
        <v>618</v>
      </c>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spans="1:26" s="24" customFormat="1" ht="12.75" customHeight="1">
      <c r="A81" s="80" t="s">
        <v>617</v>
      </c>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spans="1:26" s="24" customFormat="1" ht="12.75" customHeight="1">
      <c r="A82" s="80" t="s">
        <v>616</v>
      </c>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spans="1:26" ht="12.75" customHeight="1">
      <c r="A83" s="80" t="s">
        <v>615</v>
      </c>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spans="1:26" ht="12.75" customHeight="1">
      <c r="A84" s="74" t="s">
        <v>614</v>
      </c>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575</v>
      </c>
    </row>
    <row r="2" spans="1:7">
      <c r="A2" s="1"/>
    </row>
    <row r="3" spans="1:7" ht="45">
      <c r="A3" s="19" t="s">
        <v>576</v>
      </c>
      <c r="B3" s="19" t="s">
        <v>577</v>
      </c>
      <c r="C3" s="19" t="s">
        <v>578</v>
      </c>
      <c r="D3" s="19" t="s">
        <v>579</v>
      </c>
      <c r="E3" s="19" t="s">
        <v>580</v>
      </c>
      <c r="F3" s="19" t="s">
        <v>581</v>
      </c>
      <c r="G3" s="19" t="s">
        <v>582</v>
      </c>
    </row>
    <row r="4" spans="1:7">
      <c r="A4" t="s">
        <v>583</v>
      </c>
      <c r="B4" s="20">
        <v>21611</v>
      </c>
      <c r="C4" s="20">
        <v>244203</v>
      </c>
      <c r="D4" s="20">
        <v>3584</v>
      </c>
      <c r="E4">
        <v>11.3</v>
      </c>
      <c r="F4">
        <v>5.7</v>
      </c>
      <c r="G4">
        <v>2.4</v>
      </c>
    </row>
    <row r="5" spans="1:7">
      <c r="A5" t="s">
        <v>584</v>
      </c>
      <c r="B5" s="20">
        <v>10147</v>
      </c>
      <c r="C5" s="20">
        <v>121865</v>
      </c>
      <c r="D5" s="20">
        <v>2035</v>
      </c>
      <c r="E5">
        <v>12</v>
      </c>
      <c r="F5">
        <v>6</v>
      </c>
      <c r="G5">
        <v>2.7</v>
      </c>
    </row>
    <row r="6" spans="1:7">
      <c r="A6" t="s">
        <v>585</v>
      </c>
      <c r="B6">
        <v>735</v>
      </c>
      <c r="C6" s="20">
        <v>8137</v>
      </c>
      <c r="D6">
        <v>154</v>
      </c>
      <c r="E6">
        <v>11.1</v>
      </c>
      <c r="F6">
        <v>7.8</v>
      </c>
      <c r="G6">
        <v>2.4</v>
      </c>
    </row>
    <row r="7" spans="1:7">
      <c r="A7" t="s">
        <v>586</v>
      </c>
      <c r="B7">
        <v>854</v>
      </c>
      <c r="C7" s="20">
        <v>12694</v>
      </c>
      <c r="D7">
        <v>220</v>
      </c>
      <c r="E7">
        <v>14.9</v>
      </c>
      <c r="F7">
        <v>4.0999999999999996</v>
      </c>
      <c r="G7">
        <v>3.8</v>
      </c>
    </row>
    <row r="8" spans="1:7">
      <c r="A8" t="s">
        <v>587</v>
      </c>
      <c r="B8" s="20">
        <v>1704</v>
      </c>
      <c r="C8" s="20">
        <v>18728</v>
      </c>
      <c r="D8">
        <v>212</v>
      </c>
      <c r="E8">
        <v>11</v>
      </c>
      <c r="F8">
        <v>4.7</v>
      </c>
      <c r="G8">
        <v>2.2999999999999998</v>
      </c>
    </row>
    <row r="9" spans="1:7">
      <c r="A9" t="s">
        <v>588</v>
      </c>
      <c r="B9" s="20">
        <v>2508</v>
      </c>
      <c r="C9" s="20">
        <v>21580</v>
      </c>
      <c r="D9">
        <v>362</v>
      </c>
      <c r="E9">
        <v>8.6</v>
      </c>
      <c r="F9">
        <v>6.3</v>
      </c>
      <c r="G9">
        <v>2.2999999999999998</v>
      </c>
    </row>
    <row r="10" spans="1:7">
      <c r="A10" t="s">
        <v>589</v>
      </c>
      <c r="B10" s="20">
        <v>3916</v>
      </c>
      <c r="C10" s="20">
        <v>43741</v>
      </c>
      <c r="D10">
        <v>280</v>
      </c>
      <c r="E10">
        <v>11.2</v>
      </c>
      <c r="F10">
        <v>4.5999999999999996</v>
      </c>
      <c r="G10">
        <v>1.3</v>
      </c>
    </row>
    <row r="11" spans="1:7">
      <c r="A11" t="s">
        <v>590</v>
      </c>
      <c r="B11" s="20">
        <v>1747</v>
      </c>
      <c r="C11" s="20">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C8" sqref="C8"/>
    </sheetView>
  </sheetViews>
  <sheetFormatPr defaultRowHeight="15"/>
  <cols>
    <col min="1" max="1" width="41.140625" customWidth="1"/>
    <col min="2" max="6" width="10.42578125" style="54" customWidth="1"/>
  </cols>
  <sheetData>
    <row r="1" spans="1:7">
      <c r="A1" s="15" t="s">
        <v>1123</v>
      </c>
      <c r="B1" s="58"/>
      <c r="C1" s="58"/>
      <c r="D1" s="58"/>
      <c r="E1" s="58"/>
      <c r="F1" s="58"/>
    </row>
    <row r="2" spans="1:7">
      <c r="B2" s="56">
        <v>2010</v>
      </c>
      <c r="C2" s="56" t="s">
        <v>1124</v>
      </c>
      <c r="D2" s="56" t="s">
        <v>1125</v>
      </c>
      <c r="E2" s="56" t="s">
        <v>1126</v>
      </c>
      <c r="F2" s="56" t="s">
        <v>1127</v>
      </c>
      <c r="G2" s="57"/>
    </row>
    <row r="3" spans="1:7">
      <c r="A3" t="s">
        <v>1128</v>
      </c>
      <c r="B3" s="54">
        <v>130</v>
      </c>
      <c r="C3" s="54">
        <v>130</v>
      </c>
      <c r="D3" s="54">
        <v>130</v>
      </c>
      <c r="E3" s="54">
        <v>130</v>
      </c>
      <c r="F3" s="54">
        <v>130</v>
      </c>
    </row>
    <row r="4" spans="1:7">
      <c r="A4" t="s">
        <v>1129</v>
      </c>
      <c r="B4" s="54">
        <v>110.8</v>
      </c>
      <c r="C4" s="54">
        <v>91.6</v>
      </c>
      <c r="D4" s="54">
        <v>85.6</v>
      </c>
      <c r="E4" s="54">
        <v>81</v>
      </c>
      <c r="F4" s="54">
        <v>71.2</v>
      </c>
    </row>
    <row r="5" spans="1:7">
      <c r="A5" t="s">
        <v>1130</v>
      </c>
      <c r="C5" s="54">
        <v>87.5</v>
      </c>
      <c r="D5" s="54">
        <v>90.2</v>
      </c>
      <c r="E5" s="54">
        <v>92.5</v>
      </c>
      <c r="F5" s="54">
        <v>94</v>
      </c>
    </row>
    <row r="6" spans="1:7">
      <c r="A6" t="s">
        <v>1131</v>
      </c>
      <c r="C6" s="54">
        <v>90.7</v>
      </c>
      <c r="D6" s="54">
        <v>91.6</v>
      </c>
      <c r="E6" s="54">
        <v>92.5</v>
      </c>
      <c r="F6" s="54">
        <v>93.5</v>
      </c>
    </row>
    <row r="7" spans="1:7">
      <c r="A7" t="s">
        <v>1132</v>
      </c>
      <c r="C7" s="54">
        <v>86.7</v>
      </c>
      <c r="D7" s="54">
        <v>87.8</v>
      </c>
      <c r="E7" s="54">
        <v>88</v>
      </c>
    </row>
    <row r="8" spans="1:7">
      <c r="A8" t="s">
        <v>1133</v>
      </c>
      <c r="B8" s="54">
        <v>152</v>
      </c>
      <c r="C8" s="54">
        <v>104.1</v>
      </c>
      <c r="D8" s="54">
        <v>98.2</v>
      </c>
      <c r="E8" s="54">
        <v>92.3</v>
      </c>
      <c r="F8" s="54">
        <v>84.6</v>
      </c>
    </row>
    <row r="9" spans="1:7">
      <c r="A9" t="s">
        <v>1134</v>
      </c>
      <c r="B9" s="54">
        <v>80</v>
      </c>
      <c r="C9" s="54">
        <v>88</v>
      </c>
      <c r="D9" s="54">
        <v>92</v>
      </c>
      <c r="E9" s="54">
        <v>90</v>
      </c>
      <c r="F9" s="54">
        <v>94</v>
      </c>
    </row>
    <row r="10" spans="1:7">
      <c r="A10" t="s">
        <v>1135</v>
      </c>
      <c r="B10" s="54">
        <v>37.6</v>
      </c>
      <c r="C10" s="54">
        <v>25.8</v>
      </c>
      <c r="D10" s="54">
        <v>21.7</v>
      </c>
      <c r="E10" s="54">
        <v>19.899999999999999</v>
      </c>
      <c r="F10" s="54">
        <v>15.9</v>
      </c>
    </row>
    <row r="11" spans="1:7">
      <c r="A11" t="s">
        <v>1142</v>
      </c>
      <c r="B11" s="54">
        <v>152</v>
      </c>
      <c r="C11" s="54">
        <v>195</v>
      </c>
      <c r="D11" s="54">
        <v>225</v>
      </c>
      <c r="E11" s="54">
        <v>250</v>
      </c>
      <c r="F11" s="54">
        <v>303</v>
      </c>
    </row>
    <row r="12" spans="1:7">
      <c r="A12" t="s">
        <v>1136</v>
      </c>
      <c r="B12" s="54">
        <v>22.1</v>
      </c>
      <c r="C12" s="54">
        <v>17.3</v>
      </c>
      <c r="D12" s="54">
        <v>15</v>
      </c>
      <c r="E12" s="54">
        <v>13.5</v>
      </c>
      <c r="F12" s="54">
        <v>11.1</v>
      </c>
    </row>
    <row r="13" spans="1:7">
      <c r="A13" t="s">
        <v>1137</v>
      </c>
      <c r="B13" s="54">
        <v>450</v>
      </c>
      <c r="C13" s="54">
        <v>250</v>
      </c>
      <c r="D13" s="54">
        <v>200</v>
      </c>
      <c r="E13" s="54">
        <v>160</v>
      </c>
      <c r="F13" s="54">
        <v>150</v>
      </c>
    </row>
    <row r="14" spans="1:7">
      <c r="A14" t="s">
        <v>1138</v>
      </c>
      <c r="B14" s="55">
        <v>15979</v>
      </c>
      <c r="C14" s="55">
        <v>5401</v>
      </c>
      <c r="D14" s="55">
        <v>4384</v>
      </c>
      <c r="E14" s="55">
        <v>3184</v>
      </c>
      <c r="F14" s="55">
        <v>2050</v>
      </c>
    </row>
    <row r="15" spans="1:7">
      <c r="A15" t="s">
        <v>1139</v>
      </c>
      <c r="B15" s="55">
        <v>15979</v>
      </c>
      <c r="C15" s="55">
        <v>2968</v>
      </c>
      <c r="D15" s="55">
        <v>2139</v>
      </c>
      <c r="E15" s="54" t="s">
        <v>1140</v>
      </c>
      <c r="F15" s="54" t="s">
        <v>1141</v>
      </c>
    </row>
    <row r="17" spans="1:4">
      <c r="A17" s="15" t="s">
        <v>1144</v>
      </c>
      <c r="B17" s="58"/>
      <c r="C17" s="58"/>
      <c r="D17" s="58"/>
    </row>
    <row r="18" spans="1:4">
      <c r="B18" s="54">
        <v>2010</v>
      </c>
      <c r="C18" s="54">
        <v>2030</v>
      </c>
      <c r="D18" s="54">
        <v>2050</v>
      </c>
    </row>
    <row r="19" spans="1:4">
      <c r="A19" t="s">
        <v>1142</v>
      </c>
      <c r="B19" s="54">
        <f>B11</f>
        <v>152</v>
      </c>
      <c r="C19" s="54">
        <f>C11</f>
        <v>195</v>
      </c>
      <c r="D19" s="54">
        <f>E11</f>
        <v>250</v>
      </c>
    </row>
    <row r="21" spans="1:4">
      <c r="B21" s="54">
        <v>2017</v>
      </c>
    </row>
    <row r="22" spans="1:4">
      <c r="A22" t="s">
        <v>1143</v>
      </c>
      <c r="B22" s="54">
        <f>TREND(B19:C19,B18:C18,B21)</f>
        <v>167.05000000000018</v>
      </c>
    </row>
    <row r="24" spans="1:4">
      <c r="A24" t="s">
        <v>1202</v>
      </c>
      <c r="B24" s="59">
        <f>(D19-B22)/B22</f>
        <v>0.49655791679137817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About</vt:lpstr>
      <vt:lpstr>AEO 7</vt:lpstr>
      <vt:lpstr>AEO 36</vt:lpstr>
      <vt:lpstr>AEO 48</vt:lpstr>
      <vt:lpstr>AEO 49</vt:lpstr>
      <vt:lpstr>AEO 50</vt:lpstr>
      <vt:lpstr>NTS 1-40</vt:lpstr>
      <vt:lpstr>NRBS 40</vt:lpstr>
      <vt:lpstr>NAP F28</vt:lpstr>
      <vt:lpstr>Calculations Etc</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2017-06-26T22:04:22Z</dcterms:created>
  <dcterms:modified xsi:type="dcterms:W3CDTF">2019-08-27T19:26:14Z</dcterms:modified>
</cp:coreProperties>
</file>