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M\InputData\trans\BNVP\"/>
    </mc:Choice>
  </mc:AlternateContent>
  <bookViews>
    <workbookView xWindow="0" yWindow="0" windowWidth="28800" windowHeight="13215"/>
  </bookViews>
  <sheets>
    <sheet name="About" sheetId="1" r:id="rId1"/>
    <sheet name="AEO 39" sheetId="26" r:id="rId2"/>
    <sheet name="AEO 43" sheetId="27" r:id="rId3"/>
    <sheet name="AEO 53" sheetId="19" r:id="rId4"/>
    <sheet name="BEV and PHEV Price Calcs" sheetId="30" r:id="rId5"/>
    <sheet name="LDV Shares" sheetId="28" r:id="rId6"/>
    <sheet name="Hydrogen Vehicle Calcs" sheetId="31" r:id="rId7"/>
    <sheet name="Conventional Daycab Trucks" sheetId="20" r:id="rId8"/>
    <sheet name="Conventional Sleeper Trucks" sheetId="21" r:id="rId9"/>
    <sheet name="Passenger Aircraft" sheetId="22" r:id="rId10"/>
    <sheet name="Ships" sheetId="25" r:id="rId11"/>
    <sheet name="Motorbikes" sheetId="23" r:id="rId12"/>
    <sheet name="BNVP-LDVs-psgr" sheetId="2" r:id="rId13"/>
    <sheet name="BNVP-LDVs-frgt" sheetId="8" r:id="rId14"/>
    <sheet name="BNVP-HDVs-psgr" sheetId="9" r:id="rId15"/>
    <sheet name="BNVP-HDVs-frgt" sheetId="10" r:id="rId16"/>
    <sheet name="BNVP-aircraft-psgr" sheetId="11" r:id="rId17"/>
    <sheet name="BNVP-aircraft-frgt" sheetId="12" r:id="rId18"/>
    <sheet name="BNVP-rail-psgr" sheetId="13" r:id="rId19"/>
    <sheet name="BNVP-rail-frgt" sheetId="14" r:id="rId20"/>
    <sheet name="BNVP-ships-psgr" sheetId="15" r:id="rId21"/>
    <sheet name="BNVP-ships-frgt" sheetId="16" r:id="rId22"/>
    <sheet name="BNVP-motorbikes-psgr" sheetId="17" r:id="rId23"/>
    <sheet name="BNVP-motorbikes-frgt" sheetId="18" r:id="rId24"/>
  </sheets>
  <definedNames>
    <definedName name="cpi_2010to2012">About!#REF!</definedName>
    <definedName name="cpi_2013to2012">About!$A$110</definedName>
    <definedName name="cpi_2014to2012">About!$A$109</definedName>
    <definedName name="cpi_2016to2012">About!$A$111</definedName>
    <definedName name="cpi_2017to2012">About!$A$112</definedName>
    <definedName name="cpi_2018to2012">About!$A$113</definedName>
  </definedNames>
  <calcPr calcId="162913"/>
</workbook>
</file>

<file path=xl/calcChain.xml><?xml version="1.0" encoding="utf-8"?>
<calcChain xmlns="http://schemas.openxmlformats.org/spreadsheetml/2006/main">
  <c r="C4" i="15" l="1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B4" i="15"/>
  <c r="C7" i="8" l="1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B7" i="8"/>
  <c r="C49" i="31" l="1"/>
  <c r="D49" i="31"/>
  <c r="E49" i="31"/>
  <c r="F49" i="31"/>
  <c r="G49" i="31"/>
  <c r="H49" i="31"/>
  <c r="I49" i="31"/>
  <c r="J49" i="31"/>
  <c r="K49" i="31"/>
  <c r="L49" i="31"/>
  <c r="M49" i="31"/>
  <c r="N49" i="31"/>
  <c r="O49" i="31"/>
  <c r="P49" i="31"/>
  <c r="Q49" i="31"/>
  <c r="R49" i="31"/>
  <c r="S49" i="31"/>
  <c r="T49" i="31"/>
  <c r="U49" i="31"/>
  <c r="V49" i="31"/>
  <c r="W49" i="31"/>
  <c r="X49" i="31"/>
  <c r="Y49" i="31"/>
  <c r="Z49" i="31"/>
  <c r="AA49" i="31"/>
  <c r="AB49" i="31"/>
  <c r="AC49" i="31"/>
  <c r="AD49" i="31"/>
  <c r="AE49" i="31"/>
  <c r="AF49" i="31"/>
  <c r="AG49" i="31"/>
  <c r="AH49" i="31"/>
  <c r="AI49" i="31"/>
  <c r="C50" i="31"/>
  <c r="D50" i="31"/>
  <c r="E50" i="31"/>
  <c r="F50" i="31"/>
  <c r="G50" i="31"/>
  <c r="H50" i="31"/>
  <c r="I50" i="31"/>
  <c r="J50" i="31"/>
  <c r="K50" i="31"/>
  <c r="L50" i="31"/>
  <c r="M50" i="31"/>
  <c r="N50" i="31"/>
  <c r="O50" i="31"/>
  <c r="P50" i="31"/>
  <c r="Q50" i="31"/>
  <c r="R50" i="31"/>
  <c r="S50" i="31"/>
  <c r="T50" i="31"/>
  <c r="U50" i="31"/>
  <c r="V50" i="31"/>
  <c r="W50" i="31"/>
  <c r="X50" i="31"/>
  <c r="Y50" i="31"/>
  <c r="Z50" i="31"/>
  <c r="AA50" i="31"/>
  <c r="AB50" i="31"/>
  <c r="AC50" i="31"/>
  <c r="AD50" i="31"/>
  <c r="AE50" i="31"/>
  <c r="AF50" i="31"/>
  <c r="AG50" i="31"/>
  <c r="AG56" i="31" s="1"/>
  <c r="AG8" i="8" s="1"/>
  <c r="AH50" i="31"/>
  <c r="AI50" i="31"/>
  <c r="B50" i="31"/>
  <c r="B49" i="31"/>
  <c r="AB43" i="31"/>
  <c r="AC43" i="31"/>
  <c r="AD43" i="31"/>
  <c r="AE43" i="31"/>
  <c r="AF43" i="31"/>
  <c r="AG43" i="31"/>
  <c r="AH43" i="31"/>
  <c r="AI43" i="31"/>
  <c r="AB44" i="31"/>
  <c r="AC44" i="31"/>
  <c r="AD44" i="31"/>
  <c r="AE44" i="31"/>
  <c r="AF44" i="31"/>
  <c r="AG44" i="31"/>
  <c r="AH44" i="31"/>
  <c r="AI44" i="31"/>
  <c r="AB45" i="31"/>
  <c r="AC45" i="31"/>
  <c r="AD45" i="31"/>
  <c r="AE45" i="31"/>
  <c r="AF45" i="31"/>
  <c r="AG45" i="31"/>
  <c r="AH45" i="31"/>
  <c r="AI45" i="31"/>
  <c r="AB46" i="31"/>
  <c r="AC46" i="31"/>
  <c r="AD46" i="31"/>
  <c r="AE46" i="31"/>
  <c r="AF46" i="31"/>
  <c r="AG46" i="31"/>
  <c r="AH46" i="31"/>
  <c r="AI46" i="31"/>
  <c r="C43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C44" i="31"/>
  <c r="D44" i="31"/>
  <c r="E44" i="31"/>
  <c r="F44" i="31"/>
  <c r="G44" i="31"/>
  <c r="H44" i="31"/>
  <c r="I44" i="31"/>
  <c r="J44" i="31"/>
  <c r="K44" i="31"/>
  <c r="L44" i="31"/>
  <c r="M44" i="31"/>
  <c r="N44" i="31"/>
  <c r="O44" i="31"/>
  <c r="P44" i="31"/>
  <c r="Q44" i="31"/>
  <c r="R44" i="31"/>
  <c r="S44" i="31"/>
  <c r="T44" i="31"/>
  <c r="U44" i="31"/>
  <c r="V44" i="31"/>
  <c r="W44" i="31"/>
  <c r="X44" i="31"/>
  <c r="Y44" i="31"/>
  <c r="Z44" i="31"/>
  <c r="AA44" i="31"/>
  <c r="C45" i="31"/>
  <c r="D45" i="31"/>
  <c r="E45" i="31"/>
  <c r="F45" i="31"/>
  <c r="G45" i="31"/>
  <c r="H45" i="31"/>
  <c r="I45" i="31"/>
  <c r="J45" i="31"/>
  <c r="K45" i="31"/>
  <c r="L45" i="31"/>
  <c r="M45" i="31"/>
  <c r="N45" i="31"/>
  <c r="O45" i="31"/>
  <c r="P45" i="31"/>
  <c r="Q45" i="31"/>
  <c r="R45" i="31"/>
  <c r="S45" i="31"/>
  <c r="T45" i="31"/>
  <c r="U45" i="31"/>
  <c r="V45" i="31"/>
  <c r="W45" i="31"/>
  <c r="X45" i="31"/>
  <c r="Y45" i="31"/>
  <c r="Z45" i="31"/>
  <c r="AA45" i="31"/>
  <c r="C46" i="31"/>
  <c r="D46" i="31"/>
  <c r="E46" i="31"/>
  <c r="F46" i="31"/>
  <c r="G46" i="31"/>
  <c r="H46" i="31"/>
  <c r="I46" i="31"/>
  <c r="J46" i="31"/>
  <c r="K46" i="31"/>
  <c r="L46" i="31"/>
  <c r="M46" i="31"/>
  <c r="N46" i="31"/>
  <c r="O46" i="31"/>
  <c r="P46" i="31"/>
  <c r="Q46" i="31"/>
  <c r="R46" i="31"/>
  <c r="S46" i="31"/>
  <c r="T46" i="31"/>
  <c r="U46" i="31"/>
  <c r="V46" i="31"/>
  <c r="W46" i="31"/>
  <c r="X46" i="31"/>
  <c r="Y46" i="31"/>
  <c r="Z46" i="31"/>
  <c r="AA46" i="31"/>
  <c r="B44" i="31"/>
  <c r="B45" i="31"/>
  <c r="B46" i="31"/>
  <c r="B4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AG10" i="31"/>
  <c r="AH10" i="31"/>
  <c r="AI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AG17" i="31"/>
  <c r="AH17" i="31"/>
  <c r="AI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AG18" i="31"/>
  <c r="AH18" i="31"/>
  <c r="AI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B7" i="2"/>
  <c r="B5" i="2"/>
  <c r="T56" i="31" l="1"/>
  <c r="T8" i="8" s="1"/>
  <c r="Y56" i="31"/>
  <c r="Y8" i="8" s="1"/>
  <c r="AB56" i="31"/>
  <c r="AB8" i="8" s="1"/>
  <c r="L56" i="31"/>
  <c r="L8" i="8" s="1"/>
  <c r="Q56" i="31"/>
  <c r="Q8" i="8" s="1"/>
  <c r="AE56" i="31"/>
  <c r="AE8" i="8" s="1"/>
  <c r="W56" i="31"/>
  <c r="W8" i="8" s="1"/>
  <c r="O56" i="31"/>
  <c r="O8" i="8" s="1"/>
  <c r="AC56" i="31"/>
  <c r="AC8" i="8" s="1"/>
  <c r="U56" i="31"/>
  <c r="U8" i="8" s="1"/>
  <c r="M56" i="31"/>
  <c r="M8" i="8" s="1"/>
  <c r="F55" i="31"/>
  <c r="F8" i="2" s="1"/>
  <c r="U55" i="31"/>
  <c r="U8" i="2" s="1"/>
  <c r="S56" i="31"/>
  <c r="S8" i="8" s="1"/>
  <c r="L55" i="31"/>
  <c r="L8" i="2" s="1"/>
  <c r="AH56" i="31"/>
  <c r="AH8" i="8" s="1"/>
  <c r="R56" i="31"/>
  <c r="R8" i="8" s="1"/>
  <c r="AA55" i="31"/>
  <c r="AA8" i="2" s="1"/>
  <c r="K55" i="31"/>
  <c r="K8" i="2" s="1"/>
  <c r="M55" i="31"/>
  <c r="M8" i="2" s="1"/>
  <c r="Z56" i="31"/>
  <c r="Z8" i="8" s="1"/>
  <c r="J56" i="31"/>
  <c r="J8" i="8" s="1"/>
  <c r="AI55" i="31"/>
  <c r="AI8" i="2" s="1"/>
  <c r="S55" i="31"/>
  <c r="S8" i="2" s="1"/>
  <c r="N55" i="31"/>
  <c r="N8" i="2" s="1"/>
  <c r="AC55" i="31"/>
  <c r="AC8" i="2" s="1"/>
  <c r="AA56" i="31"/>
  <c r="AA8" i="8" s="1"/>
  <c r="T55" i="31"/>
  <c r="T8" i="2" s="1"/>
  <c r="AF56" i="31"/>
  <c r="AF8" i="8" s="1"/>
  <c r="X56" i="31"/>
  <c r="X8" i="8" s="1"/>
  <c r="P56" i="31"/>
  <c r="P8" i="8" s="1"/>
  <c r="AH55" i="31"/>
  <c r="AH8" i="2" s="1"/>
  <c r="Z55" i="31"/>
  <c r="Z8" i="2" s="1"/>
  <c r="R55" i="31"/>
  <c r="R8" i="2" s="1"/>
  <c r="J55" i="31"/>
  <c r="J8" i="2" s="1"/>
  <c r="AG55" i="31"/>
  <c r="AG8" i="2" s="1"/>
  <c r="Y55" i="31"/>
  <c r="Y8" i="2" s="1"/>
  <c r="Q55" i="31"/>
  <c r="Q8" i="2" s="1"/>
  <c r="I55" i="31"/>
  <c r="I8" i="2" s="1"/>
  <c r="V55" i="31"/>
  <c r="V8" i="2" s="1"/>
  <c r="E55" i="31"/>
  <c r="E8" i="2" s="1"/>
  <c r="AI56" i="31"/>
  <c r="AI8" i="8" s="1"/>
  <c r="AB55" i="31"/>
  <c r="AB8" i="2" s="1"/>
  <c r="AF55" i="31"/>
  <c r="AF8" i="2" s="1"/>
  <c r="X55" i="31"/>
  <c r="X8" i="2" s="1"/>
  <c r="P55" i="31"/>
  <c r="P8" i="2" s="1"/>
  <c r="H55" i="31"/>
  <c r="H8" i="2" s="1"/>
  <c r="AD55" i="31"/>
  <c r="AD8" i="2" s="1"/>
  <c r="K56" i="31"/>
  <c r="K8" i="8" s="1"/>
  <c r="AD56" i="31"/>
  <c r="AD8" i="8" s="1"/>
  <c r="V56" i="31"/>
  <c r="V8" i="8" s="1"/>
  <c r="N56" i="31"/>
  <c r="N8" i="8" s="1"/>
  <c r="AE55" i="31"/>
  <c r="AE8" i="2" s="1"/>
  <c r="W55" i="31"/>
  <c r="W8" i="2" s="1"/>
  <c r="O55" i="31"/>
  <c r="O8" i="2" s="1"/>
  <c r="G55" i="31"/>
  <c r="G8" i="2" s="1"/>
  <c r="H18" i="31"/>
  <c r="C17" i="31"/>
  <c r="B18" i="31"/>
  <c r="D5" i="31"/>
  <c r="I18" i="31"/>
  <c r="B17" i="31"/>
  <c r="G18" i="31"/>
  <c r="D17" i="31"/>
  <c r="F18" i="31"/>
  <c r="E18" i="31"/>
  <c r="B5" i="31"/>
  <c r="D18" i="31"/>
  <c r="C5" i="31"/>
  <c r="C18" i="31"/>
  <c r="C253" i="30"/>
  <c r="D253" i="30"/>
  <c r="E253" i="30"/>
  <c r="F253" i="30"/>
  <c r="G253" i="30"/>
  <c r="H253" i="30"/>
  <c r="I253" i="30"/>
  <c r="J253" i="30"/>
  <c r="K253" i="30"/>
  <c r="L253" i="30"/>
  <c r="M253" i="30"/>
  <c r="N253" i="30"/>
  <c r="O253" i="30"/>
  <c r="P253" i="30"/>
  <c r="Q253" i="30"/>
  <c r="R253" i="30"/>
  <c r="S253" i="30"/>
  <c r="T253" i="30"/>
  <c r="U253" i="30"/>
  <c r="V253" i="30"/>
  <c r="W253" i="30"/>
  <c r="X253" i="30"/>
  <c r="Y253" i="30"/>
  <c r="Z253" i="30"/>
  <c r="AA253" i="30"/>
  <c r="AB253" i="30"/>
  <c r="AC253" i="30"/>
  <c r="AD253" i="30"/>
  <c r="AE253" i="30"/>
  <c r="AF253" i="30"/>
  <c r="AG253" i="30"/>
  <c r="AH253" i="30"/>
  <c r="AI253" i="30"/>
  <c r="B253" i="30"/>
  <c r="H56" i="31" l="1"/>
  <c r="H8" i="8" s="1"/>
  <c r="C55" i="31"/>
  <c r="C8" i="2" s="1"/>
  <c r="E56" i="31"/>
  <c r="E8" i="8" s="1"/>
  <c r="D56" i="31"/>
  <c r="D8" i="8" s="1"/>
  <c r="D55" i="31"/>
  <c r="D8" i="2" s="1"/>
  <c r="F56" i="31"/>
  <c r="F8" i="8" s="1"/>
  <c r="G56" i="31"/>
  <c r="G8" i="8" s="1"/>
  <c r="I56" i="31"/>
  <c r="I8" i="8" s="1"/>
  <c r="B55" i="31"/>
  <c r="B8" i="2" s="1"/>
  <c r="B56" i="31"/>
  <c r="B8" i="8" s="1"/>
  <c r="C56" i="31"/>
  <c r="C8" i="8" s="1"/>
  <c r="C254" i="30"/>
  <c r="C6" i="2" s="1"/>
  <c r="D254" i="30"/>
  <c r="D6" i="2" s="1"/>
  <c r="E254" i="30"/>
  <c r="E6" i="2" s="1"/>
  <c r="F254" i="30"/>
  <c r="F6" i="2" s="1"/>
  <c r="G254" i="30"/>
  <c r="G6" i="2" s="1"/>
  <c r="H254" i="30"/>
  <c r="H6" i="2" s="1"/>
  <c r="I254" i="30"/>
  <c r="I6" i="2" s="1"/>
  <c r="J254" i="30"/>
  <c r="J6" i="2" s="1"/>
  <c r="K254" i="30"/>
  <c r="K6" i="2" s="1"/>
  <c r="L254" i="30"/>
  <c r="L6" i="2" s="1"/>
  <c r="M254" i="30"/>
  <c r="M6" i="2" s="1"/>
  <c r="N254" i="30"/>
  <c r="N6" i="2" s="1"/>
  <c r="O254" i="30"/>
  <c r="O6" i="2" s="1"/>
  <c r="P254" i="30"/>
  <c r="P6" i="2" s="1"/>
  <c r="Q254" i="30"/>
  <c r="Q6" i="2" s="1"/>
  <c r="R254" i="30"/>
  <c r="R6" i="2" s="1"/>
  <c r="S254" i="30"/>
  <c r="S6" i="2" s="1"/>
  <c r="T254" i="30"/>
  <c r="T6" i="2" s="1"/>
  <c r="U254" i="30"/>
  <c r="U6" i="2" s="1"/>
  <c r="V254" i="30"/>
  <c r="V6" i="2" s="1"/>
  <c r="W254" i="30"/>
  <c r="W6" i="2" s="1"/>
  <c r="X254" i="30"/>
  <c r="X6" i="2" s="1"/>
  <c r="Y254" i="30"/>
  <c r="Y6" i="2" s="1"/>
  <c r="Z254" i="30"/>
  <c r="Z6" i="2" s="1"/>
  <c r="AA254" i="30"/>
  <c r="AA6" i="2" s="1"/>
  <c r="AB254" i="30"/>
  <c r="AB6" i="2" s="1"/>
  <c r="AC254" i="30"/>
  <c r="AC6" i="2" s="1"/>
  <c r="AD254" i="30"/>
  <c r="AD6" i="2" s="1"/>
  <c r="AE254" i="30"/>
  <c r="AE6" i="2" s="1"/>
  <c r="AF254" i="30"/>
  <c r="AF6" i="2" s="1"/>
  <c r="AG254" i="30"/>
  <c r="AG6" i="2" s="1"/>
  <c r="AH254" i="30"/>
  <c r="AH6" i="2" s="1"/>
  <c r="AI254" i="30"/>
  <c r="AI6" i="2" s="1"/>
  <c r="B254" i="30"/>
  <c r="B6" i="2" s="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AH112" i="30"/>
  <c r="AI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AG206" i="30" s="1"/>
  <c r="AH113" i="30"/>
  <c r="AH206" i="30" s="1"/>
  <c r="AI113" i="30"/>
  <c r="AI206" i="30" s="1"/>
  <c r="C114" i="30"/>
  <c r="C207" i="30" s="1"/>
  <c r="D114" i="30"/>
  <c r="D207" i="30" s="1"/>
  <c r="E114" i="30"/>
  <c r="E207" i="30" s="1"/>
  <c r="F114" i="30"/>
  <c r="F207" i="30" s="1"/>
  <c r="G114" i="30"/>
  <c r="G207" i="30" s="1"/>
  <c r="H114" i="30"/>
  <c r="H207" i="30" s="1"/>
  <c r="I114" i="30"/>
  <c r="I207" i="30" s="1"/>
  <c r="J114" i="30"/>
  <c r="J207" i="30" s="1"/>
  <c r="K114" i="30"/>
  <c r="K207" i="30" s="1"/>
  <c r="L114" i="30"/>
  <c r="L207" i="30" s="1"/>
  <c r="M114" i="30"/>
  <c r="M207" i="30" s="1"/>
  <c r="N114" i="30"/>
  <c r="N207" i="30" s="1"/>
  <c r="O114" i="30"/>
  <c r="O207" i="30" s="1"/>
  <c r="P114" i="30"/>
  <c r="P207" i="30" s="1"/>
  <c r="Q114" i="30"/>
  <c r="Q207" i="30" s="1"/>
  <c r="R114" i="30"/>
  <c r="R207" i="30" s="1"/>
  <c r="S114" i="30"/>
  <c r="S207" i="30" s="1"/>
  <c r="T114" i="30"/>
  <c r="T207" i="30" s="1"/>
  <c r="U114" i="30"/>
  <c r="U207" i="30" s="1"/>
  <c r="V114" i="30"/>
  <c r="V207" i="30" s="1"/>
  <c r="W114" i="30"/>
  <c r="W207" i="30" s="1"/>
  <c r="X114" i="30"/>
  <c r="X207" i="30" s="1"/>
  <c r="Y114" i="30"/>
  <c r="Y207" i="30" s="1"/>
  <c r="Z114" i="30"/>
  <c r="Z207" i="30" s="1"/>
  <c r="AA114" i="30"/>
  <c r="AA207" i="30" s="1"/>
  <c r="AB114" i="30"/>
  <c r="AB207" i="30" s="1"/>
  <c r="AC114" i="30"/>
  <c r="AC207" i="30" s="1"/>
  <c r="AD114" i="30"/>
  <c r="AD207" i="30" s="1"/>
  <c r="AE114" i="30"/>
  <c r="AE207" i="30" s="1"/>
  <c r="AF114" i="30"/>
  <c r="AF207" i="30" s="1"/>
  <c r="AG114" i="30"/>
  <c r="AG207" i="30" s="1"/>
  <c r="AH114" i="30"/>
  <c r="AH207" i="30" s="1"/>
  <c r="AI114" i="30"/>
  <c r="AI207" i="30" s="1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L208" i="30" s="1"/>
  <c r="M115" i="30"/>
  <c r="M208" i="30" s="1"/>
  <c r="N115" i="30"/>
  <c r="N208" i="30" s="1"/>
  <c r="O115" i="30"/>
  <c r="O208" i="30" s="1"/>
  <c r="P115" i="30"/>
  <c r="P208" i="30" s="1"/>
  <c r="Q115" i="30"/>
  <c r="Q208" i="30" s="1"/>
  <c r="R115" i="30"/>
  <c r="R208" i="30" s="1"/>
  <c r="S115" i="30"/>
  <c r="S208" i="30" s="1"/>
  <c r="T115" i="30"/>
  <c r="T208" i="30" s="1"/>
  <c r="U115" i="30"/>
  <c r="U208" i="30" s="1"/>
  <c r="V115" i="30"/>
  <c r="V208" i="30" s="1"/>
  <c r="W115" i="30"/>
  <c r="W208" i="30" s="1"/>
  <c r="X115" i="30"/>
  <c r="X208" i="30" s="1"/>
  <c r="Y115" i="30"/>
  <c r="Y208" i="30" s="1"/>
  <c r="Z115" i="30"/>
  <c r="Z208" i="30" s="1"/>
  <c r="AA115" i="30"/>
  <c r="AA208" i="30" s="1"/>
  <c r="AB115" i="30"/>
  <c r="AB208" i="30" s="1"/>
  <c r="AC115" i="30"/>
  <c r="AC208" i="30" s="1"/>
  <c r="AD115" i="30"/>
  <c r="AD208" i="30" s="1"/>
  <c r="AE115" i="30"/>
  <c r="AE208" i="30" s="1"/>
  <c r="AF115" i="30"/>
  <c r="AF208" i="30" s="1"/>
  <c r="AG115" i="30"/>
  <c r="AG208" i="30" s="1"/>
  <c r="AH115" i="30"/>
  <c r="AH208" i="30" s="1"/>
  <c r="AI115" i="30"/>
  <c r="AI208" i="30" s="1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AG209" i="30" s="1"/>
  <c r="AH116" i="30"/>
  <c r="AH209" i="30" s="1"/>
  <c r="AI116" i="30"/>
  <c r="AI209" i="30" s="1"/>
  <c r="C117" i="30"/>
  <c r="C210" i="30" s="1"/>
  <c r="D117" i="30"/>
  <c r="D210" i="30" s="1"/>
  <c r="E117" i="30"/>
  <c r="E210" i="30" s="1"/>
  <c r="F117" i="30"/>
  <c r="F210" i="30" s="1"/>
  <c r="G117" i="30"/>
  <c r="G210" i="30" s="1"/>
  <c r="H117" i="30"/>
  <c r="H210" i="30" s="1"/>
  <c r="I117" i="30"/>
  <c r="I210" i="30" s="1"/>
  <c r="J117" i="30"/>
  <c r="J210" i="30" s="1"/>
  <c r="K117" i="30"/>
  <c r="K210" i="30" s="1"/>
  <c r="L117" i="30"/>
  <c r="L210" i="30" s="1"/>
  <c r="M117" i="30"/>
  <c r="M210" i="30" s="1"/>
  <c r="N117" i="30"/>
  <c r="N210" i="30" s="1"/>
  <c r="O117" i="30"/>
  <c r="O210" i="30" s="1"/>
  <c r="P117" i="30"/>
  <c r="P210" i="30" s="1"/>
  <c r="Q117" i="30"/>
  <c r="Q210" i="30" s="1"/>
  <c r="R117" i="30"/>
  <c r="R210" i="30" s="1"/>
  <c r="S117" i="30"/>
  <c r="S210" i="30" s="1"/>
  <c r="T117" i="30"/>
  <c r="T210" i="30" s="1"/>
  <c r="U117" i="30"/>
  <c r="U210" i="30" s="1"/>
  <c r="V117" i="30"/>
  <c r="V210" i="30" s="1"/>
  <c r="W117" i="30"/>
  <c r="W210" i="30" s="1"/>
  <c r="X117" i="30"/>
  <c r="X210" i="30" s="1"/>
  <c r="Y117" i="30"/>
  <c r="Y210" i="30" s="1"/>
  <c r="Z117" i="30"/>
  <c r="Z210" i="30" s="1"/>
  <c r="AA117" i="30"/>
  <c r="AA210" i="30" s="1"/>
  <c r="AB117" i="30"/>
  <c r="AB210" i="30" s="1"/>
  <c r="AC117" i="30"/>
  <c r="AC210" i="30" s="1"/>
  <c r="AD117" i="30"/>
  <c r="AD210" i="30" s="1"/>
  <c r="AE117" i="30"/>
  <c r="AE210" i="30" s="1"/>
  <c r="AF117" i="30"/>
  <c r="AF210" i="30" s="1"/>
  <c r="AG117" i="30"/>
  <c r="AG210" i="30" s="1"/>
  <c r="AH117" i="30"/>
  <c r="AH210" i="30" s="1"/>
  <c r="AI117" i="30"/>
  <c r="AI210" i="30" s="1"/>
  <c r="C118" i="30"/>
  <c r="C211" i="30" s="1"/>
  <c r="D118" i="30"/>
  <c r="D211" i="30" s="1"/>
  <c r="E118" i="30"/>
  <c r="E211" i="30" s="1"/>
  <c r="F118" i="30"/>
  <c r="F211" i="30" s="1"/>
  <c r="G118" i="30"/>
  <c r="G211" i="30" s="1"/>
  <c r="H118" i="30"/>
  <c r="H211" i="30" s="1"/>
  <c r="I118" i="30"/>
  <c r="I211" i="30" s="1"/>
  <c r="J118" i="30"/>
  <c r="J211" i="30" s="1"/>
  <c r="K118" i="30"/>
  <c r="K211" i="30" s="1"/>
  <c r="L118" i="30"/>
  <c r="L211" i="30" s="1"/>
  <c r="M118" i="30"/>
  <c r="M211" i="30" s="1"/>
  <c r="N118" i="30"/>
  <c r="N211" i="30" s="1"/>
  <c r="O118" i="30"/>
  <c r="O211" i="30" s="1"/>
  <c r="P118" i="30"/>
  <c r="P211" i="30" s="1"/>
  <c r="Q118" i="30"/>
  <c r="Q211" i="30" s="1"/>
  <c r="R118" i="30"/>
  <c r="R211" i="30" s="1"/>
  <c r="S118" i="30"/>
  <c r="S211" i="30" s="1"/>
  <c r="T118" i="30"/>
  <c r="T211" i="30" s="1"/>
  <c r="U118" i="30"/>
  <c r="U211" i="30" s="1"/>
  <c r="V118" i="30"/>
  <c r="V211" i="30" s="1"/>
  <c r="W118" i="30"/>
  <c r="W211" i="30" s="1"/>
  <c r="X118" i="30"/>
  <c r="X211" i="30" s="1"/>
  <c r="Y118" i="30"/>
  <c r="Y211" i="30" s="1"/>
  <c r="Z118" i="30"/>
  <c r="Z211" i="30" s="1"/>
  <c r="AA118" i="30"/>
  <c r="AA211" i="30" s="1"/>
  <c r="AB118" i="30"/>
  <c r="AB211" i="30" s="1"/>
  <c r="AC118" i="30"/>
  <c r="AC211" i="30" s="1"/>
  <c r="AD118" i="30"/>
  <c r="AD211" i="30" s="1"/>
  <c r="AE118" i="30"/>
  <c r="AE211" i="30" s="1"/>
  <c r="AF118" i="30"/>
  <c r="AF211" i="30" s="1"/>
  <c r="AG118" i="30"/>
  <c r="AG211" i="30" s="1"/>
  <c r="AH118" i="30"/>
  <c r="AH211" i="30" s="1"/>
  <c r="AI118" i="30"/>
  <c r="AI211" i="30" s="1"/>
  <c r="C119" i="30"/>
  <c r="C212" i="30" s="1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AH119" i="30"/>
  <c r="AI119" i="30"/>
  <c r="C120" i="30"/>
  <c r="C213" i="30" s="1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AH120" i="30"/>
  <c r="AI120" i="30"/>
  <c r="B113" i="30"/>
  <c r="B206" i="30" s="1"/>
  <c r="B114" i="30"/>
  <c r="B207" i="30" s="1"/>
  <c r="B115" i="30"/>
  <c r="B208" i="30" s="1"/>
  <c r="B116" i="30"/>
  <c r="B209" i="30" s="1"/>
  <c r="B117" i="30"/>
  <c r="B210" i="30" s="1"/>
  <c r="B118" i="30"/>
  <c r="B211" i="30" s="1"/>
  <c r="B119" i="30"/>
  <c r="B212" i="30" s="1"/>
  <c r="B120" i="30"/>
  <c r="B213" i="30" s="1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AH94" i="30"/>
  <c r="AI94" i="30"/>
  <c r="C95" i="30"/>
  <c r="C188" i="30" s="1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AH95" i="30"/>
  <c r="AI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AG189" i="30" s="1"/>
  <c r="AH96" i="30"/>
  <c r="AH189" i="30" s="1"/>
  <c r="AI96" i="30"/>
  <c r="AI189" i="30" s="1"/>
  <c r="C97" i="30"/>
  <c r="C190" i="30" s="1"/>
  <c r="D97" i="30"/>
  <c r="D190" i="30" s="1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AH97" i="30"/>
  <c r="AI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AG191" i="30" s="1"/>
  <c r="AH98" i="30"/>
  <c r="AH191" i="30" s="1"/>
  <c r="AI98" i="30"/>
  <c r="AI191" i="30" s="1"/>
  <c r="C99" i="30"/>
  <c r="C192" i="30" s="1"/>
  <c r="D99" i="30"/>
  <c r="D192" i="30" s="1"/>
  <c r="E99" i="30"/>
  <c r="E192" i="30" s="1"/>
  <c r="F99" i="30"/>
  <c r="F192" i="30" s="1"/>
  <c r="G99" i="30"/>
  <c r="G192" i="30" s="1"/>
  <c r="H99" i="30"/>
  <c r="H192" i="30" s="1"/>
  <c r="I99" i="30"/>
  <c r="I192" i="30" s="1"/>
  <c r="J99" i="30"/>
  <c r="J192" i="30" s="1"/>
  <c r="K99" i="30"/>
  <c r="K192" i="30" s="1"/>
  <c r="L99" i="30"/>
  <c r="L192" i="30" s="1"/>
  <c r="M99" i="30"/>
  <c r="M192" i="30" s="1"/>
  <c r="N99" i="30"/>
  <c r="N192" i="30" s="1"/>
  <c r="O99" i="30"/>
  <c r="O192" i="30" s="1"/>
  <c r="P99" i="30"/>
  <c r="P192" i="30" s="1"/>
  <c r="Q99" i="30"/>
  <c r="Q192" i="30" s="1"/>
  <c r="R99" i="30"/>
  <c r="R192" i="30" s="1"/>
  <c r="S99" i="30"/>
  <c r="S192" i="30" s="1"/>
  <c r="T99" i="30"/>
  <c r="T192" i="30" s="1"/>
  <c r="U99" i="30"/>
  <c r="U192" i="30" s="1"/>
  <c r="V99" i="30"/>
  <c r="V192" i="30" s="1"/>
  <c r="W99" i="30"/>
  <c r="W192" i="30" s="1"/>
  <c r="X99" i="30"/>
  <c r="X192" i="30" s="1"/>
  <c r="Y99" i="30"/>
  <c r="Y192" i="30" s="1"/>
  <c r="Z99" i="30"/>
  <c r="Z192" i="30" s="1"/>
  <c r="AA99" i="30"/>
  <c r="AA192" i="30" s="1"/>
  <c r="AB99" i="30"/>
  <c r="AB192" i="30" s="1"/>
  <c r="AC99" i="30"/>
  <c r="AC192" i="30" s="1"/>
  <c r="AD99" i="30"/>
  <c r="AD192" i="30" s="1"/>
  <c r="AE99" i="30"/>
  <c r="AE192" i="30" s="1"/>
  <c r="AF99" i="30"/>
  <c r="AF192" i="30" s="1"/>
  <c r="AG99" i="30"/>
  <c r="AG192" i="30" s="1"/>
  <c r="AH99" i="30"/>
  <c r="AH192" i="30" s="1"/>
  <c r="AI99" i="30"/>
  <c r="AI192" i="30" s="1"/>
  <c r="C100" i="30"/>
  <c r="C193" i="30" s="1"/>
  <c r="D100" i="30"/>
  <c r="D193" i="30" s="1"/>
  <c r="E100" i="30"/>
  <c r="E193" i="30" s="1"/>
  <c r="F100" i="30"/>
  <c r="F193" i="30" s="1"/>
  <c r="G100" i="30"/>
  <c r="G193" i="30" s="1"/>
  <c r="H100" i="30"/>
  <c r="H193" i="30" s="1"/>
  <c r="I100" i="30"/>
  <c r="I193" i="30" s="1"/>
  <c r="J100" i="30"/>
  <c r="J193" i="30" s="1"/>
  <c r="K100" i="30"/>
  <c r="K193" i="30" s="1"/>
  <c r="L100" i="30"/>
  <c r="L193" i="30" s="1"/>
  <c r="M100" i="30"/>
  <c r="M193" i="30" s="1"/>
  <c r="N100" i="30"/>
  <c r="N193" i="30" s="1"/>
  <c r="O100" i="30"/>
  <c r="O193" i="30" s="1"/>
  <c r="P100" i="30"/>
  <c r="P193" i="30" s="1"/>
  <c r="Q100" i="30"/>
  <c r="Q193" i="30" s="1"/>
  <c r="R100" i="30"/>
  <c r="R193" i="30" s="1"/>
  <c r="S100" i="30"/>
  <c r="S193" i="30" s="1"/>
  <c r="T100" i="30"/>
  <c r="T193" i="30" s="1"/>
  <c r="U100" i="30"/>
  <c r="U193" i="30" s="1"/>
  <c r="V100" i="30"/>
  <c r="V193" i="30" s="1"/>
  <c r="W100" i="30"/>
  <c r="W193" i="30" s="1"/>
  <c r="X100" i="30"/>
  <c r="X193" i="30" s="1"/>
  <c r="Y100" i="30"/>
  <c r="Y193" i="30" s="1"/>
  <c r="Z100" i="30"/>
  <c r="Z193" i="30" s="1"/>
  <c r="AA100" i="30"/>
  <c r="AA193" i="30" s="1"/>
  <c r="AB100" i="30"/>
  <c r="AB193" i="30" s="1"/>
  <c r="AC100" i="30"/>
  <c r="AC193" i="30" s="1"/>
  <c r="AD100" i="30"/>
  <c r="AD193" i="30" s="1"/>
  <c r="AE100" i="30"/>
  <c r="AE193" i="30" s="1"/>
  <c r="AF100" i="30"/>
  <c r="AF193" i="30" s="1"/>
  <c r="AG100" i="30"/>
  <c r="AG193" i="30" s="1"/>
  <c r="AH100" i="30"/>
  <c r="AH193" i="30" s="1"/>
  <c r="AI100" i="30"/>
  <c r="AI193" i="30" s="1"/>
  <c r="C101" i="30"/>
  <c r="C194" i="30" s="1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AH101" i="30"/>
  <c r="AI101" i="30"/>
  <c r="C102" i="30"/>
  <c r="C195" i="30" s="1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AH102" i="30"/>
  <c r="AI102" i="30"/>
  <c r="B95" i="30"/>
  <c r="B188" i="30" s="1"/>
  <c r="B96" i="30"/>
  <c r="B189" i="30" s="1"/>
  <c r="B97" i="30"/>
  <c r="B190" i="30" s="1"/>
  <c r="B98" i="30"/>
  <c r="B191" i="30" s="1"/>
  <c r="B99" i="30"/>
  <c r="B192" i="30" s="1"/>
  <c r="B100" i="30"/>
  <c r="B193" i="30" s="1"/>
  <c r="B101" i="30"/>
  <c r="B194" i="30" s="1"/>
  <c r="B102" i="30"/>
  <c r="B195" i="30" s="1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AH76" i="30"/>
  <c r="AI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AG170" i="30" s="1"/>
  <c r="AH77" i="30"/>
  <c r="AH170" i="30" s="1"/>
  <c r="AI77" i="30"/>
  <c r="AI170" i="30" s="1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AG171" i="30" s="1"/>
  <c r="AH78" i="30"/>
  <c r="AH171" i="30" s="1"/>
  <c r="AI78" i="30"/>
  <c r="AI171" i="30" s="1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AH79" i="30"/>
  <c r="AI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AG173" i="30" s="1"/>
  <c r="AH80" i="30"/>
  <c r="AH173" i="30" s="1"/>
  <c r="AI80" i="30"/>
  <c r="AI173" i="30" s="1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AG174" i="30" s="1"/>
  <c r="AH81" i="30"/>
  <c r="AH174" i="30" s="1"/>
  <c r="AI81" i="30"/>
  <c r="AI174" i="30" s="1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AG175" i="30" s="1"/>
  <c r="AH82" i="30"/>
  <c r="AH175" i="30" s="1"/>
  <c r="AI82" i="30"/>
  <c r="AI175" i="30" s="1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AH83" i="30"/>
  <c r="AI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AH84" i="30"/>
  <c r="AI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106" i="30"/>
  <c r="A107" i="30"/>
  <c r="A108" i="30"/>
  <c r="A109" i="30"/>
  <c r="A110" i="30"/>
  <c r="A111" i="30"/>
  <c r="A112" i="30"/>
  <c r="A113" i="30"/>
  <c r="A206" i="30" s="1"/>
  <c r="A114" i="30"/>
  <c r="A207" i="30" s="1"/>
  <c r="A115" i="30"/>
  <c r="A208" i="30" s="1"/>
  <c r="A116" i="30"/>
  <c r="A209" i="30" s="1"/>
  <c r="A117" i="30"/>
  <c r="A210" i="30" s="1"/>
  <c r="A118" i="30"/>
  <c r="A211" i="30" s="1"/>
  <c r="A119" i="30"/>
  <c r="A212" i="30" s="1"/>
  <c r="A120" i="30"/>
  <c r="A213" i="30" s="1"/>
  <c r="A105" i="30"/>
  <c r="A88" i="30"/>
  <c r="A89" i="30"/>
  <c r="A90" i="30"/>
  <c r="A91" i="30"/>
  <c r="A92" i="30"/>
  <c r="A93" i="30"/>
  <c r="A94" i="30"/>
  <c r="A95" i="30"/>
  <c r="A188" i="30" s="1"/>
  <c r="A96" i="30"/>
  <c r="A189" i="30" s="1"/>
  <c r="A97" i="30"/>
  <c r="A190" i="30" s="1"/>
  <c r="A98" i="30"/>
  <c r="A191" i="30" s="1"/>
  <c r="A99" i="30"/>
  <c r="A192" i="30" s="1"/>
  <c r="A100" i="30"/>
  <c r="A193" i="30" s="1"/>
  <c r="A101" i="30"/>
  <c r="A194" i="30" s="1"/>
  <c r="A102" i="30"/>
  <c r="A195" i="30" s="1"/>
  <c r="A87" i="30"/>
  <c r="A70" i="30"/>
  <c r="A71" i="30"/>
  <c r="A72" i="30"/>
  <c r="A73" i="30"/>
  <c r="A74" i="30"/>
  <c r="A75" i="30"/>
  <c r="A76" i="30"/>
  <c r="A77" i="30"/>
  <c r="A170" i="30" s="1"/>
  <c r="A78" i="30"/>
  <c r="A171" i="30" s="1"/>
  <c r="A79" i="30"/>
  <c r="A172" i="30" s="1"/>
  <c r="A80" i="30"/>
  <c r="A173" i="30" s="1"/>
  <c r="A81" i="30"/>
  <c r="A174" i="30" s="1"/>
  <c r="A82" i="30"/>
  <c r="A175" i="30" s="1"/>
  <c r="A83" i="30"/>
  <c r="A176" i="30" s="1"/>
  <c r="A84" i="30"/>
  <c r="A177" i="30" s="1"/>
  <c r="A69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12" i="30"/>
  <c r="A13" i="30"/>
  <c r="A14" i="30"/>
  <c r="A15" i="30"/>
  <c r="A11" i="30"/>
  <c r="A38" i="30" l="1"/>
  <c r="A57" i="30" s="1"/>
  <c r="A39" i="30"/>
  <c r="A58" i="30" s="1"/>
  <c r="A40" i="30"/>
  <c r="A59" i="30" s="1"/>
  <c r="A41" i="30"/>
  <c r="A60" i="30" s="1"/>
  <c r="A42" i="30"/>
  <c r="A61" i="30" s="1"/>
  <c r="A43" i="30"/>
  <c r="A62" i="30" s="1"/>
  <c r="A44" i="30"/>
  <c r="A63" i="30" s="1"/>
  <c r="A37" i="30"/>
  <c r="A56" i="30" s="1"/>
  <c r="A161" i="30" l="1"/>
  <c r="A179" i="30"/>
  <c r="A197" i="30"/>
  <c r="AI156" i="30"/>
  <c r="AH156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I155" i="30"/>
  <c r="AH155" i="30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I154" i="30"/>
  <c r="AH154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I153" i="30"/>
  <c r="AH153" i="30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D246" i="30" s="1"/>
  <c r="C153" i="30"/>
  <c r="C246" i="30" s="1"/>
  <c r="AI152" i="30"/>
  <c r="AH152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I151" i="30"/>
  <c r="AH151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I150" i="30"/>
  <c r="AI243" i="30" s="1"/>
  <c r="AH150" i="30"/>
  <c r="AH243" i="30" s="1"/>
  <c r="AG150" i="30"/>
  <c r="AG243" i="30" s="1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I149" i="30"/>
  <c r="AH149" i="30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C242" i="30" s="1"/>
  <c r="AI148" i="30"/>
  <c r="AH148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D241" i="30" s="1"/>
  <c r="C148" i="30"/>
  <c r="C241" i="30" s="1"/>
  <c r="AI147" i="30"/>
  <c r="AH147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I146" i="30"/>
  <c r="AH146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D239" i="30" s="1"/>
  <c r="C146" i="30"/>
  <c r="C239" i="30" s="1"/>
  <c r="AI145" i="30"/>
  <c r="AH145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I144" i="30"/>
  <c r="AH144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I143" i="30"/>
  <c r="AH143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I142" i="30"/>
  <c r="AH142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I141" i="30"/>
  <c r="AI234" i="30" s="1"/>
  <c r="AH141" i="30"/>
  <c r="AH234" i="30" s="1"/>
  <c r="AG141" i="30"/>
  <c r="AG234" i="30" s="1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I138" i="30"/>
  <c r="AH138" i="30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I137" i="30"/>
  <c r="AH137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I136" i="30"/>
  <c r="AI229" i="30" s="1"/>
  <c r="AH136" i="30"/>
  <c r="AH229" i="30" s="1"/>
  <c r="AG136" i="30"/>
  <c r="AG229" i="30" s="1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I135" i="30"/>
  <c r="AH135" i="30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D228" i="30" s="1"/>
  <c r="C135" i="30"/>
  <c r="C228" i="30" s="1"/>
  <c r="AI134" i="30"/>
  <c r="AI227" i="30" s="1"/>
  <c r="AH134" i="30"/>
  <c r="AH227" i="30" s="1"/>
  <c r="AG134" i="30"/>
  <c r="AG227" i="30" s="1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I133" i="30"/>
  <c r="AH133" i="30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I132" i="30"/>
  <c r="AI225" i="30" s="1"/>
  <c r="AH132" i="30"/>
  <c r="AH225" i="30" s="1"/>
  <c r="AG132" i="30"/>
  <c r="AG225" i="30" s="1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I131" i="30"/>
  <c r="AI224" i="30" s="1"/>
  <c r="AH131" i="30"/>
  <c r="AH224" i="30" s="1"/>
  <c r="AG131" i="30"/>
  <c r="AG224" i="30" s="1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I130" i="30"/>
  <c r="AH130" i="30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I129" i="30"/>
  <c r="AH129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I128" i="30"/>
  <c r="AH128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I127" i="30"/>
  <c r="AH127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I126" i="30"/>
  <c r="AH126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I125" i="30"/>
  <c r="AH125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I124" i="30"/>
  <c r="AH124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I217" i="30" s="1"/>
  <c r="H124" i="30"/>
  <c r="H217" i="30" s="1"/>
  <c r="G124" i="30"/>
  <c r="G217" i="30" s="1"/>
  <c r="F124" i="30"/>
  <c r="F217" i="30" s="1"/>
  <c r="E124" i="30"/>
  <c r="E217" i="30" s="1"/>
  <c r="D124" i="30"/>
  <c r="D217" i="30" s="1"/>
  <c r="C124" i="30"/>
  <c r="C217" i="30" s="1"/>
  <c r="AI123" i="30"/>
  <c r="AI216" i="30" s="1"/>
  <c r="AH123" i="30"/>
  <c r="AH216" i="30" s="1"/>
  <c r="AG123" i="30"/>
  <c r="AG216" i="30" s="1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I111" i="30"/>
  <c r="AH111" i="30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I110" i="30"/>
  <c r="AH110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D203" i="30" s="1"/>
  <c r="C110" i="30"/>
  <c r="C203" i="30" s="1"/>
  <c r="AI109" i="30"/>
  <c r="AH109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I108" i="30"/>
  <c r="AH108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I107" i="30"/>
  <c r="AH107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D200" i="30" s="1"/>
  <c r="C107" i="30"/>
  <c r="C200" i="30" s="1"/>
  <c r="AI106" i="30"/>
  <c r="AH106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D199" i="30" s="1"/>
  <c r="C106" i="30"/>
  <c r="C199" i="30" s="1"/>
  <c r="AI105" i="30"/>
  <c r="AI198" i="30" s="1"/>
  <c r="AH105" i="30"/>
  <c r="AH198" i="30" s="1"/>
  <c r="AG105" i="30"/>
  <c r="AG198" i="30" s="1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I93" i="30"/>
  <c r="AH93" i="30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I92" i="30"/>
  <c r="AH92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I91" i="30"/>
  <c r="AH91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I90" i="30"/>
  <c r="AH90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I89" i="30"/>
  <c r="AH89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I88" i="30"/>
  <c r="AH88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D181" i="30" s="1"/>
  <c r="C88" i="30"/>
  <c r="C181" i="30" s="1"/>
  <c r="AI87" i="30"/>
  <c r="AI180" i="30" s="1"/>
  <c r="AH87" i="30"/>
  <c r="AH180" i="30" s="1"/>
  <c r="AG87" i="30"/>
  <c r="AG180" i="30" s="1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I75" i="30"/>
  <c r="AH75" i="30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C168" i="30" s="1"/>
  <c r="AI74" i="30"/>
  <c r="AH74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I73" i="30"/>
  <c r="AI166" i="30" s="1"/>
  <c r="AH73" i="30"/>
  <c r="AH166" i="30" s="1"/>
  <c r="AG73" i="30"/>
  <c r="AG166" i="30" s="1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I72" i="30"/>
  <c r="AH72" i="30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I71" i="30"/>
  <c r="AH71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I70" i="30"/>
  <c r="AH70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I69" i="30"/>
  <c r="AH69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235" i="30" s="1"/>
  <c r="B143" i="30"/>
  <c r="B144" i="30"/>
  <c r="B145" i="30"/>
  <c r="B146" i="30"/>
  <c r="B239" i="30" s="1"/>
  <c r="B147" i="30"/>
  <c r="B148" i="30"/>
  <c r="B241" i="30" s="1"/>
  <c r="B149" i="30"/>
  <c r="B242" i="30" s="1"/>
  <c r="B150" i="30"/>
  <c r="B243" i="30" s="1"/>
  <c r="B151" i="30"/>
  <c r="B244" i="30" s="1"/>
  <c r="B152" i="30"/>
  <c r="B153" i="30"/>
  <c r="B246" i="30" s="1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226" i="30" s="1"/>
  <c r="B134" i="30"/>
  <c r="B227" i="30" s="1"/>
  <c r="B135" i="30"/>
  <c r="B228" i="30" s="1"/>
  <c r="B136" i="30"/>
  <c r="B229" i="30" s="1"/>
  <c r="B137" i="30"/>
  <c r="B138" i="30"/>
  <c r="A143" i="30"/>
  <c r="A236" i="30" s="1"/>
  <c r="A144" i="30"/>
  <c r="A237" i="30" s="1"/>
  <c r="A145" i="30"/>
  <c r="A238" i="30" s="1"/>
  <c r="A146" i="30"/>
  <c r="A239" i="30" s="1"/>
  <c r="A147" i="30"/>
  <c r="A240" i="30" s="1"/>
  <c r="A148" i="30"/>
  <c r="A241" i="30" s="1"/>
  <c r="A149" i="30"/>
  <c r="A242" i="30" s="1"/>
  <c r="A150" i="30"/>
  <c r="A243" i="30" s="1"/>
  <c r="A151" i="30"/>
  <c r="A244" i="30" s="1"/>
  <c r="A152" i="30"/>
  <c r="A245" i="30" s="1"/>
  <c r="A153" i="30"/>
  <c r="A246" i="30" s="1"/>
  <c r="A154" i="30"/>
  <c r="A247" i="30" s="1"/>
  <c r="A155" i="30"/>
  <c r="A248" i="30" s="1"/>
  <c r="A156" i="30"/>
  <c r="A249" i="30" s="1"/>
  <c r="A141" i="30"/>
  <c r="A234" i="30" s="1"/>
  <c r="A142" i="30"/>
  <c r="A235" i="30" s="1"/>
  <c r="A137" i="30"/>
  <c r="A230" i="30" s="1"/>
  <c r="A138" i="30"/>
  <c r="A231" i="30" s="1"/>
  <c r="A134" i="30"/>
  <c r="A227" i="30" s="1"/>
  <c r="A135" i="30"/>
  <c r="A228" i="30" s="1"/>
  <c r="A136" i="30"/>
  <c r="A229" i="30" s="1"/>
  <c r="A132" i="30"/>
  <c r="A225" i="30" s="1"/>
  <c r="A133" i="30"/>
  <c r="A226" i="30" s="1"/>
  <c r="A130" i="30"/>
  <c r="A223" i="30" s="1"/>
  <c r="A131" i="30"/>
  <c r="A224" i="30" s="1"/>
  <c r="A124" i="30"/>
  <c r="A217" i="30" s="1"/>
  <c r="A125" i="30"/>
  <c r="A218" i="30" s="1"/>
  <c r="A126" i="30"/>
  <c r="A219" i="30" s="1"/>
  <c r="A127" i="30"/>
  <c r="A220" i="30" s="1"/>
  <c r="A128" i="30"/>
  <c r="A221" i="30" s="1"/>
  <c r="A129" i="30"/>
  <c r="A222" i="30" s="1"/>
  <c r="A123" i="30"/>
  <c r="A216" i="30" s="1"/>
  <c r="B106" i="30"/>
  <c r="B199" i="30" s="1"/>
  <c r="B107" i="30"/>
  <c r="B200" i="30" s="1"/>
  <c r="B108" i="30"/>
  <c r="B109" i="30"/>
  <c r="B110" i="30"/>
  <c r="B203" i="30" s="1"/>
  <c r="B111" i="30"/>
  <c r="B204" i="30" s="1"/>
  <c r="B112" i="30"/>
  <c r="B105" i="30"/>
  <c r="B198" i="30" s="1"/>
  <c r="B88" i="30"/>
  <c r="B181" i="30" s="1"/>
  <c r="B89" i="30"/>
  <c r="B182" i="30" s="1"/>
  <c r="B90" i="30"/>
  <c r="B183" i="30" s="1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168" i="30" s="1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AH67" i="30"/>
  <c r="AH160" i="30" s="1"/>
  <c r="AI67" i="30"/>
  <c r="AI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AH28" i="30"/>
  <c r="AH47" i="30" s="1"/>
  <c r="AI28" i="30"/>
  <c r="AI47" i="30" s="1"/>
  <c r="B28" i="30"/>
  <c r="B47" i="30" s="1"/>
  <c r="A30" i="30"/>
  <c r="A31" i="30"/>
  <c r="A32" i="30"/>
  <c r="A51" i="30" s="1"/>
  <c r="A33" i="30"/>
  <c r="A34" i="30"/>
  <c r="A53" i="30" s="1"/>
  <c r="A35" i="30"/>
  <c r="A54" i="30" s="1"/>
  <c r="A36" i="30"/>
  <c r="A55" i="30" s="1"/>
  <c r="A29" i="30"/>
  <c r="A48" i="30" s="1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D4" i="30"/>
  <c r="E4" i="30"/>
  <c r="E20" i="30" s="1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U20" i="30" s="1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D5" i="30"/>
  <c r="D21" i="30" s="1"/>
  <c r="E5" i="30"/>
  <c r="E21" i="30" s="1"/>
  <c r="F5" i="30"/>
  <c r="F21" i="30" s="1"/>
  <c r="G5" i="30"/>
  <c r="G21" i="30" s="1"/>
  <c r="H5" i="30"/>
  <c r="H21" i="30" s="1"/>
  <c r="I5" i="30"/>
  <c r="I21" i="30" s="1"/>
  <c r="J5" i="30"/>
  <c r="J21" i="30" s="1"/>
  <c r="K5" i="30"/>
  <c r="K21" i="30" s="1"/>
  <c r="L5" i="30"/>
  <c r="L21" i="30" s="1"/>
  <c r="M5" i="30"/>
  <c r="M21" i="30" s="1"/>
  <c r="N5" i="30"/>
  <c r="N21" i="30" s="1"/>
  <c r="O5" i="30"/>
  <c r="O21" i="30" s="1"/>
  <c r="P5" i="30"/>
  <c r="P21" i="30" s="1"/>
  <c r="Q5" i="30"/>
  <c r="Q21" i="30" s="1"/>
  <c r="R5" i="30"/>
  <c r="R21" i="30" s="1"/>
  <c r="S5" i="30"/>
  <c r="S21" i="30" s="1"/>
  <c r="T5" i="30"/>
  <c r="T21" i="30" s="1"/>
  <c r="U5" i="30"/>
  <c r="U21" i="30" s="1"/>
  <c r="V5" i="30"/>
  <c r="V21" i="30" s="1"/>
  <c r="W5" i="30"/>
  <c r="W21" i="30" s="1"/>
  <c r="X5" i="30"/>
  <c r="X21" i="30" s="1"/>
  <c r="Y5" i="30"/>
  <c r="Y21" i="30" s="1"/>
  <c r="Z5" i="30"/>
  <c r="Z21" i="30" s="1"/>
  <c r="AA5" i="30"/>
  <c r="AA21" i="30" s="1"/>
  <c r="AB5" i="30"/>
  <c r="AB21" i="30" s="1"/>
  <c r="AC5" i="30"/>
  <c r="AC21" i="30" s="1"/>
  <c r="AD5" i="30"/>
  <c r="AD21" i="30" s="1"/>
  <c r="AE5" i="30"/>
  <c r="AE21" i="30" s="1"/>
  <c r="AF5" i="30"/>
  <c r="AF21" i="30" s="1"/>
  <c r="AG5" i="30"/>
  <c r="AG21" i="30" s="1"/>
  <c r="AH5" i="30"/>
  <c r="AH21" i="30" s="1"/>
  <c r="AI5" i="30"/>
  <c r="AI21" i="30" s="1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D7" i="30"/>
  <c r="D25" i="30" s="1"/>
  <c r="E7" i="30"/>
  <c r="E25" i="30" s="1"/>
  <c r="F7" i="30"/>
  <c r="F25" i="30" s="1"/>
  <c r="G7" i="30"/>
  <c r="G25" i="30" s="1"/>
  <c r="H7" i="30"/>
  <c r="H25" i="30" s="1"/>
  <c r="I7" i="30"/>
  <c r="I25" i="30" s="1"/>
  <c r="J7" i="30"/>
  <c r="J25" i="30" s="1"/>
  <c r="K7" i="30"/>
  <c r="K25" i="30" s="1"/>
  <c r="L7" i="30"/>
  <c r="L25" i="30" s="1"/>
  <c r="M7" i="30"/>
  <c r="M25" i="30" s="1"/>
  <c r="N7" i="30"/>
  <c r="N25" i="30" s="1"/>
  <c r="O7" i="30"/>
  <c r="O25" i="30" s="1"/>
  <c r="P7" i="30"/>
  <c r="P25" i="30" s="1"/>
  <c r="Q7" i="30"/>
  <c r="Q25" i="30" s="1"/>
  <c r="R7" i="30"/>
  <c r="R25" i="30" s="1"/>
  <c r="S7" i="30"/>
  <c r="S25" i="30" s="1"/>
  <c r="T7" i="30"/>
  <c r="T25" i="30" s="1"/>
  <c r="U7" i="30"/>
  <c r="U25" i="30" s="1"/>
  <c r="V7" i="30"/>
  <c r="V25" i="30" s="1"/>
  <c r="W7" i="30"/>
  <c r="W25" i="30" s="1"/>
  <c r="X7" i="30"/>
  <c r="X25" i="30" s="1"/>
  <c r="Y7" i="30"/>
  <c r="Y25" i="30" s="1"/>
  <c r="Z7" i="30"/>
  <c r="Z25" i="30" s="1"/>
  <c r="AA7" i="30"/>
  <c r="AA25" i="30" s="1"/>
  <c r="AB7" i="30"/>
  <c r="AB25" i="30" s="1"/>
  <c r="AC7" i="30"/>
  <c r="AC25" i="30" s="1"/>
  <c r="AD7" i="30"/>
  <c r="AD25" i="30" s="1"/>
  <c r="AE7" i="30"/>
  <c r="AE25" i="30" s="1"/>
  <c r="AF7" i="30"/>
  <c r="AF25" i="30" s="1"/>
  <c r="AG7" i="30"/>
  <c r="AG25" i="30" s="1"/>
  <c r="AH7" i="30"/>
  <c r="AH25" i="30" s="1"/>
  <c r="AI7" i="30"/>
  <c r="AI25" i="30" s="1"/>
  <c r="B3" i="30"/>
  <c r="C3" i="30"/>
  <c r="B4" i="30"/>
  <c r="C4" i="30"/>
  <c r="B5" i="30"/>
  <c r="C5" i="30"/>
  <c r="B6" i="30"/>
  <c r="C6" i="30"/>
  <c r="B7" i="30"/>
  <c r="C7" i="30"/>
  <c r="C25" i="30" s="1"/>
  <c r="A7" i="30"/>
  <c r="A25" i="30" s="1"/>
  <c r="A4" i="30"/>
  <c r="A20" i="30" s="1"/>
  <c r="A5" i="30"/>
  <c r="A21" i="30" s="1"/>
  <c r="A6" i="30"/>
  <c r="A24" i="30" s="1"/>
  <c r="A3" i="30"/>
  <c r="A19" i="30" s="1"/>
  <c r="C2" i="26"/>
  <c r="B25" i="30" l="1"/>
  <c r="L20" i="30"/>
  <c r="D20" i="30"/>
  <c r="AA20" i="30"/>
  <c r="M19" i="30"/>
  <c r="M29" i="30"/>
  <c r="M31" i="30"/>
  <c r="M182" i="30" s="1"/>
  <c r="M32" i="30"/>
  <c r="M33" i="30"/>
  <c r="M184" i="30" s="1"/>
  <c r="M36" i="30"/>
  <c r="M35" i="30"/>
  <c r="M34" i="30"/>
  <c r="M30" i="30"/>
  <c r="M40" i="30"/>
  <c r="M41" i="30"/>
  <c r="M42" i="30"/>
  <c r="M39" i="30"/>
  <c r="M44" i="30"/>
  <c r="M43" i="30"/>
  <c r="M37" i="30"/>
  <c r="M188" i="30" s="1"/>
  <c r="M38" i="30"/>
  <c r="AA237" i="30"/>
  <c r="T20" i="30"/>
  <c r="S20" i="30"/>
  <c r="K20" i="30"/>
  <c r="AI19" i="30"/>
  <c r="AI31" i="30"/>
  <c r="AI200" i="30" s="1"/>
  <c r="AI33" i="30"/>
  <c r="AI34" i="30"/>
  <c r="AI35" i="30"/>
  <c r="AI30" i="30"/>
  <c r="AI32" i="30"/>
  <c r="AI36" i="30"/>
  <c r="AI187" i="30" s="1"/>
  <c r="AI29" i="30"/>
  <c r="AI162" i="30" s="1"/>
  <c r="AI38" i="30"/>
  <c r="AI39" i="30"/>
  <c r="AI37" i="30"/>
  <c r="AI188" i="30" s="1"/>
  <c r="AI40" i="30"/>
  <c r="AI42" i="30"/>
  <c r="AI44" i="30"/>
  <c r="AI43" i="30"/>
  <c r="AI41" i="30"/>
  <c r="AA19" i="30"/>
  <c r="AA31" i="30"/>
  <c r="AA33" i="30"/>
  <c r="AA34" i="30"/>
  <c r="AA35" i="30"/>
  <c r="AA29" i="30"/>
  <c r="AA32" i="30"/>
  <c r="AA183" i="30" s="1"/>
  <c r="AA30" i="30"/>
  <c r="AA163" i="30" s="1"/>
  <c r="AA36" i="30"/>
  <c r="AA187" i="30" s="1"/>
  <c r="AA41" i="30"/>
  <c r="AA38" i="30"/>
  <c r="AA39" i="30"/>
  <c r="AA44" i="30"/>
  <c r="AA40" i="30"/>
  <c r="AA42" i="30"/>
  <c r="AA43" i="30"/>
  <c r="AA37" i="30"/>
  <c r="AA188" i="30" s="1"/>
  <c r="S19" i="30"/>
  <c r="S31" i="30"/>
  <c r="S33" i="30"/>
  <c r="S34" i="30"/>
  <c r="S35" i="30"/>
  <c r="S30" i="30"/>
  <c r="S199" i="30" s="1"/>
  <c r="S32" i="30"/>
  <c r="S183" i="30" s="1"/>
  <c r="S36" i="30"/>
  <c r="S187" i="30" s="1"/>
  <c r="S29" i="30"/>
  <c r="S38" i="30"/>
  <c r="S37" i="30"/>
  <c r="S188" i="30" s="1"/>
  <c r="S39" i="30"/>
  <c r="S40" i="30"/>
  <c r="S42" i="30"/>
  <c r="S43" i="30"/>
  <c r="S44" i="30"/>
  <c r="S41" i="30"/>
  <c r="K19" i="30"/>
  <c r="K31" i="30"/>
  <c r="K33" i="30"/>
  <c r="K34" i="30"/>
  <c r="K35" i="30"/>
  <c r="K204" i="30" s="1"/>
  <c r="K29" i="30"/>
  <c r="K36" i="30"/>
  <c r="K187" i="30" s="1"/>
  <c r="K30" i="30"/>
  <c r="K32" i="30"/>
  <c r="K38" i="30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34" i="30"/>
  <c r="C35" i="30"/>
  <c r="C32" i="30"/>
  <c r="C36" i="30"/>
  <c r="C29" i="30"/>
  <c r="C30" i="30"/>
  <c r="C163" i="30" s="1"/>
  <c r="C39" i="30"/>
  <c r="C172" i="30" s="1"/>
  <c r="C38" i="30"/>
  <c r="C37" i="30"/>
  <c r="C44" i="30"/>
  <c r="C40" i="30"/>
  <c r="C42" i="30"/>
  <c r="C43" i="30"/>
  <c r="C41" i="30"/>
  <c r="AC24" i="30"/>
  <c r="AC50" i="30"/>
  <c r="AC218" i="30" s="1"/>
  <c r="AC51" i="30"/>
  <c r="AC219" i="30" s="1"/>
  <c r="AC52" i="30"/>
  <c r="AC53" i="30"/>
  <c r="AC48" i="30"/>
  <c r="AC49" i="30"/>
  <c r="AC235" i="30" s="1"/>
  <c r="AC54" i="30"/>
  <c r="AC240" i="30" s="1"/>
  <c r="AC55" i="30"/>
  <c r="AC241" i="30" s="1"/>
  <c r="AC57" i="30"/>
  <c r="AC62" i="30"/>
  <c r="AC63" i="30"/>
  <c r="AC58" i="30"/>
  <c r="AC59" i="30"/>
  <c r="AC60" i="30"/>
  <c r="AC246" i="30" s="1"/>
  <c r="AC61" i="30"/>
  <c r="AC247" i="30" s="1"/>
  <c r="AC56" i="30"/>
  <c r="AC242" i="30" s="1"/>
  <c r="J228" i="30"/>
  <c r="T24" i="30"/>
  <c r="T51" i="30"/>
  <c r="T52" i="30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63" i="30"/>
  <c r="T56" i="30"/>
  <c r="T57" i="30"/>
  <c r="T58" i="30"/>
  <c r="T244" i="30" s="1"/>
  <c r="T60" i="30"/>
  <c r="T59" i="30"/>
  <c r="T245" i="30" s="1"/>
  <c r="T61" i="30"/>
  <c r="T247" i="30" s="1"/>
  <c r="AB19" i="30"/>
  <c r="AB30" i="30"/>
  <c r="AB32" i="30"/>
  <c r="AB33" i="30"/>
  <c r="AB184" i="30" s="1"/>
  <c r="AB34" i="30"/>
  <c r="AB31" i="30"/>
  <c r="AB35" i="30"/>
  <c r="AB168" i="30" s="1"/>
  <c r="AB36" i="30"/>
  <c r="AB29" i="30"/>
  <c r="AB39" i="30"/>
  <c r="AB41" i="30"/>
  <c r="AB42" i="30"/>
  <c r="AB43" i="30"/>
  <c r="AB40" i="30"/>
  <c r="AB44" i="30"/>
  <c r="AB37" i="30"/>
  <c r="AB188" i="30" s="1"/>
  <c r="AB38" i="30"/>
  <c r="L19" i="30"/>
  <c r="L30" i="30"/>
  <c r="L32" i="30"/>
  <c r="L183" i="30" s="1"/>
  <c r="L33" i="30"/>
  <c r="L34" i="30"/>
  <c r="L36" i="30"/>
  <c r="L187" i="30" s="1"/>
  <c r="L31" i="30"/>
  <c r="L200" i="30" s="1"/>
  <c r="L29" i="30"/>
  <c r="L35" i="30"/>
  <c r="L39" i="30"/>
  <c r="L41" i="30"/>
  <c r="L42" i="30"/>
  <c r="L43" i="30"/>
  <c r="L37" i="30"/>
  <c r="L188" i="30" s="1"/>
  <c r="L40" i="30"/>
  <c r="L44" i="30"/>
  <c r="L38" i="30"/>
  <c r="C24" i="30"/>
  <c r="C52" i="30"/>
  <c r="C53" i="30"/>
  <c r="C54" i="30"/>
  <c r="C240" i="30" s="1"/>
  <c r="C55" i="30"/>
  <c r="C48" i="30"/>
  <c r="C49" i="30"/>
  <c r="C50" i="30"/>
  <c r="C236" i="30" s="1"/>
  <c r="C51" i="30"/>
  <c r="C237" i="30" s="1"/>
  <c r="C63" i="30"/>
  <c r="C56" i="30"/>
  <c r="C57" i="30"/>
  <c r="C59" i="30"/>
  <c r="C58" i="30"/>
  <c r="C60" i="30"/>
  <c r="C61" i="30"/>
  <c r="C62" i="30"/>
  <c r="C248" i="30" s="1"/>
  <c r="AH19" i="30"/>
  <c r="AH32" i="30"/>
  <c r="AH34" i="30"/>
  <c r="AH35" i="30"/>
  <c r="AH36" i="30"/>
  <c r="AH33" i="30"/>
  <c r="AH29" i="30"/>
  <c r="AH162" i="30" s="1"/>
  <c r="AH31" i="30"/>
  <c r="AH182" i="30" s="1"/>
  <c r="AH30" i="30"/>
  <c r="AH37" i="30"/>
  <c r="AH188" i="30" s="1"/>
  <c r="AH42" i="30"/>
  <c r="AH40" i="30"/>
  <c r="AH43" i="30"/>
  <c r="AH39" i="30"/>
  <c r="AH38" i="30"/>
  <c r="AH41" i="30"/>
  <c r="AH44" i="30"/>
  <c r="C222" i="30"/>
  <c r="A166" i="30"/>
  <c r="A52" i="30"/>
  <c r="T218" i="30"/>
  <c r="AI237" i="30"/>
  <c r="C245" i="30"/>
  <c r="L24" i="30"/>
  <c r="L51" i="30"/>
  <c r="L219" i="30" s="1"/>
  <c r="L52" i="30"/>
  <c r="L53" i="30"/>
  <c r="L54" i="30"/>
  <c r="L48" i="30"/>
  <c r="L49" i="30"/>
  <c r="L217" i="30" s="1"/>
  <c r="L50" i="30"/>
  <c r="L218" i="30" s="1"/>
  <c r="L55" i="30"/>
  <c r="L223" i="30" s="1"/>
  <c r="L62" i="30"/>
  <c r="L248" i="30" s="1"/>
  <c r="L56" i="30"/>
  <c r="L57" i="30"/>
  <c r="L58" i="30"/>
  <c r="L226" i="30" s="1"/>
  <c r="L63" i="30"/>
  <c r="L59" i="30"/>
  <c r="L60" i="30"/>
  <c r="L61" i="30"/>
  <c r="L247" i="30" s="1"/>
  <c r="M218" i="30"/>
  <c r="AI24" i="30"/>
  <c r="AI52" i="30"/>
  <c r="AI220" i="30" s="1"/>
  <c r="AI53" i="30"/>
  <c r="AI54" i="30"/>
  <c r="AI55" i="30"/>
  <c r="AI223" i="30" s="1"/>
  <c r="AI48" i="30"/>
  <c r="AI49" i="30"/>
  <c r="AI50" i="30"/>
  <c r="AI51" i="30"/>
  <c r="AI219" i="30" s="1"/>
  <c r="AI63" i="30"/>
  <c r="AI56" i="30"/>
  <c r="AI57" i="30"/>
  <c r="AI59" i="30"/>
  <c r="AI245" i="30" s="1"/>
  <c r="AI58" i="30"/>
  <c r="AI226" i="30" s="1"/>
  <c r="AI60" i="30"/>
  <c r="AI246" i="30" s="1"/>
  <c r="AI61" i="30"/>
  <c r="AI62" i="30"/>
  <c r="AI248" i="30" s="1"/>
  <c r="AH24" i="30"/>
  <c r="AH53" i="30"/>
  <c r="AH54" i="30"/>
  <c r="AH55" i="30"/>
  <c r="AH223" i="30" s="1"/>
  <c r="AH48" i="30"/>
  <c r="AH49" i="30"/>
  <c r="AH50" i="30"/>
  <c r="AH52" i="30"/>
  <c r="AH238" i="30" s="1"/>
  <c r="AH51" i="30"/>
  <c r="AH62" i="30"/>
  <c r="AH248" i="30" s="1"/>
  <c r="AH63" i="30"/>
  <c r="AH231" i="30" s="1"/>
  <c r="AH56" i="30"/>
  <c r="AH57" i="30"/>
  <c r="AH58" i="30"/>
  <c r="AH59" i="30"/>
  <c r="AH61" i="30"/>
  <c r="AH60" i="30"/>
  <c r="AH246" i="30" s="1"/>
  <c r="J24" i="30"/>
  <c r="J53" i="30"/>
  <c r="J221" i="30" s="1"/>
  <c r="J54" i="30"/>
  <c r="J222" i="30" s="1"/>
  <c r="J55" i="30"/>
  <c r="J223" i="30" s="1"/>
  <c r="J48" i="30"/>
  <c r="J49" i="30"/>
  <c r="J50" i="30"/>
  <c r="J51" i="30"/>
  <c r="J52" i="30"/>
  <c r="J238" i="30" s="1"/>
  <c r="J63" i="30"/>
  <c r="J249" i="30" s="1"/>
  <c r="J56" i="30"/>
  <c r="J242" i="30" s="1"/>
  <c r="J57" i="30"/>
  <c r="J58" i="30"/>
  <c r="J59" i="30"/>
  <c r="J62" i="30"/>
  <c r="J60" i="30"/>
  <c r="J61" i="30"/>
  <c r="J247" i="30" s="1"/>
  <c r="AH20" i="30"/>
  <c r="A163" i="30"/>
  <c r="A49" i="30"/>
  <c r="T221" i="30"/>
  <c r="K222" i="30"/>
  <c r="M24" i="30"/>
  <c r="M50" i="30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57" i="30"/>
  <c r="M62" i="30"/>
  <c r="M63" i="30"/>
  <c r="M61" i="30"/>
  <c r="M247" i="30" s="1"/>
  <c r="M58" i="30"/>
  <c r="M244" i="30" s="1"/>
  <c r="M59" i="30"/>
  <c r="M60" i="30"/>
  <c r="M228" i="30" s="1"/>
  <c r="M56" i="30"/>
  <c r="M242" i="30" s="1"/>
  <c r="U19" i="30"/>
  <c r="U29" i="30"/>
  <c r="U31" i="30"/>
  <c r="U32" i="30"/>
  <c r="U201" i="30" s="1"/>
  <c r="U33" i="30"/>
  <c r="U184" i="30" s="1"/>
  <c r="U30" i="30"/>
  <c r="U34" i="30"/>
  <c r="U35" i="30"/>
  <c r="U186" i="30" s="1"/>
  <c r="U36" i="30"/>
  <c r="U41" i="30"/>
  <c r="U42" i="30"/>
  <c r="U39" i="30"/>
  <c r="U37" i="30"/>
  <c r="U188" i="30" s="1"/>
  <c r="U43" i="30"/>
  <c r="U44" i="30"/>
  <c r="U38" i="30"/>
  <c r="U40" i="30"/>
  <c r="AH220" i="30"/>
  <c r="L244" i="30"/>
  <c r="B19" i="30"/>
  <c r="B32" i="30"/>
  <c r="B34" i="30"/>
  <c r="B185" i="30" s="1"/>
  <c r="B29" i="30"/>
  <c r="B162" i="30" s="1"/>
  <c r="B35" i="30"/>
  <c r="B30" i="30"/>
  <c r="B33" i="30"/>
  <c r="B36" i="30"/>
  <c r="B205" i="30" s="1"/>
  <c r="B31" i="30"/>
  <c r="B37" i="30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34" i="30"/>
  <c r="T31" i="30"/>
  <c r="T182" i="30" s="1"/>
  <c r="T35" i="30"/>
  <c r="T29" i="30"/>
  <c r="T36" i="30"/>
  <c r="T39" i="30"/>
  <c r="T41" i="30"/>
  <c r="T42" i="30"/>
  <c r="T43" i="30"/>
  <c r="T40" i="30"/>
  <c r="T44" i="30"/>
  <c r="T38" i="30"/>
  <c r="T37" i="30"/>
  <c r="T188" i="30" s="1"/>
  <c r="AA24" i="30"/>
  <c r="AA52" i="30"/>
  <c r="AA220" i="30" s="1"/>
  <c r="AA53" i="30"/>
  <c r="AA239" i="30" s="1"/>
  <c r="AA54" i="30"/>
  <c r="AA222" i="30" s="1"/>
  <c r="AA55" i="30"/>
  <c r="AA48" i="30"/>
  <c r="AA49" i="30"/>
  <c r="AA50" i="30"/>
  <c r="AA51" i="30"/>
  <c r="AA219" i="30" s="1"/>
  <c r="AA62" i="30"/>
  <c r="AA248" i="30" s="1"/>
  <c r="AA63" i="30"/>
  <c r="AA249" i="30" s="1"/>
  <c r="AA56" i="30"/>
  <c r="AA242" i="30" s="1"/>
  <c r="AA57" i="30"/>
  <c r="AA58" i="30"/>
  <c r="AA59" i="30"/>
  <c r="AA245" i="30" s="1"/>
  <c r="AA61" i="30"/>
  <c r="AA60" i="30"/>
  <c r="K24" i="30"/>
  <c r="K52" i="30"/>
  <c r="K238" i="30" s="1"/>
  <c r="K53" i="30"/>
  <c r="K221" i="30" s="1"/>
  <c r="K54" i="30"/>
  <c r="K240" i="30" s="1"/>
  <c r="K55" i="30"/>
  <c r="K48" i="30"/>
  <c r="K49" i="30"/>
  <c r="K50" i="30"/>
  <c r="K51" i="30"/>
  <c r="K237" i="30" s="1"/>
  <c r="K62" i="30"/>
  <c r="K230" i="30" s="1"/>
  <c r="K63" i="30"/>
  <c r="K231" i="30" s="1"/>
  <c r="K56" i="30"/>
  <c r="K57" i="30"/>
  <c r="K58" i="30"/>
  <c r="K59" i="30"/>
  <c r="K60" i="30"/>
  <c r="K61" i="30"/>
  <c r="K247" i="30" s="1"/>
  <c r="AI20" i="30"/>
  <c r="Z24" i="30"/>
  <c r="Z53" i="30"/>
  <c r="Z221" i="30" s="1"/>
  <c r="Z54" i="30"/>
  <c r="Z55" i="30"/>
  <c r="Z223" i="30" s="1"/>
  <c r="Z48" i="30"/>
  <c r="Z49" i="30"/>
  <c r="Z50" i="30"/>
  <c r="Z51" i="30"/>
  <c r="Z237" i="30" s="1"/>
  <c r="Z52" i="30"/>
  <c r="Z220" i="30" s="1"/>
  <c r="Z62" i="30"/>
  <c r="Z63" i="30"/>
  <c r="Z249" i="30" s="1"/>
  <c r="Z56" i="30"/>
  <c r="Z57" i="30"/>
  <c r="Z58" i="30"/>
  <c r="Z59" i="30"/>
  <c r="Z61" i="30"/>
  <c r="Z247" i="30" s="1"/>
  <c r="Z60" i="30"/>
  <c r="Z228" i="30" s="1"/>
  <c r="J20" i="30"/>
  <c r="R19" i="30"/>
  <c r="R32" i="30"/>
  <c r="R34" i="30"/>
  <c r="R35" i="30"/>
  <c r="R36" i="30"/>
  <c r="R33" i="30"/>
  <c r="R184" i="30" s="1"/>
  <c r="R30" i="30"/>
  <c r="R199" i="30" s="1"/>
  <c r="R31" i="30"/>
  <c r="R29" i="30"/>
  <c r="R37" i="30"/>
  <c r="R188" i="30" s="1"/>
  <c r="R42" i="30"/>
  <c r="R38" i="30"/>
  <c r="R40" i="30"/>
  <c r="R39" i="30"/>
  <c r="R41" i="30"/>
  <c r="R43" i="30"/>
  <c r="R44" i="30"/>
  <c r="B21" i="30"/>
  <c r="M20" i="30"/>
  <c r="AC19" i="30"/>
  <c r="AC29" i="30"/>
  <c r="AC162" i="30" s="1"/>
  <c r="AC31" i="30"/>
  <c r="AC182" i="30" s="1"/>
  <c r="AC32" i="30"/>
  <c r="AC33" i="30"/>
  <c r="AC36" i="30"/>
  <c r="AC34" i="30"/>
  <c r="AC30" i="30"/>
  <c r="AC35" i="30"/>
  <c r="AC38" i="30"/>
  <c r="AC40" i="30"/>
  <c r="AC41" i="30"/>
  <c r="AC42" i="30"/>
  <c r="AC39" i="30"/>
  <c r="AC37" i="30"/>
  <c r="AC188" i="30" s="1"/>
  <c r="AC43" i="30"/>
  <c r="AC44" i="30"/>
  <c r="K219" i="30"/>
  <c r="L236" i="30"/>
  <c r="K245" i="30"/>
  <c r="AB24" i="30"/>
  <c r="AB51" i="30"/>
  <c r="AB219" i="30" s="1"/>
  <c r="AB52" i="30"/>
  <c r="AB53" i="30"/>
  <c r="AB239" i="30" s="1"/>
  <c r="AB54" i="30"/>
  <c r="AB222" i="30" s="1"/>
  <c r="AB48" i="30"/>
  <c r="AB49" i="30"/>
  <c r="AB50" i="30"/>
  <c r="AB236" i="30" s="1"/>
  <c r="AB55" i="30"/>
  <c r="AB62" i="30"/>
  <c r="AB230" i="30" s="1"/>
  <c r="AB56" i="30"/>
  <c r="AB57" i="30"/>
  <c r="AB60" i="30"/>
  <c r="AB246" i="30" s="1"/>
  <c r="AB58" i="30"/>
  <c r="AB226" i="30" s="1"/>
  <c r="AB63" i="30"/>
  <c r="AB59" i="30"/>
  <c r="AB61" i="30"/>
  <c r="AB247" i="30" s="1"/>
  <c r="T219" i="30"/>
  <c r="B24" i="30"/>
  <c r="B53" i="30"/>
  <c r="B221" i="30" s="1"/>
  <c r="B54" i="30"/>
  <c r="B222" i="30" s="1"/>
  <c r="B55" i="30"/>
  <c r="B48" i="30"/>
  <c r="B50" i="30"/>
  <c r="B51" i="30"/>
  <c r="B219" i="30" s="1"/>
  <c r="B52" i="30"/>
  <c r="B238" i="30" s="1"/>
  <c r="B49" i="30"/>
  <c r="B56" i="30"/>
  <c r="B57" i="30"/>
  <c r="B58" i="30"/>
  <c r="B59" i="30"/>
  <c r="B61" i="30"/>
  <c r="B62" i="30"/>
  <c r="B248" i="30" s="1"/>
  <c r="B60" i="30"/>
  <c r="B63" i="30"/>
  <c r="B231" i="30" s="1"/>
  <c r="Z20" i="30"/>
  <c r="J19" i="30"/>
  <c r="J32" i="30"/>
  <c r="J34" i="30"/>
  <c r="J35" i="30"/>
  <c r="J36" i="30"/>
  <c r="J29" i="30"/>
  <c r="J162" i="30" s="1"/>
  <c r="J33" i="30"/>
  <c r="J202" i="30" s="1"/>
  <c r="J30" i="30"/>
  <c r="J199" i="30" s="1"/>
  <c r="J31" i="30"/>
  <c r="J37" i="30"/>
  <c r="J188" i="30" s="1"/>
  <c r="J38" i="30"/>
  <c r="J39" i="30"/>
  <c r="J42" i="30"/>
  <c r="J40" i="30"/>
  <c r="J41" i="30"/>
  <c r="J43" i="30"/>
  <c r="J44" i="30"/>
  <c r="AC220" i="30"/>
  <c r="AB221" i="30"/>
  <c r="AI222" i="30"/>
  <c r="AC228" i="30"/>
  <c r="M238" i="30"/>
  <c r="AC238" i="30"/>
  <c r="L239" i="30"/>
  <c r="AI240" i="30"/>
  <c r="C21" i="30"/>
  <c r="C20" i="30"/>
  <c r="U24" i="30"/>
  <c r="U50" i="30"/>
  <c r="U236" i="30" s="1"/>
  <c r="U51" i="30"/>
  <c r="U237" i="30" s="1"/>
  <c r="U52" i="30"/>
  <c r="U238" i="30" s="1"/>
  <c r="U53" i="30"/>
  <c r="U55" i="30"/>
  <c r="U49" i="30"/>
  <c r="U235" i="30" s="1"/>
  <c r="U54" i="30"/>
  <c r="U48" i="30"/>
  <c r="U63" i="30"/>
  <c r="U231" i="30" s="1"/>
  <c r="U56" i="30"/>
  <c r="U242" i="30" s="1"/>
  <c r="U57" i="30"/>
  <c r="U58" i="30"/>
  <c r="U59" i="30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55" i="30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59" i="30"/>
  <c r="E60" i="30"/>
  <c r="E246" i="30" s="1"/>
  <c r="E61" i="30"/>
  <c r="E247" i="30" s="1"/>
  <c r="E62" i="30"/>
  <c r="E248" i="30" s="1"/>
  <c r="AC20" i="30"/>
  <c r="E19" i="30"/>
  <c r="E29" i="30"/>
  <c r="E31" i="30"/>
  <c r="E32" i="30"/>
  <c r="E33" i="30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40" i="30"/>
  <c r="E41" i="30"/>
  <c r="E42" i="30"/>
  <c r="E39" i="30"/>
  <c r="B223" i="30"/>
  <c r="AB218" i="30"/>
  <c r="J220" i="30"/>
  <c r="O223" i="30"/>
  <c r="T226" i="30"/>
  <c r="AH228" i="30"/>
  <c r="M235" i="30"/>
  <c r="AB244" i="30"/>
  <c r="J246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62" i="30"/>
  <c r="D63" i="30"/>
  <c r="D231" i="30" s="1"/>
  <c r="D56" i="30"/>
  <c r="D242" i="30" s="1"/>
  <c r="D58" i="30"/>
  <c r="D226" i="30" s="1"/>
  <c r="D60" i="30"/>
  <c r="D57" i="30"/>
  <c r="D59" i="30"/>
  <c r="D245" i="30" s="1"/>
  <c r="D61" i="30"/>
  <c r="D19" i="30"/>
  <c r="D30" i="30"/>
  <c r="D32" i="30"/>
  <c r="D165" i="30" s="1"/>
  <c r="D33" i="30"/>
  <c r="D202" i="30" s="1"/>
  <c r="D34" i="30"/>
  <c r="D31" i="30"/>
  <c r="D182" i="30" s="1"/>
  <c r="D36" i="30"/>
  <c r="D187" i="30" s="1"/>
  <c r="D35" i="30"/>
  <c r="D29" i="30"/>
  <c r="D39" i="30"/>
  <c r="D172" i="30" s="1"/>
  <c r="D41" i="30"/>
  <c r="D42" i="30"/>
  <c r="D43" i="30"/>
  <c r="D37" i="30"/>
  <c r="D188" i="30" s="1"/>
  <c r="D40" i="30"/>
  <c r="D44" i="30"/>
  <c r="D38" i="30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63" i="30"/>
  <c r="S249" i="30" s="1"/>
  <c r="S56" i="30"/>
  <c r="S242" i="30" s="1"/>
  <c r="S57" i="30"/>
  <c r="S58" i="30"/>
  <c r="S59" i="30"/>
  <c r="S245" i="30" s="1"/>
  <c r="S60" i="30"/>
  <c r="S228" i="30" s="1"/>
  <c r="S61" i="30"/>
  <c r="S62" i="30"/>
  <c r="S248" i="30" s="1"/>
  <c r="R24" i="30"/>
  <c r="R53" i="30"/>
  <c r="R221" i="30" s="1"/>
  <c r="R54" i="30"/>
  <c r="R55" i="30"/>
  <c r="R241" i="30" s="1"/>
  <c r="R48" i="30"/>
  <c r="R49" i="30"/>
  <c r="R235" i="30" s="1"/>
  <c r="R50" i="30"/>
  <c r="R51" i="30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29" i="30"/>
  <c r="Z30" i="30"/>
  <c r="Z163" i="30" s="1"/>
  <c r="Z31" i="30"/>
  <c r="Z200" i="30" s="1"/>
  <c r="Z33" i="30"/>
  <c r="Z37" i="30"/>
  <c r="Z188" i="30" s="1"/>
  <c r="Z42" i="30"/>
  <c r="Z38" i="30"/>
  <c r="Z39" i="30"/>
  <c r="Z40" i="30"/>
  <c r="Z41" i="30"/>
  <c r="Z43" i="30"/>
  <c r="Z44" i="30"/>
  <c r="L221" i="30"/>
  <c r="B20" i="30"/>
  <c r="AH221" i="30"/>
  <c r="H223" i="30"/>
  <c r="E226" i="30"/>
  <c r="U226" i="30"/>
  <c r="AC226" i="30"/>
  <c r="K228" i="30"/>
  <c r="AA228" i="30"/>
  <c r="AI228" i="30"/>
  <c r="Y230" i="30"/>
  <c r="H231" i="30"/>
  <c r="M236" i="30"/>
  <c r="AC236" i="30"/>
  <c r="D237" i="30"/>
  <c r="T237" i="30"/>
  <c r="AB237" i="30"/>
  <c r="C238" i="30"/>
  <c r="AA238" i="30"/>
  <c r="AI238" i="30"/>
  <c r="Z239" i="30"/>
  <c r="AH239" i="30"/>
  <c r="P241" i="30"/>
  <c r="AF241" i="30"/>
  <c r="E244" i="30"/>
  <c r="U244" i="30"/>
  <c r="AC244" i="30"/>
  <c r="L245" i="30"/>
  <c r="AB245" i="30"/>
  <c r="K246" i="30"/>
  <c r="AA246" i="30"/>
  <c r="AH247" i="30"/>
  <c r="Q248" i="30"/>
  <c r="Y248" i="30"/>
  <c r="L220" i="30"/>
  <c r="T220" i="30"/>
  <c r="AB220" i="30"/>
  <c r="C221" i="30"/>
  <c r="AI221" i="30"/>
  <c r="R222" i="30"/>
  <c r="Z222" i="30"/>
  <c r="AH222" i="30"/>
  <c r="L228" i="30"/>
  <c r="T228" i="30"/>
  <c r="J230" i="30"/>
  <c r="Z230" i="30"/>
  <c r="AH230" i="30"/>
  <c r="M237" i="30"/>
  <c r="AC237" i="30"/>
  <c r="D238" i="30"/>
  <c r="L238" i="30"/>
  <c r="T238" i="30"/>
  <c r="AB238" i="30"/>
  <c r="AI239" i="30"/>
  <c r="R240" i="30"/>
  <c r="Z240" i="30"/>
  <c r="AH240" i="30"/>
  <c r="AG241" i="30"/>
  <c r="E245" i="30"/>
  <c r="M245" i="30"/>
  <c r="U245" i="30"/>
  <c r="AC245" i="30"/>
  <c r="L246" i="30"/>
  <c r="T246" i="30"/>
  <c r="S247" i="30"/>
  <c r="AA247" i="30"/>
  <c r="AI247" i="30"/>
  <c r="J248" i="30"/>
  <c r="Z248" i="30"/>
  <c r="Y249" i="30"/>
  <c r="AG24" i="30"/>
  <c r="AG54" i="30"/>
  <c r="AG240" i="30" s="1"/>
  <c r="AG55" i="30"/>
  <c r="AG223" i="30" s="1"/>
  <c r="AG48" i="30"/>
  <c r="AG49" i="30"/>
  <c r="AG235" i="30" s="1"/>
  <c r="AG50" i="30"/>
  <c r="AG51" i="30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51" i="30"/>
  <c r="Y52" i="30"/>
  <c r="Y220" i="30" s="1"/>
  <c r="Y53" i="30"/>
  <c r="Y221" i="30" s="1"/>
  <c r="Y59" i="30"/>
  <c r="Y60" i="30"/>
  <c r="Y246" i="30" s="1"/>
  <c r="Y61" i="30"/>
  <c r="Y247" i="30" s="1"/>
  <c r="Y62" i="30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50" i="30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31" i="30"/>
  <c r="AG30" i="30"/>
  <c r="AG32" i="30"/>
  <c r="AG201" i="30" s="1"/>
  <c r="AG37" i="30"/>
  <c r="AG188" i="30" s="1"/>
  <c r="AG38" i="30"/>
  <c r="AG41" i="30"/>
  <c r="AG43" i="30"/>
  <c r="AG39" i="30"/>
  <c r="AG40" i="30"/>
  <c r="AG42" i="30"/>
  <c r="AG44" i="30"/>
  <c r="Y19" i="30"/>
  <c r="Y33" i="30"/>
  <c r="Y184" i="30" s="1"/>
  <c r="Y35" i="30"/>
  <c r="Y204" i="30" s="1"/>
  <c r="Y36" i="30"/>
  <c r="Y29" i="30"/>
  <c r="Y30" i="30"/>
  <c r="Y31" i="30"/>
  <c r="Y34" i="30"/>
  <c r="Y167" i="30" s="1"/>
  <c r="Y32" i="30"/>
  <c r="Y183" i="30" s="1"/>
  <c r="Y38" i="30"/>
  <c r="Y39" i="30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29" i="30"/>
  <c r="Q34" i="30"/>
  <c r="Q30" i="30"/>
  <c r="Q199" i="30" s="1"/>
  <c r="Q32" i="30"/>
  <c r="Q183" i="30" s="1"/>
  <c r="Q31" i="30"/>
  <c r="Q182" i="30" s="1"/>
  <c r="Q37" i="30"/>
  <c r="Q188" i="30" s="1"/>
  <c r="Q38" i="30"/>
  <c r="Q43" i="30"/>
  <c r="Q40" i="30"/>
  <c r="Q39" i="30"/>
  <c r="Q41" i="30"/>
  <c r="Q44" i="30"/>
  <c r="Q42" i="30"/>
  <c r="I19" i="30"/>
  <c r="I33" i="30"/>
  <c r="I184" i="30" s="1"/>
  <c r="I35" i="30"/>
  <c r="I36" i="30"/>
  <c r="I29" i="30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39" i="30"/>
  <c r="I40" i="30"/>
  <c r="I41" i="30"/>
  <c r="I43" i="30"/>
  <c r="I42" i="30"/>
  <c r="I44" i="30"/>
  <c r="B245" i="30"/>
  <c r="B237" i="30"/>
  <c r="Q217" i="30"/>
  <c r="Y217" i="30"/>
  <c r="P218" i="30"/>
  <c r="E221" i="30"/>
  <c r="U221" i="30"/>
  <c r="AC221" i="30"/>
  <c r="L222" i="30"/>
  <c r="C223" i="30"/>
  <c r="K223" i="30"/>
  <c r="AA223" i="30"/>
  <c r="D230" i="30"/>
  <c r="L230" i="30"/>
  <c r="T230" i="30"/>
  <c r="C231" i="30"/>
  <c r="AI231" i="30"/>
  <c r="I235" i="30"/>
  <c r="Q235" i="30"/>
  <c r="E239" i="30"/>
  <c r="U239" i="30"/>
  <c r="AC239" i="30"/>
  <c r="L240" i="30"/>
  <c r="K241" i="30"/>
  <c r="AA241" i="30"/>
  <c r="Z242" i="30"/>
  <c r="AH242" i="30"/>
  <c r="H244" i="30"/>
  <c r="D248" i="30"/>
  <c r="T248" i="30"/>
  <c r="AB248" i="30"/>
  <c r="AI249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53" i="30"/>
  <c r="H54" i="30"/>
  <c r="H240" i="30" s="1"/>
  <c r="H56" i="30"/>
  <c r="H242" i="30" s="1"/>
  <c r="H57" i="30"/>
  <c r="H58" i="30"/>
  <c r="H226" i="30" s="1"/>
  <c r="H59" i="30"/>
  <c r="H62" i="30"/>
  <c r="H248" i="30" s="1"/>
  <c r="H60" i="30"/>
  <c r="H61" i="30"/>
  <c r="H63" i="30"/>
  <c r="H249" i="30" s="1"/>
  <c r="AF20" i="30"/>
  <c r="X20" i="30"/>
  <c r="P20" i="30"/>
  <c r="H20" i="30"/>
  <c r="AF19" i="30"/>
  <c r="AF34" i="30"/>
  <c r="AF36" i="30"/>
  <c r="AF29" i="30"/>
  <c r="AF30" i="30"/>
  <c r="AF163" i="30" s="1"/>
  <c r="AF32" i="30"/>
  <c r="AF183" i="30" s="1"/>
  <c r="AF35" i="30"/>
  <c r="AF31" i="30"/>
  <c r="AF182" i="30" s="1"/>
  <c r="AF33" i="30"/>
  <c r="AF184" i="30" s="1"/>
  <c r="AF39" i="30"/>
  <c r="AF44" i="30"/>
  <c r="AF40" i="30"/>
  <c r="AF42" i="30"/>
  <c r="AF37" i="30"/>
  <c r="AF188" i="30" s="1"/>
  <c r="AF38" i="30"/>
  <c r="AF41" i="30"/>
  <c r="AF43" i="30"/>
  <c r="X19" i="30"/>
  <c r="X34" i="30"/>
  <c r="X36" i="30"/>
  <c r="X29" i="30"/>
  <c r="X30" i="30"/>
  <c r="X181" i="30" s="1"/>
  <c r="X31" i="30"/>
  <c r="X164" i="30" s="1"/>
  <c r="X32" i="30"/>
  <c r="X165" i="30" s="1"/>
  <c r="X33" i="30"/>
  <c r="X202" i="30" s="1"/>
  <c r="X35" i="30"/>
  <c r="X39" i="30"/>
  <c r="X44" i="30"/>
  <c r="X40" i="30"/>
  <c r="X41" i="30"/>
  <c r="X43" i="30"/>
  <c r="X37" i="30"/>
  <c r="X188" i="30" s="1"/>
  <c r="X38" i="30"/>
  <c r="X42" i="30"/>
  <c r="P19" i="30"/>
  <c r="P34" i="30"/>
  <c r="P36" i="30"/>
  <c r="P29" i="30"/>
  <c r="P162" i="30" s="1"/>
  <c r="P30" i="30"/>
  <c r="P181" i="30" s="1"/>
  <c r="P33" i="30"/>
  <c r="P202" i="30" s="1"/>
  <c r="P35" i="30"/>
  <c r="P186" i="30" s="1"/>
  <c r="P32" i="30"/>
  <c r="P31" i="30"/>
  <c r="P39" i="30"/>
  <c r="P42" i="30"/>
  <c r="P44" i="30"/>
  <c r="P41" i="30"/>
  <c r="P38" i="30"/>
  <c r="P40" i="30"/>
  <c r="P43" i="30"/>
  <c r="P37" i="30"/>
  <c r="P188" i="30" s="1"/>
  <c r="H19" i="30"/>
  <c r="H34" i="30"/>
  <c r="H167" i="30" s="1"/>
  <c r="H36" i="30"/>
  <c r="H29" i="30"/>
  <c r="H162" i="30" s="1"/>
  <c r="H30" i="30"/>
  <c r="H181" i="30" s="1"/>
  <c r="H31" i="30"/>
  <c r="H164" i="30" s="1"/>
  <c r="H35" i="30"/>
  <c r="H32" i="30"/>
  <c r="H33" i="30"/>
  <c r="H39" i="30"/>
  <c r="H40" i="30"/>
  <c r="H41" i="30"/>
  <c r="H44" i="30"/>
  <c r="H43" i="30"/>
  <c r="H42" i="30"/>
  <c r="H37" i="30"/>
  <c r="H188" i="30" s="1"/>
  <c r="H38" i="30"/>
  <c r="B218" i="30"/>
  <c r="B236" i="30"/>
  <c r="J217" i="30"/>
  <c r="Z217" i="30"/>
  <c r="AH217" i="30"/>
  <c r="Q218" i="30"/>
  <c r="Y218" i="30"/>
  <c r="AG218" i="30"/>
  <c r="AF219" i="30"/>
  <c r="M222" i="30"/>
  <c r="U222" i="30"/>
  <c r="D223" i="30"/>
  <c r="AB223" i="30"/>
  <c r="Q226" i="30"/>
  <c r="M230" i="30"/>
  <c r="AC230" i="30"/>
  <c r="L231" i="30"/>
  <c r="T231" i="30"/>
  <c r="AB231" i="30"/>
  <c r="J235" i="30"/>
  <c r="Z235" i="30"/>
  <c r="AH235" i="30"/>
  <c r="Q236" i="30"/>
  <c r="Y236" i="30"/>
  <c r="AG236" i="30"/>
  <c r="X237" i="30"/>
  <c r="M240" i="30"/>
  <c r="U240" i="30"/>
  <c r="AB241" i="30"/>
  <c r="K242" i="30"/>
  <c r="AI242" i="30"/>
  <c r="AG244" i="30"/>
  <c r="H245" i="30"/>
  <c r="AF245" i="30"/>
  <c r="M248" i="30"/>
  <c r="AC248" i="30"/>
  <c r="L249" i="30"/>
  <c r="T249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62" i="30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29" i="30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38" i="30"/>
  <c r="AE40" i="30"/>
  <c r="W19" i="30"/>
  <c r="W35" i="30"/>
  <c r="W29" i="30"/>
  <c r="W162" i="30" s="1"/>
  <c r="W30" i="30"/>
  <c r="W199" i="30" s="1"/>
  <c r="W31" i="30"/>
  <c r="W182" i="30" s="1"/>
  <c r="W32" i="30"/>
  <c r="W33" i="30"/>
  <c r="W202" i="30" s="1"/>
  <c r="W36" i="30"/>
  <c r="W187" i="30" s="1"/>
  <c r="W34" i="30"/>
  <c r="W41" i="30"/>
  <c r="W42" i="30"/>
  <c r="W43" i="30"/>
  <c r="W44" i="30"/>
  <c r="W38" i="30"/>
  <c r="W39" i="30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36" i="30"/>
  <c r="O187" i="30" s="1"/>
  <c r="O34" i="30"/>
  <c r="O185" i="30" s="1"/>
  <c r="O33" i="30"/>
  <c r="O202" i="30" s="1"/>
  <c r="O32" i="30"/>
  <c r="O41" i="30"/>
  <c r="O43" i="30"/>
  <c r="O37" i="30"/>
  <c r="O188" i="30" s="1"/>
  <c r="O44" i="30"/>
  <c r="O42" i="30"/>
  <c r="O40" i="30"/>
  <c r="O38" i="30"/>
  <c r="O39" i="30"/>
  <c r="G19" i="30"/>
  <c r="G35" i="30"/>
  <c r="G29" i="30"/>
  <c r="G30" i="30"/>
  <c r="G31" i="30"/>
  <c r="G164" i="30" s="1"/>
  <c r="G36" i="30"/>
  <c r="G187" i="30" s="1"/>
  <c r="G32" i="30"/>
  <c r="G165" i="30" s="1"/>
  <c r="G33" i="30"/>
  <c r="G34" i="30"/>
  <c r="G167" i="30" s="1"/>
  <c r="G41" i="30"/>
  <c r="G42" i="30"/>
  <c r="G43" i="30"/>
  <c r="G44" i="30"/>
  <c r="G38" i="30"/>
  <c r="G39" i="30"/>
  <c r="G40" i="30"/>
  <c r="G37" i="30"/>
  <c r="G188" i="30" s="1"/>
  <c r="K217" i="30"/>
  <c r="AA217" i="30"/>
  <c r="AI217" i="30"/>
  <c r="J218" i="30"/>
  <c r="R218" i="30"/>
  <c r="Z218" i="30"/>
  <c r="AH218" i="30"/>
  <c r="Y219" i="30"/>
  <c r="AG219" i="30"/>
  <c r="H220" i="30"/>
  <c r="P220" i="30"/>
  <c r="G221" i="30"/>
  <c r="E223" i="30"/>
  <c r="M223" i="30"/>
  <c r="U223" i="30"/>
  <c r="J226" i="30"/>
  <c r="R226" i="30"/>
  <c r="Z226" i="30"/>
  <c r="AH226" i="30"/>
  <c r="H228" i="30"/>
  <c r="P228" i="30"/>
  <c r="X228" i="30"/>
  <c r="AF228" i="30"/>
  <c r="M231" i="30"/>
  <c r="AC231" i="30"/>
  <c r="C235" i="30"/>
  <c r="K235" i="30"/>
  <c r="AA235" i="30"/>
  <c r="AI235" i="30"/>
  <c r="J236" i="30"/>
  <c r="R236" i="30"/>
  <c r="Z236" i="30"/>
  <c r="AH236" i="30"/>
  <c r="Y237" i="30"/>
  <c r="AG237" i="30"/>
  <c r="H238" i="30"/>
  <c r="AF238" i="30"/>
  <c r="AE239" i="30"/>
  <c r="E241" i="30"/>
  <c r="M241" i="30"/>
  <c r="U241" i="30"/>
  <c r="L242" i="30"/>
  <c r="T242" i="30"/>
  <c r="AB242" i="30"/>
  <c r="J244" i="30"/>
  <c r="Z244" i="30"/>
  <c r="AH244" i="30"/>
  <c r="Y245" i="30"/>
  <c r="H246" i="30"/>
  <c r="P246" i="30"/>
  <c r="X246" i="30"/>
  <c r="G247" i="30"/>
  <c r="O247" i="30"/>
  <c r="AE247" i="30"/>
  <c r="F248" i="30"/>
  <c r="M249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62" i="30"/>
  <c r="F230" i="30" s="1"/>
  <c r="F56" i="30"/>
  <c r="F242" i="30" s="1"/>
  <c r="AD20" i="30"/>
  <c r="V20" i="30"/>
  <c r="N20" i="30"/>
  <c r="F20" i="30"/>
  <c r="AD19" i="30"/>
  <c r="AD36" i="30"/>
  <c r="AD30" i="30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40" i="30"/>
  <c r="AD41" i="30"/>
  <c r="AD38" i="30"/>
  <c r="AD42" i="30"/>
  <c r="AD44" i="30"/>
  <c r="V19" i="30"/>
  <c r="V36" i="30"/>
  <c r="V187" i="30" s="1"/>
  <c r="V30" i="30"/>
  <c r="V163" i="30" s="1"/>
  <c r="V31" i="30"/>
  <c r="V200" i="30" s="1"/>
  <c r="V32" i="30"/>
  <c r="V29" i="30"/>
  <c r="V33" i="30"/>
  <c r="V202" i="30" s="1"/>
  <c r="V34" i="30"/>
  <c r="V203" i="30" s="1"/>
  <c r="V35" i="30"/>
  <c r="V37" i="30"/>
  <c r="V188" i="30" s="1"/>
  <c r="V39" i="30"/>
  <c r="V40" i="30"/>
  <c r="V41" i="30"/>
  <c r="V38" i="30"/>
  <c r="V42" i="30"/>
  <c r="V43" i="30"/>
  <c r="V44" i="30"/>
  <c r="N19" i="30"/>
  <c r="N36" i="30"/>
  <c r="N187" i="30" s="1"/>
  <c r="N30" i="30"/>
  <c r="N181" i="30" s="1"/>
  <c r="N31" i="30"/>
  <c r="N32" i="30"/>
  <c r="N34" i="30"/>
  <c r="N167" i="30" s="1"/>
  <c r="N29" i="30"/>
  <c r="N162" i="30" s="1"/>
  <c r="N35" i="30"/>
  <c r="N33" i="30"/>
  <c r="N44" i="30"/>
  <c r="N37" i="30"/>
  <c r="N188" i="30" s="1"/>
  <c r="N39" i="30"/>
  <c r="N40" i="30"/>
  <c r="N41" i="30"/>
  <c r="N43" i="30"/>
  <c r="N42" i="30"/>
  <c r="N38" i="30"/>
  <c r="F19" i="30"/>
  <c r="F36" i="30"/>
  <c r="F187" i="30" s="1"/>
  <c r="F30" i="30"/>
  <c r="F31" i="30"/>
  <c r="F164" i="30" s="1"/>
  <c r="F32" i="30"/>
  <c r="F183" i="30" s="1"/>
  <c r="F29" i="30"/>
  <c r="F162" i="30" s="1"/>
  <c r="F33" i="30"/>
  <c r="F34" i="30"/>
  <c r="F35" i="30"/>
  <c r="F168" i="30" s="1"/>
  <c r="F39" i="30"/>
  <c r="F40" i="30"/>
  <c r="F41" i="30"/>
  <c r="F38" i="30"/>
  <c r="F42" i="30"/>
  <c r="F44" i="30"/>
  <c r="F43" i="30"/>
  <c r="F37" i="30"/>
  <c r="F188" i="30" s="1"/>
  <c r="B215" i="30"/>
  <c r="B216" i="30"/>
  <c r="AB217" i="30"/>
  <c r="K218" i="30"/>
  <c r="S218" i="30"/>
  <c r="AA218" i="30"/>
  <c r="AI218" i="30"/>
  <c r="J219" i="30"/>
  <c r="R219" i="30"/>
  <c r="AH219" i="30"/>
  <c r="Q220" i="30"/>
  <c r="H221" i="30"/>
  <c r="P221" i="30"/>
  <c r="G222" i="30"/>
  <c r="O222" i="30"/>
  <c r="N223" i="30"/>
  <c r="C226" i="30"/>
  <c r="K226" i="30"/>
  <c r="S226" i="30"/>
  <c r="AA226" i="30"/>
  <c r="I228" i="30"/>
  <c r="O230" i="30"/>
  <c r="W230" i="30"/>
  <c r="F231" i="30"/>
  <c r="N231" i="30"/>
  <c r="V231" i="30"/>
  <c r="T235" i="30"/>
  <c r="AB235" i="30"/>
  <c r="K236" i="30"/>
  <c r="S236" i="30"/>
  <c r="AA236" i="30"/>
  <c r="AI236" i="30"/>
  <c r="J237" i="30"/>
  <c r="R237" i="30"/>
  <c r="AH237" i="30"/>
  <c r="H239" i="30"/>
  <c r="P239" i="30"/>
  <c r="G240" i="30"/>
  <c r="O240" i="30"/>
  <c r="N241" i="30"/>
  <c r="K244" i="30"/>
  <c r="S244" i="30"/>
  <c r="AA244" i="30"/>
  <c r="J245" i="30"/>
  <c r="Z245" i="30"/>
  <c r="AH245" i="30"/>
  <c r="I246" i="30"/>
  <c r="Q246" i="30"/>
  <c r="H247" i="30"/>
  <c r="P247" i="30"/>
  <c r="G248" i="30"/>
  <c r="O248" i="30"/>
  <c r="F249" i="30"/>
  <c r="N249" i="30"/>
  <c r="V249" i="30"/>
  <c r="H187" i="30"/>
  <c r="AD187" i="30"/>
  <c r="AC187" i="30"/>
  <c r="U187" i="30"/>
  <c r="P187" i="30"/>
  <c r="X187" i="30"/>
  <c r="C187" i="30"/>
  <c r="AH187" i="30"/>
  <c r="Z187" i="30"/>
  <c r="R187" i="30"/>
  <c r="J187" i="30"/>
  <c r="AF187" i="30"/>
  <c r="Q187" i="30"/>
  <c r="I187" i="30"/>
  <c r="N199" i="30"/>
  <c r="I162" i="30"/>
  <c r="Q162" i="30"/>
  <c r="Y162" i="30"/>
  <c r="O164" i="30"/>
  <c r="A182" i="30"/>
  <c r="R162" i="30"/>
  <c r="V204" i="30"/>
  <c r="N204" i="30"/>
  <c r="F204" i="30"/>
  <c r="AE203" i="30"/>
  <c r="W203" i="30"/>
  <c r="G203" i="30"/>
  <c r="AF202" i="30"/>
  <c r="H202" i="30"/>
  <c r="Q201" i="30"/>
  <c r="I201" i="30"/>
  <c r="T184" i="30"/>
  <c r="A140" i="30"/>
  <c r="A233" i="30" s="1"/>
  <c r="Z162" i="30"/>
  <c r="Q163" i="30"/>
  <c r="Y163" i="30"/>
  <c r="AG163" i="30"/>
  <c r="P164" i="30"/>
  <c r="O165" i="30"/>
  <c r="W165" i="30"/>
  <c r="AE165" i="30"/>
  <c r="M167" i="30"/>
  <c r="U167" i="30"/>
  <c r="AC167" i="30"/>
  <c r="D168" i="30"/>
  <c r="L168" i="30"/>
  <c r="T168" i="30"/>
  <c r="Q181" i="30"/>
  <c r="Y181" i="30"/>
  <c r="AG181" i="30"/>
  <c r="P182" i="30"/>
  <c r="X182" i="30"/>
  <c r="O183" i="30"/>
  <c r="W183" i="30"/>
  <c r="AE183" i="30"/>
  <c r="F184" i="30"/>
  <c r="N184" i="30"/>
  <c r="V184" i="30"/>
  <c r="M185" i="30"/>
  <c r="U185" i="30"/>
  <c r="AC185" i="30"/>
  <c r="D186" i="30"/>
  <c r="L186" i="30"/>
  <c r="T186" i="30"/>
  <c r="Y199" i="30"/>
  <c r="F202" i="30"/>
  <c r="N202" i="30"/>
  <c r="AC203" i="30"/>
  <c r="D204" i="30"/>
  <c r="L204" i="30"/>
  <c r="H183" i="30"/>
  <c r="O200" i="30"/>
  <c r="E162" i="30"/>
  <c r="M162" i="30"/>
  <c r="B164" i="30"/>
  <c r="E182" i="30"/>
  <c r="B163" i="30"/>
  <c r="X162" i="30"/>
  <c r="AF162" i="30"/>
  <c r="G163" i="30"/>
  <c r="W163" i="30"/>
  <c r="AE163" i="30"/>
  <c r="N164" i="30"/>
  <c r="AD164" i="30"/>
  <c r="E165" i="30"/>
  <c r="M165" i="30"/>
  <c r="U165" i="30"/>
  <c r="AC165" i="30"/>
  <c r="C167" i="30"/>
  <c r="K167" i="30"/>
  <c r="S167" i="30"/>
  <c r="AA167" i="30"/>
  <c r="AI167" i="30"/>
  <c r="J168" i="30"/>
  <c r="R168" i="30"/>
  <c r="Z168" i="30"/>
  <c r="AH168" i="30"/>
  <c r="G181" i="30"/>
  <c r="F182" i="30"/>
  <c r="N182" i="30"/>
  <c r="V182" i="30"/>
  <c r="E183" i="30"/>
  <c r="M183" i="30"/>
  <c r="C185" i="30"/>
  <c r="AI185" i="30"/>
  <c r="AE199" i="30"/>
  <c r="N165" i="30"/>
  <c r="V165" i="30"/>
  <c r="D167" i="30"/>
  <c r="L167" i="30"/>
  <c r="T167" i="30"/>
  <c r="AB167" i="30"/>
  <c r="K168" i="30"/>
  <c r="S168" i="30"/>
  <c r="AA168" i="30"/>
  <c r="AI168" i="30"/>
  <c r="A162" i="30"/>
  <c r="A169" i="30"/>
  <c r="A168" i="30"/>
  <c r="A167" i="30"/>
  <c r="M204" i="30"/>
  <c r="M168" i="30"/>
  <c r="A165" i="30"/>
  <c r="C162" i="30"/>
  <c r="K162" i="30"/>
  <c r="S162" i="30"/>
  <c r="AA162" i="30"/>
  <c r="I164" i="30"/>
  <c r="Y164" i="30"/>
  <c r="H165" i="30"/>
  <c r="F167" i="30"/>
  <c r="AH181" i="30"/>
  <c r="AG182" i="30"/>
  <c r="P183" i="30"/>
  <c r="O184" i="30"/>
  <c r="AE184" i="30"/>
  <c r="N185" i="30"/>
  <c r="AD185" i="30"/>
  <c r="M186" i="30"/>
  <c r="AC186" i="30"/>
  <c r="Q200" i="30"/>
  <c r="G184" i="30"/>
  <c r="G202" i="30"/>
  <c r="B186" i="30"/>
  <c r="D162" i="30"/>
  <c r="L162" i="30"/>
  <c r="T162" i="30"/>
  <c r="AB162" i="30"/>
  <c r="K163" i="30"/>
  <c r="S163" i="30"/>
  <c r="AI163" i="30"/>
  <c r="J164" i="30"/>
  <c r="R164" i="30"/>
  <c r="I165" i="30"/>
  <c r="AG165" i="30"/>
  <c r="O167" i="30"/>
  <c r="W167" i="30"/>
  <c r="N168" i="30"/>
  <c r="V168" i="30"/>
  <c r="AD168" i="30"/>
  <c r="K181" i="30"/>
  <c r="AI181" i="30"/>
  <c r="J182" i="30"/>
  <c r="R182" i="30"/>
  <c r="H184" i="30"/>
  <c r="P184" i="30"/>
  <c r="W185" i="30"/>
  <c r="H201" i="30"/>
  <c r="Y200" i="30"/>
  <c r="Y182" i="30"/>
  <c r="P165" i="30"/>
  <c r="P201" i="30"/>
  <c r="AH163" i="30"/>
  <c r="AH199" i="30"/>
  <c r="B202" i="30"/>
  <c r="B184" i="30"/>
  <c r="U204" i="30"/>
  <c r="AG164" i="30"/>
  <c r="AG200" i="30"/>
  <c r="A122" i="30"/>
  <c r="A215" i="30" s="1"/>
  <c r="G162" i="30"/>
  <c r="AE162" i="30"/>
  <c r="F163" i="30"/>
  <c r="N163" i="30"/>
  <c r="AD163" i="30"/>
  <c r="E164" i="30"/>
  <c r="U164" i="30"/>
  <c r="T165" i="30"/>
  <c r="AB165" i="30"/>
  <c r="J167" i="30"/>
  <c r="R167" i="30"/>
  <c r="AH167" i="30"/>
  <c r="I168" i="30"/>
  <c r="AG168" i="30"/>
  <c r="F181" i="30"/>
  <c r="V181" i="30"/>
  <c r="AD181" i="30"/>
  <c r="U182" i="30"/>
  <c r="D183" i="30"/>
  <c r="T183" i="30"/>
  <c r="AB183" i="30"/>
  <c r="C184" i="30"/>
  <c r="K184" i="30"/>
  <c r="S184" i="30"/>
  <c r="AA184" i="30"/>
  <c r="AI184" i="30"/>
  <c r="J185" i="30"/>
  <c r="R185" i="30"/>
  <c r="AH185" i="30"/>
  <c r="I186" i="30"/>
  <c r="AD199" i="30"/>
  <c r="AC204" i="30"/>
  <c r="AC168" i="30"/>
  <c r="F185" i="30"/>
  <c r="F203" i="30"/>
  <c r="U162" i="30"/>
  <c r="D163" i="30"/>
  <c r="L163" i="30"/>
  <c r="T163" i="30"/>
  <c r="AB163" i="30"/>
  <c r="K164" i="30"/>
  <c r="S164" i="30"/>
  <c r="AA164" i="30"/>
  <c r="AI164" i="30"/>
  <c r="J165" i="30"/>
  <c r="R165" i="30"/>
  <c r="AH165" i="30"/>
  <c r="P167" i="30"/>
  <c r="X167" i="30"/>
  <c r="AF167" i="30"/>
  <c r="G168" i="30"/>
  <c r="O168" i="30"/>
  <c r="W168" i="30"/>
  <c r="AE168" i="30"/>
  <c r="L181" i="30"/>
  <c r="AB181" i="30"/>
  <c r="K182" i="30"/>
  <c r="S182" i="30"/>
  <c r="AA182" i="30"/>
  <c r="AI182" i="30"/>
  <c r="J183" i="30"/>
  <c r="R183" i="30"/>
  <c r="AH183" i="30"/>
  <c r="Q184" i="30"/>
  <c r="P185" i="30"/>
  <c r="X185" i="30"/>
  <c r="AF185" i="30"/>
  <c r="G186" i="30"/>
  <c r="O186" i="30"/>
  <c r="W186" i="30"/>
  <c r="AA200" i="30"/>
  <c r="J201" i="30"/>
  <c r="R201" i="30"/>
  <c r="Z201" i="30"/>
  <c r="AH201" i="30"/>
  <c r="I202" i="30"/>
  <c r="P203" i="30"/>
  <c r="X203" i="30"/>
  <c r="AF203" i="30"/>
  <c r="G204" i="30"/>
  <c r="W204" i="30"/>
  <c r="AE204" i="30"/>
  <c r="B165" i="30"/>
  <c r="B201" i="30"/>
  <c r="V162" i="30"/>
  <c r="E163" i="30"/>
  <c r="M163" i="30"/>
  <c r="U163" i="30"/>
  <c r="AC163" i="30"/>
  <c r="AB164" i="30"/>
  <c r="C165" i="30"/>
  <c r="K165" i="30"/>
  <c r="AI165" i="30"/>
  <c r="Q167" i="30"/>
  <c r="AG167" i="30"/>
  <c r="H168" i="30"/>
  <c r="X168" i="30"/>
  <c r="AF168" i="30"/>
  <c r="Y186" i="30"/>
  <c r="AG186" i="30"/>
  <c r="F199" i="30"/>
  <c r="E200" i="30"/>
  <c r="U200" i="30"/>
  <c r="T201" i="30"/>
  <c r="AB201" i="30"/>
  <c r="C202" i="30"/>
  <c r="K202" i="30"/>
  <c r="S202" i="30"/>
  <c r="AA202" i="30"/>
  <c r="AI202" i="30"/>
  <c r="J203" i="30"/>
  <c r="R203" i="30"/>
  <c r="AH203" i="30"/>
  <c r="I204" i="30"/>
  <c r="AC183" i="30"/>
  <c r="L184" i="30"/>
  <c r="K185" i="30"/>
  <c r="S185" i="30"/>
  <c r="AA185" i="30"/>
  <c r="J186" i="30"/>
  <c r="R186" i="30"/>
  <c r="AH186" i="30"/>
  <c r="G199" i="30"/>
  <c r="N200" i="30"/>
  <c r="E201" i="30"/>
  <c r="M201" i="30"/>
  <c r="AC201" i="30"/>
  <c r="L202" i="30"/>
  <c r="T202" i="30"/>
  <c r="K203" i="30"/>
  <c r="S203" i="30"/>
  <c r="AA203" i="30"/>
  <c r="AI203" i="30"/>
  <c r="J204" i="30"/>
  <c r="R204" i="30"/>
  <c r="AH204" i="30"/>
  <c r="O182" i="30"/>
  <c r="N183" i="30"/>
  <c r="V183" i="30"/>
  <c r="E184" i="30"/>
  <c r="AC184" i="30"/>
  <c r="D185" i="30"/>
  <c r="L185" i="30"/>
  <c r="T185" i="30"/>
  <c r="AB185" i="30"/>
  <c r="C186" i="30"/>
  <c r="S186" i="30"/>
  <c r="AA186" i="30"/>
  <c r="AI186" i="30"/>
  <c r="P199" i="30"/>
  <c r="AF199" i="30"/>
  <c r="G200" i="30"/>
  <c r="N201" i="30"/>
  <c r="V201" i="30"/>
  <c r="E202" i="30"/>
  <c r="AC202" i="30"/>
  <c r="L203" i="30"/>
  <c r="T203" i="30"/>
  <c r="AB203" i="30"/>
  <c r="C204" i="30"/>
  <c r="S204" i="30"/>
  <c r="AA204" i="30"/>
  <c r="AG199" i="30"/>
  <c r="P200" i="30"/>
  <c r="X200" i="30"/>
  <c r="G201" i="30"/>
  <c r="O201" i="30"/>
  <c r="W201" i="30"/>
  <c r="M203" i="30"/>
  <c r="U203" i="30"/>
  <c r="T204" i="30"/>
  <c r="M181" i="30"/>
  <c r="U181" i="30"/>
  <c r="AC181" i="30"/>
  <c r="AB182" i="30"/>
  <c r="C183" i="30"/>
  <c r="K183" i="30"/>
  <c r="AI183" i="30"/>
  <c r="Z184" i="30"/>
  <c r="AH184" i="30"/>
  <c r="Q185" i="30"/>
  <c r="AG185" i="30"/>
  <c r="H186" i="30"/>
  <c r="X186" i="30"/>
  <c r="AF186" i="30"/>
  <c r="E199" i="30"/>
  <c r="M199" i="30"/>
  <c r="U199" i="30"/>
  <c r="AC199" i="30"/>
  <c r="AB200" i="30"/>
  <c r="C201" i="30"/>
  <c r="K201" i="30"/>
  <c r="AI201" i="30"/>
  <c r="Z202" i="30"/>
  <c r="AH202" i="30"/>
  <c r="Q203" i="30"/>
  <c r="AG203" i="30"/>
  <c r="H204" i="30"/>
  <c r="X204" i="30"/>
  <c r="AF204" i="30"/>
  <c r="AI204" i="30"/>
  <c r="N186" i="30"/>
  <c r="V186" i="30"/>
  <c r="AD186" i="30"/>
  <c r="K199" i="30"/>
  <c r="AI199" i="30"/>
  <c r="J200" i="30"/>
  <c r="R200" i="30"/>
  <c r="AE186" i="30"/>
  <c r="L199" i="30"/>
  <c r="T199" i="30"/>
  <c r="AB199" i="30"/>
  <c r="K200" i="30"/>
  <c r="S200" i="30"/>
  <c r="E228" i="30" l="1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AF2" i="2" s="1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AH200" i="30"/>
  <c r="O203" i="30"/>
  <c r="O2" i="2" s="1"/>
  <c r="W240" i="30"/>
  <c r="L235" i="30"/>
  <c r="U249" i="30"/>
  <c r="N230" i="30"/>
  <c r="W220" i="30"/>
  <c r="F246" i="30"/>
  <c r="T240" i="30"/>
  <c r="AF236" i="30"/>
  <c r="AD235" i="30"/>
  <c r="AH241" i="30"/>
  <c r="C230" i="30"/>
  <c r="B220" i="30"/>
  <c r="P222" i="30"/>
  <c r="AH249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AH172" i="30"/>
  <c r="AH190" i="30"/>
  <c r="L176" i="30"/>
  <c r="L212" i="30"/>
  <c r="L194" i="30"/>
  <c r="AI213" i="30"/>
  <c r="AI177" i="30"/>
  <c r="AI195" i="30"/>
  <c r="Z246" i="30"/>
  <c r="G231" i="30"/>
  <c r="C219" i="30"/>
  <c r="Y169" i="30"/>
  <c r="Y205" i="30"/>
  <c r="AG248" i="30"/>
  <c r="T172" i="30"/>
  <c r="T190" i="30"/>
  <c r="M169" i="30"/>
  <c r="M205" i="30"/>
  <c r="AD240" i="30"/>
  <c r="AI176" i="30"/>
  <c r="AI212" i="30"/>
  <c r="AI194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AI230" i="30"/>
  <c r="E220" i="30"/>
  <c r="AH194" i="30"/>
  <c r="AH212" i="30"/>
  <c r="AH176" i="30"/>
  <c r="AH205" i="30"/>
  <c r="AH169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AH164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J2" i="2" s="1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T2" i="2" s="1"/>
  <c r="V223" i="30"/>
  <c r="X221" i="30"/>
  <c r="Z219" i="30"/>
  <c r="N177" i="30"/>
  <c r="N195" i="30"/>
  <c r="N213" i="30"/>
  <c r="N205" i="30"/>
  <c r="N169" i="30"/>
  <c r="N2" i="2" s="1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AI241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AC2" i="2" s="1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Z2" i="2" s="1"/>
  <c r="E204" i="30"/>
  <c r="AD167" i="30"/>
  <c r="E185" i="30"/>
  <c r="AG187" i="30"/>
  <c r="AE248" i="30"/>
  <c r="AI244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" i="2" s="1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AI172" i="30"/>
  <c r="AI190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AI169" i="30"/>
  <c r="AI205" i="30"/>
  <c r="E187" i="30"/>
  <c r="X238" i="30"/>
  <c r="AA199" i="30"/>
  <c r="S201" i="30"/>
  <c r="M202" i="30"/>
  <c r="B167" i="30"/>
  <c r="B2" i="2" s="1"/>
  <c r="X184" i="30"/>
  <c r="AD202" i="30"/>
  <c r="AB186" i="30"/>
  <c r="AB187" i="30"/>
  <c r="AB2" i="2" s="1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AH195" i="30"/>
  <c r="AH177" i="30"/>
  <c r="AH213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" i="2" s="1"/>
  <c r="AA205" i="30"/>
  <c r="M176" i="30"/>
  <c r="M194" i="30"/>
  <c r="M212" i="30"/>
  <c r="A200" i="30"/>
  <c r="AD2" i="2"/>
  <c r="AH2" i="2"/>
  <c r="AG2" i="2"/>
  <c r="C2" i="2"/>
  <c r="A203" i="30"/>
  <c r="A185" i="30"/>
  <c r="A186" i="30"/>
  <c r="A204" i="30"/>
  <c r="A184" i="30"/>
  <c r="A202" i="30"/>
  <c r="A181" i="30"/>
  <c r="A199" i="30"/>
  <c r="AI2" i="2"/>
  <c r="A187" i="30"/>
  <c r="A205" i="30"/>
  <c r="AE2" i="2"/>
  <c r="L2" i="2"/>
  <c r="A183" i="30"/>
  <c r="A201" i="30"/>
  <c r="K2" i="2"/>
  <c r="A180" i="30"/>
  <c r="A198" i="30"/>
  <c r="B2" i="9"/>
  <c r="Y2" i="2" l="1"/>
  <c r="Q2" i="2"/>
  <c r="W2" i="2"/>
  <c r="D2" i="2"/>
  <c r="P2" i="2"/>
  <c r="X2" i="2"/>
  <c r="F2" i="2"/>
  <c r="H2" i="2"/>
  <c r="S2" i="2"/>
  <c r="G2" i="2"/>
  <c r="U2" i="2"/>
  <c r="V2" i="2"/>
  <c r="E2" i="2"/>
  <c r="M2" i="2"/>
  <c r="R2" i="2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B3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B5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B4" i="8"/>
  <c r="C1" i="18" l="1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AH1" i="18"/>
  <c r="AI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AH1" i="17"/>
  <c r="AI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AH1" i="16"/>
  <c r="AI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AH1" i="15"/>
  <c r="AI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AH1" i="14"/>
  <c r="AI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AH1" i="11"/>
  <c r="AI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B1" i="9"/>
  <c r="C1" i="8"/>
  <c r="D1" i="8"/>
  <c r="D2" i="8" s="1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B2" i="8" l="1"/>
  <c r="AB6" i="8"/>
  <c r="S2" i="8"/>
  <c r="S6" i="8"/>
  <c r="AH2" i="8"/>
  <c r="AH6" i="8"/>
  <c r="I2" i="8"/>
  <c r="I6" i="8"/>
  <c r="K2" i="8"/>
  <c r="K6" i="8"/>
  <c r="J2" i="8"/>
  <c r="J6" i="8"/>
  <c r="Q2" i="8"/>
  <c r="Q6" i="8"/>
  <c r="AF2" i="8"/>
  <c r="AF6" i="8"/>
  <c r="X2" i="8"/>
  <c r="X6" i="8"/>
  <c r="P2" i="8"/>
  <c r="P6" i="8"/>
  <c r="H2" i="8"/>
  <c r="H6" i="8"/>
  <c r="AA2" i="8"/>
  <c r="AA6" i="8"/>
  <c r="R2" i="8"/>
  <c r="R6" i="8"/>
  <c r="AG2" i="8"/>
  <c r="AG6" i="8"/>
  <c r="Y2" i="8"/>
  <c r="Y6" i="8"/>
  <c r="AE2" i="8"/>
  <c r="AE6" i="8"/>
  <c r="W2" i="8"/>
  <c r="W6" i="8"/>
  <c r="O2" i="8"/>
  <c r="O6" i="8"/>
  <c r="G2" i="8"/>
  <c r="G6" i="8"/>
  <c r="L2" i="8"/>
  <c r="L6" i="8"/>
  <c r="AI2" i="8"/>
  <c r="AI6" i="8"/>
  <c r="Z2" i="8"/>
  <c r="Z6" i="8"/>
  <c r="AD2" i="8"/>
  <c r="AD6" i="8"/>
  <c r="V2" i="8"/>
  <c r="V6" i="8"/>
  <c r="N2" i="8"/>
  <c r="N6" i="8"/>
  <c r="F2" i="8"/>
  <c r="F6" i="8"/>
  <c r="T2" i="8"/>
  <c r="T6" i="8"/>
  <c r="AC2" i="8"/>
  <c r="AC6" i="8"/>
  <c r="U2" i="8"/>
  <c r="U6" i="8"/>
  <c r="M2" i="8"/>
  <c r="M6" i="8"/>
  <c r="E2" i="8"/>
  <c r="E6" i="8"/>
  <c r="D6" i="8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Q29" i="28"/>
  <c r="I29" i="28"/>
  <c r="AH28" i="28"/>
  <c r="Z28" i="28"/>
  <c r="R28" i="28"/>
  <c r="J28" i="28"/>
  <c r="J29" i="28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X28" i="28"/>
  <c r="P28" i="28"/>
  <c r="H28" i="28"/>
  <c r="E77" i="28"/>
  <c r="H18" i="28"/>
  <c r="C28" i="28"/>
  <c r="AD29" i="28"/>
  <c r="AD73" i="28" s="1"/>
  <c r="V29" i="28"/>
  <c r="V73" i="28" s="1"/>
  <c r="N29" i="28"/>
  <c r="N73" i="28" s="1"/>
  <c r="F29" i="28"/>
  <c r="F73" i="28" s="1"/>
  <c r="AE28" i="28"/>
  <c r="W28" i="28"/>
  <c r="O28" i="28"/>
  <c r="G28" i="28"/>
  <c r="Z29" i="28"/>
  <c r="P89" i="28"/>
  <c r="E18" i="28"/>
  <c r="C29" i="28"/>
  <c r="AC29" i="28"/>
  <c r="U29" i="28"/>
  <c r="M29" i="28"/>
  <c r="E29" i="28"/>
  <c r="AD28" i="28"/>
  <c r="AD72" i="28" s="1"/>
  <c r="V28" i="28"/>
  <c r="V72" i="28" s="1"/>
  <c r="N28" i="28"/>
  <c r="N72" i="28" s="1"/>
  <c r="F28" i="28"/>
  <c r="F72" i="28" s="1"/>
  <c r="AJ29" i="28"/>
  <c r="AB29" i="28"/>
  <c r="T29" i="28"/>
  <c r="L29" i="28"/>
  <c r="D29" i="28"/>
  <c r="AC28" i="28"/>
  <c r="R29" i="28"/>
  <c r="C7" i="28"/>
  <c r="E5" i="28"/>
  <c r="C23" i="28"/>
  <c r="AI29" i="28"/>
  <c r="AA29" i="28"/>
  <c r="S29" i="28"/>
  <c r="K29" i="28"/>
  <c r="AJ28" i="28"/>
  <c r="AB28" i="28"/>
  <c r="T28" i="28"/>
  <c r="L28" i="28"/>
  <c r="D28" i="28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K16" i="28"/>
  <c r="AJ15" i="28"/>
  <c r="AB15" i="28"/>
  <c r="T15" i="28"/>
  <c r="L15" i="28"/>
  <c r="D15" i="28"/>
  <c r="AC14" i="28"/>
  <c r="U14" i="28"/>
  <c r="M14" i="28"/>
  <c r="E14" i="28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Y16" i="28"/>
  <c r="Q16" i="28"/>
  <c r="I16" i="28"/>
  <c r="AH15" i="28"/>
  <c r="Z15" i="28"/>
  <c r="R15" i="28"/>
  <c r="AI14" i="28"/>
  <c r="AA14" i="28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C2" i="8" l="1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B6" i="8" l="1"/>
  <c r="AC2" i="9" l="1"/>
  <c r="L2" i="9"/>
  <c r="V2" i="9"/>
  <c r="Y2" i="9"/>
  <c r="AF2" i="9"/>
  <c r="I2" i="9"/>
  <c r="AH2" i="9"/>
  <c r="R2" i="9"/>
  <c r="O2" i="9"/>
  <c r="G2" i="9"/>
  <c r="AD2" i="9"/>
  <c r="Q2" i="9"/>
  <c r="D2" i="9"/>
  <c r="E2" i="9"/>
  <c r="H2" i="9"/>
  <c r="T2" i="9"/>
  <c r="AG2" i="9"/>
  <c r="AI2" i="9"/>
  <c r="W2" i="9"/>
  <c r="X2" i="9"/>
  <c r="P2" i="9"/>
  <c r="J2" i="9"/>
  <c r="S2" i="9"/>
  <c r="U2" i="9"/>
  <c r="M2" i="9"/>
  <c r="AA2" i="9"/>
  <c r="Z2" i="9"/>
  <c r="N2" i="9"/>
  <c r="AB2" i="9"/>
  <c r="K2" i="9"/>
  <c r="AE2" i="9"/>
  <c r="F2" i="9"/>
  <c r="C2" i="9"/>
  <c r="C6" i="8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B5" i="10"/>
  <c r="D56" i="28"/>
  <c r="B5" i="9"/>
  <c r="H5" i="9" s="1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2" i="8"/>
  <c r="B4" i="17"/>
  <c r="H4" i="17" s="1"/>
  <c r="O4" i="17"/>
  <c r="B5" i="15"/>
  <c r="G5" i="15" s="1"/>
  <c r="D5" i="15"/>
  <c r="E5" i="15"/>
  <c r="F5" i="15"/>
  <c r="J5" i="15"/>
  <c r="K5" i="15"/>
  <c r="L5" i="15"/>
  <c r="M5" i="15"/>
  <c r="N5" i="15"/>
  <c r="R5" i="15"/>
  <c r="S5" i="15"/>
  <c r="T5" i="15"/>
  <c r="U5" i="15"/>
  <c r="V5" i="15"/>
  <c r="Z5" i="15"/>
  <c r="AA5" i="15"/>
  <c r="AB5" i="15"/>
  <c r="AC5" i="15"/>
  <c r="AD5" i="15"/>
  <c r="AH5" i="15"/>
  <c r="AI5" i="15"/>
  <c r="C5" i="15"/>
  <c r="B5" i="16"/>
  <c r="Q5" i="16" s="1"/>
  <c r="D5" i="16"/>
  <c r="Z5" i="16"/>
  <c r="C5" i="16"/>
  <c r="Y5" i="16"/>
  <c r="M5" i="16"/>
  <c r="AE5" i="16"/>
  <c r="AA5" i="16"/>
  <c r="W5" i="16"/>
  <c r="S5" i="16"/>
  <c r="O5" i="16"/>
  <c r="G5" i="16"/>
  <c r="R5" i="16"/>
  <c r="N5" i="16"/>
  <c r="J5" i="16"/>
  <c r="F5" i="16"/>
  <c r="E5" i="16"/>
  <c r="V5" i="16"/>
  <c r="AG5" i="16"/>
  <c r="AC5" i="16"/>
  <c r="U5" i="16"/>
  <c r="I5" i="16"/>
  <c r="AF5" i="16"/>
  <c r="AB5" i="16"/>
  <c r="T5" i="16"/>
  <c r="P5" i="16"/>
  <c r="L5" i="16"/>
  <c r="H5" i="16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C5" i="13"/>
  <c r="B5" i="12"/>
  <c r="AG5" i="12" s="1"/>
  <c r="B5" i="11"/>
  <c r="G5" i="11" s="1"/>
  <c r="E5" i="11"/>
  <c r="M5" i="11"/>
  <c r="U5" i="11"/>
  <c r="AC5" i="11"/>
  <c r="Y5" i="12"/>
  <c r="AC5" i="12"/>
  <c r="Z5" i="12"/>
  <c r="AD5" i="12"/>
  <c r="AA5" i="12"/>
  <c r="AE5" i="12"/>
  <c r="T5" i="12"/>
  <c r="X5" i="12"/>
  <c r="H2" i="14" l="1"/>
  <c r="H2" i="11"/>
  <c r="H2" i="13"/>
  <c r="H2" i="16"/>
  <c r="H2" i="12"/>
  <c r="H2" i="15"/>
  <c r="D5" i="9"/>
  <c r="D4" i="9" s="1"/>
  <c r="B2" i="11"/>
  <c r="B2" i="13"/>
  <c r="B2" i="15"/>
  <c r="B2" i="16"/>
  <c r="B2" i="12"/>
  <c r="B2" i="14"/>
  <c r="N4" i="17"/>
  <c r="G4" i="17"/>
  <c r="F4" i="17"/>
  <c r="AD4" i="17"/>
  <c r="AE4" i="17"/>
  <c r="W4" i="17"/>
  <c r="V4" i="17"/>
  <c r="AD5" i="10"/>
  <c r="AD4" i="10" s="1"/>
  <c r="B8" i="10"/>
  <c r="B7" i="10"/>
  <c r="AC4" i="17"/>
  <c r="U4" i="17"/>
  <c r="M4" i="17"/>
  <c r="E4" i="17"/>
  <c r="AB4" i="17"/>
  <c r="K4" i="17"/>
  <c r="C4" i="17"/>
  <c r="L4" i="17"/>
  <c r="AI4" i="17"/>
  <c r="AH4" i="17"/>
  <c r="Z4" i="17"/>
  <c r="R4" i="17"/>
  <c r="J4" i="17"/>
  <c r="AG4" i="17"/>
  <c r="Y4" i="17"/>
  <c r="Q4" i="17"/>
  <c r="I4" i="17"/>
  <c r="T4" i="17"/>
  <c r="D4" i="17"/>
  <c r="AA4" i="17"/>
  <c r="S4" i="17"/>
  <c r="AF4" i="17"/>
  <c r="X4" i="17"/>
  <c r="P4" i="17"/>
  <c r="AD5" i="16"/>
  <c r="AI5" i="16"/>
  <c r="X5" i="16"/>
  <c r="AH5" i="16"/>
  <c r="K5" i="16"/>
  <c r="I5" i="15"/>
  <c r="Y5" i="15"/>
  <c r="AF5" i="15"/>
  <c r="P5" i="15"/>
  <c r="H5" i="15"/>
  <c r="AG5" i="15"/>
  <c r="Q5" i="15"/>
  <c r="X5" i="15"/>
  <c r="AE5" i="15"/>
  <c r="W5" i="15"/>
  <c r="O5" i="15"/>
  <c r="P5" i="12"/>
  <c r="S5" i="12"/>
  <c r="Q5" i="12"/>
  <c r="U5" i="12"/>
  <c r="L5" i="12"/>
  <c r="I5" i="12"/>
  <c r="V5" i="12"/>
  <c r="H5" i="12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I5" i="12"/>
  <c r="AH5" i="12"/>
  <c r="AD5" i="11"/>
  <c r="V5" i="11"/>
  <c r="N5" i="11"/>
  <c r="F5" i="11"/>
  <c r="C5" i="11"/>
  <c r="AB5" i="11"/>
  <c r="T5" i="11"/>
  <c r="L5" i="11"/>
  <c r="D5" i="11"/>
  <c r="AA5" i="11"/>
  <c r="AH5" i="11"/>
  <c r="Z5" i="11"/>
  <c r="R5" i="11"/>
  <c r="J5" i="11"/>
  <c r="K5" i="11"/>
  <c r="AG5" i="11"/>
  <c r="Y5" i="11"/>
  <c r="Q5" i="11"/>
  <c r="I5" i="11"/>
  <c r="S5" i="11"/>
  <c r="AF5" i="11"/>
  <c r="X5" i="11"/>
  <c r="P5" i="11"/>
  <c r="H5" i="11"/>
  <c r="AI5" i="11"/>
  <c r="AE5" i="11"/>
  <c r="W5" i="11"/>
  <c r="O5" i="11"/>
  <c r="L48" i="28"/>
  <c r="AD101" i="28"/>
  <c r="V101" i="28"/>
  <c r="N99" i="28"/>
  <c r="F99" i="28"/>
  <c r="K48" i="28"/>
  <c r="K5" i="9"/>
  <c r="K4" i="9" s="1"/>
  <c r="G5" i="9"/>
  <c r="G3" i="9" s="1"/>
  <c r="F5" i="9"/>
  <c r="F4" i="9" s="1"/>
  <c r="S5" i="9"/>
  <c r="S4" i="9" s="1"/>
  <c r="B4" i="9"/>
  <c r="U5" i="9"/>
  <c r="U4" i="9" s="1"/>
  <c r="L5" i="9"/>
  <c r="L3" i="9" s="1"/>
  <c r="AC5" i="9"/>
  <c r="AC3" i="9" s="1"/>
  <c r="Y5" i="9"/>
  <c r="Y4" i="9" s="1"/>
  <c r="Z5" i="9"/>
  <c r="Z4" i="9" s="1"/>
  <c r="AA5" i="9"/>
  <c r="AA4" i="9" s="1"/>
  <c r="Q5" i="9"/>
  <c r="Q4" i="9" s="1"/>
  <c r="AG5" i="9"/>
  <c r="AG4" i="9" s="1"/>
  <c r="P5" i="9"/>
  <c r="P3" i="9" s="1"/>
  <c r="X5" i="9"/>
  <c r="X3" i="9" s="1"/>
  <c r="AD5" i="9"/>
  <c r="AD3" i="9" s="1"/>
  <c r="AE5" i="9"/>
  <c r="AE3" i="9" s="1"/>
  <c r="AH5" i="9"/>
  <c r="AH4" i="9" s="1"/>
  <c r="R5" i="9"/>
  <c r="R4" i="9" s="1"/>
  <c r="AI5" i="9"/>
  <c r="AI3" i="9" s="1"/>
  <c r="AB5" i="9"/>
  <c r="AB4" i="9" s="1"/>
  <c r="I5" i="9"/>
  <c r="I3" i="9" s="1"/>
  <c r="V5" i="9"/>
  <c r="V3" i="9" s="1"/>
  <c r="W5" i="9"/>
  <c r="W3" i="9" s="1"/>
  <c r="E5" i="9"/>
  <c r="E4" i="9" s="1"/>
  <c r="N5" i="9"/>
  <c r="N4" i="9" s="1"/>
  <c r="U5" i="10"/>
  <c r="AF5" i="9"/>
  <c r="AF3" i="9" s="1"/>
  <c r="W5" i="10"/>
  <c r="W3" i="10" s="1"/>
  <c r="O5" i="9"/>
  <c r="O4" i="9" s="1"/>
  <c r="Z5" i="10"/>
  <c r="T5" i="9"/>
  <c r="T4" i="9" s="1"/>
  <c r="C5" i="9"/>
  <c r="C4" i="9" s="1"/>
  <c r="B3" i="9"/>
  <c r="J5" i="9"/>
  <c r="J3" i="9" s="1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AG5" i="10"/>
  <c r="AI5" i="10"/>
  <c r="B4" i="10"/>
  <c r="F5" i="10"/>
  <c r="I5" i="10"/>
  <c r="AC5" i="10"/>
  <c r="AF5" i="10"/>
  <c r="AE5" i="10"/>
  <c r="AH5" i="10"/>
  <c r="B3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T3" i="2" s="1"/>
  <c r="O92" i="28"/>
  <c r="X92" i="28"/>
  <c r="J62" i="28"/>
  <c r="AH61" i="28"/>
  <c r="AH62" i="28"/>
  <c r="R60" i="28"/>
  <c r="AG59" i="28"/>
  <c r="K94" i="28"/>
  <c r="M99" i="28"/>
  <c r="L3" i="2" s="1"/>
  <c r="S92" i="28"/>
  <c r="Z59" i="28"/>
  <c r="V99" i="28"/>
  <c r="U3" i="2" s="1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O3" i="9"/>
  <c r="D3" i="9"/>
  <c r="U3" i="9"/>
  <c r="H3" i="9"/>
  <c r="AC2" i="14" l="1"/>
  <c r="AC2" i="15"/>
  <c r="S3" i="9"/>
  <c r="W2" i="15"/>
  <c r="F2" i="12"/>
  <c r="O2" i="12"/>
  <c r="T2" i="11"/>
  <c r="E2" i="13"/>
  <c r="T2" i="15"/>
  <c r="AF2" i="11"/>
  <c r="T2" i="16"/>
  <c r="V2" i="16"/>
  <c r="D2" i="16"/>
  <c r="AA2" i="13"/>
  <c r="AD2" i="12"/>
  <c r="D2" i="11"/>
  <c r="AD2" i="13"/>
  <c r="P2" i="16"/>
  <c r="AC2" i="13"/>
  <c r="W2" i="11"/>
  <c r="U2" i="14"/>
  <c r="E2" i="15"/>
  <c r="AC2" i="16"/>
  <c r="T2" i="12"/>
  <c r="AD2" i="16"/>
  <c r="F2" i="16"/>
  <c r="J2" i="16"/>
  <c r="P2" i="15"/>
  <c r="Y2" i="15"/>
  <c r="J2" i="13"/>
  <c r="O2" i="14"/>
  <c r="G2" i="13"/>
  <c r="AD2" i="14"/>
  <c r="Y2" i="11"/>
  <c r="S2" i="15"/>
  <c r="I2" i="15"/>
  <c r="C2" i="11"/>
  <c r="AH2" i="14"/>
  <c r="G2" i="14"/>
  <c r="W2" i="16"/>
  <c r="Q2" i="15"/>
  <c r="R2" i="11"/>
  <c r="I2" i="14"/>
  <c r="AC2" i="11"/>
  <c r="AH2" i="12"/>
  <c r="AI2" i="12"/>
  <c r="W2" i="14"/>
  <c r="N2" i="16"/>
  <c r="R2" i="12"/>
  <c r="U2" i="11"/>
  <c r="AH2" i="16"/>
  <c r="AA2" i="11"/>
  <c r="V2" i="12"/>
  <c r="N2" i="12"/>
  <c r="AB2" i="11"/>
  <c r="AG2" i="12"/>
  <c r="M2" i="13"/>
  <c r="C2" i="13"/>
  <c r="L2" i="12"/>
  <c r="AI2" i="14"/>
  <c r="AA2" i="12"/>
  <c r="Z2" i="13"/>
  <c r="Y2" i="12"/>
  <c r="Q2" i="11"/>
  <c r="X2" i="16"/>
  <c r="E2" i="11"/>
  <c r="J2" i="15"/>
  <c r="K2" i="14"/>
  <c r="R2" i="14"/>
  <c r="AF2" i="16"/>
  <c r="AB2" i="13"/>
  <c r="I2" i="11"/>
  <c r="AE2" i="11"/>
  <c r="AG2" i="13"/>
  <c r="S2" i="11"/>
  <c r="O2" i="13"/>
  <c r="AG2" i="16"/>
  <c r="M2" i="12"/>
  <c r="AH2" i="11"/>
  <c r="L2" i="16"/>
  <c r="AI2" i="15"/>
  <c r="AA2" i="16"/>
  <c r="Z2" i="15"/>
  <c r="Y2" i="16"/>
  <c r="Q2" i="13"/>
  <c r="X2" i="14"/>
  <c r="E2" i="14"/>
  <c r="J2" i="12"/>
  <c r="K2" i="13"/>
  <c r="R2" i="15"/>
  <c r="AF2" i="13"/>
  <c r="AB2" i="15"/>
  <c r="I2" i="13"/>
  <c r="AE2" i="15"/>
  <c r="Q2" i="14"/>
  <c r="AF2" i="14"/>
  <c r="O2" i="11"/>
  <c r="AG2" i="14"/>
  <c r="C2" i="15"/>
  <c r="AH2" i="15"/>
  <c r="L2" i="13"/>
  <c r="G2" i="16"/>
  <c r="AI2" i="11"/>
  <c r="V2" i="14"/>
  <c r="AD2" i="15"/>
  <c r="Z2" i="14"/>
  <c r="F2" i="13"/>
  <c r="Y2" i="13"/>
  <c r="X2" i="15"/>
  <c r="N2" i="14"/>
  <c r="E2" i="12"/>
  <c r="K2" i="15"/>
  <c r="S2" i="12"/>
  <c r="R2" i="16"/>
  <c r="D2" i="13"/>
  <c r="P2" i="13"/>
  <c r="AB2" i="16"/>
  <c r="AE2" i="16"/>
  <c r="U2" i="15"/>
  <c r="M2" i="16"/>
  <c r="AI2" i="16"/>
  <c r="AB2" i="12"/>
  <c r="AD3" i="10"/>
  <c r="O2" i="16"/>
  <c r="M2" i="11"/>
  <c r="C2" i="14"/>
  <c r="AH2" i="13"/>
  <c r="L2" i="11"/>
  <c r="G2" i="11"/>
  <c r="AI2" i="13"/>
  <c r="V2" i="15"/>
  <c r="AD2" i="11"/>
  <c r="Z2" i="11"/>
  <c r="F2" i="14"/>
  <c r="Y2" i="14"/>
  <c r="X2" i="13"/>
  <c r="N2" i="13"/>
  <c r="E2" i="16"/>
  <c r="K2" i="12"/>
  <c r="S2" i="16"/>
  <c r="R2" i="13"/>
  <c r="D2" i="15"/>
  <c r="P2" i="11"/>
  <c r="AB2" i="14"/>
  <c r="AE2" i="13"/>
  <c r="U2" i="13"/>
  <c r="O2" i="15"/>
  <c r="M2" i="14"/>
  <c r="C2" i="12"/>
  <c r="T2" i="13"/>
  <c r="L2" i="14"/>
  <c r="G2" i="12"/>
  <c r="AA2" i="15"/>
  <c r="V2" i="13"/>
  <c r="W2" i="12"/>
  <c r="Z2" i="12"/>
  <c r="F2" i="15"/>
  <c r="Q2" i="12"/>
  <c r="X2" i="11"/>
  <c r="N2" i="15"/>
  <c r="J2" i="14"/>
  <c r="K2" i="16"/>
  <c r="S2" i="14"/>
  <c r="AF2" i="15"/>
  <c r="D2" i="14"/>
  <c r="P2" i="14"/>
  <c r="I2" i="12"/>
  <c r="AE2" i="14"/>
  <c r="U2" i="12"/>
  <c r="AG2" i="11"/>
  <c r="AF4" i="9"/>
  <c r="AC2" i="12"/>
  <c r="AG2" i="15"/>
  <c r="M2" i="15"/>
  <c r="C2" i="16"/>
  <c r="T2" i="14"/>
  <c r="L2" i="15"/>
  <c r="G2" i="15"/>
  <c r="AA2" i="14"/>
  <c r="V2" i="11"/>
  <c r="W2" i="13"/>
  <c r="Z2" i="16"/>
  <c r="F2" i="11"/>
  <c r="Q2" i="16"/>
  <c r="X2" i="12"/>
  <c r="N2" i="11"/>
  <c r="J2" i="11"/>
  <c r="K2" i="11"/>
  <c r="S2" i="13"/>
  <c r="AF2" i="12"/>
  <c r="D2" i="12"/>
  <c r="P2" i="12"/>
  <c r="I2" i="16"/>
  <c r="AE2" i="12"/>
  <c r="U2" i="16"/>
  <c r="AC4" i="9"/>
  <c r="H4" i="10"/>
  <c r="H7" i="10"/>
  <c r="H8" i="10"/>
  <c r="Y7" i="10"/>
  <c r="Y8" i="10"/>
  <c r="AI3" i="10"/>
  <c r="AI8" i="10"/>
  <c r="AI7" i="10"/>
  <c r="C4" i="10"/>
  <c r="C8" i="10"/>
  <c r="C7" i="10"/>
  <c r="P3" i="10"/>
  <c r="P8" i="10"/>
  <c r="P7" i="10"/>
  <c r="R7" i="10"/>
  <c r="R8" i="10"/>
  <c r="U4" i="10"/>
  <c r="U8" i="10"/>
  <c r="U7" i="10"/>
  <c r="E8" i="10"/>
  <c r="E7" i="10"/>
  <c r="AH7" i="10"/>
  <c r="AH8" i="10"/>
  <c r="AG4" i="10"/>
  <c r="AG7" i="10"/>
  <c r="AG8" i="10"/>
  <c r="N3" i="10"/>
  <c r="N7" i="10"/>
  <c r="N8" i="10"/>
  <c r="M8" i="10"/>
  <c r="M7" i="10"/>
  <c r="AB3" i="10"/>
  <c r="AB8" i="10"/>
  <c r="AB7" i="10"/>
  <c r="AE8" i="10"/>
  <c r="AE7" i="10"/>
  <c r="K3" i="10"/>
  <c r="K8" i="10"/>
  <c r="K7" i="10"/>
  <c r="L3" i="10"/>
  <c r="L8" i="10"/>
  <c r="L7" i="10"/>
  <c r="Q4" i="10"/>
  <c r="Q7" i="10"/>
  <c r="Q8" i="10"/>
  <c r="Z3" i="10"/>
  <c r="Z7" i="10"/>
  <c r="Z8" i="10"/>
  <c r="AF3" i="10"/>
  <c r="AF8" i="10"/>
  <c r="AF7" i="10"/>
  <c r="S4" i="10"/>
  <c r="S8" i="10"/>
  <c r="S7" i="10"/>
  <c r="V4" i="10"/>
  <c r="V8" i="10"/>
  <c r="V7" i="10"/>
  <c r="AC8" i="10"/>
  <c r="AC7" i="10"/>
  <c r="J7" i="10"/>
  <c r="J8" i="10"/>
  <c r="T4" i="10"/>
  <c r="T8" i="10"/>
  <c r="T7" i="10"/>
  <c r="W4" i="10"/>
  <c r="W7" i="10"/>
  <c r="W8" i="10"/>
  <c r="F4" i="10"/>
  <c r="F8" i="10"/>
  <c r="F7" i="10"/>
  <c r="O7" i="10"/>
  <c r="O8" i="10"/>
  <c r="AA3" i="10"/>
  <c r="AA8" i="10"/>
  <c r="AA7" i="10"/>
  <c r="I7" i="10"/>
  <c r="I8" i="10"/>
  <c r="G7" i="10"/>
  <c r="G8" i="10"/>
  <c r="D4" i="10"/>
  <c r="D8" i="10"/>
  <c r="D7" i="10"/>
  <c r="X4" i="10"/>
  <c r="X8" i="10"/>
  <c r="X7" i="10"/>
  <c r="AD7" i="10"/>
  <c r="AD8" i="10"/>
  <c r="V4" i="9"/>
  <c r="F3" i="9"/>
  <c r="AH3" i="9"/>
  <c r="AI4" i="10"/>
  <c r="K3" i="9"/>
  <c r="AD4" i="9"/>
  <c r="C3" i="9"/>
  <c r="Z3" i="9"/>
  <c r="E3" i="2"/>
  <c r="M3" i="2"/>
  <c r="AC3" i="2"/>
  <c r="O3" i="2"/>
  <c r="Y5" i="2"/>
  <c r="AE3" i="2"/>
  <c r="H4" i="2"/>
  <c r="L4" i="2"/>
  <c r="AA3" i="2"/>
  <c r="AB3" i="2"/>
  <c r="V4" i="2"/>
  <c r="M4" i="2"/>
  <c r="C3" i="2"/>
  <c r="Q3" i="2"/>
  <c r="P5" i="2"/>
  <c r="B3" i="2"/>
  <c r="D4" i="2"/>
  <c r="R3" i="2"/>
  <c r="D3" i="2"/>
  <c r="U4" i="2"/>
  <c r="I3" i="2"/>
  <c r="T4" i="2"/>
  <c r="AB4" i="2"/>
  <c r="E4" i="2"/>
  <c r="AC4" i="2"/>
  <c r="AI4" i="2"/>
  <c r="Y3" i="2"/>
  <c r="Z4" i="2"/>
  <c r="O4" i="2"/>
  <c r="Z3" i="2"/>
  <c r="C5" i="2"/>
  <c r="W3" i="2"/>
  <c r="F3" i="2"/>
  <c r="G4" i="2"/>
  <c r="AH5" i="2"/>
  <c r="AE4" i="2"/>
  <c r="I4" i="2"/>
  <c r="H3" i="2"/>
  <c r="AF4" i="2"/>
  <c r="Q4" i="2"/>
  <c r="K4" i="2"/>
  <c r="AH3" i="2"/>
  <c r="X3" i="2"/>
  <c r="C4" i="2"/>
  <c r="K3" i="2"/>
  <c r="S3" i="2"/>
  <c r="AI3" i="2"/>
  <c r="J3" i="2"/>
  <c r="AD3" i="2"/>
  <c r="AF5" i="2"/>
  <c r="AG3" i="2"/>
  <c r="I5" i="2"/>
  <c r="AH4" i="2"/>
  <c r="AA4" i="2"/>
  <c r="X4" i="2"/>
  <c r="S4" i="2"/>
  <c r="N3" i="2"/>
  <c r="Y4" i="2"/>
  <c r="F4" i="2"/>
  <c r="AG4" i="2"/>
  <c r="J4" i="2"/>
  <c r="AG5" i="2"/>
  <c r="AF3" i="2"/>
  <c r="AD4" i="2"/>
  <c r="Q5" i="2"/>
  <c r="P4" i="2"/>
  <c r="W4" i="2"/>
  <c r="V3" i="2"/>
  <c r="N4" i="2"/>
  <c r="R4" i="2"/>
  <c r="P3" i="2"/>
  <c r="X5" i="2"/>
  <c r="G3" i="2"/>
  <c r="G4" i="9"/>
  <c r="X3" i="10"/>
  <c r="AB3" i="9"/>
  <c r="X4" i="9"/>
  <c r="L4" i="9"/>
  <c r="W4" i="9"/>
  <c r="P4" i="9"/>
  <c r="S3" i="10"/>
  <c r="M3" i="9"/>
  <c r="I4" i="9"/>
  <c r="AG3" i="9"/>
  <c r="AA3" i="9"/>
  <c r="E3" i="9"/>
  <c r="T3" i="9"/>
  <c r="Q3" i="9"/>
  <c r="U3" i="10"/>
  <c r="Y3" i="9"/>
  <c r="Z4" i="10"/>
  <c r="AI4" i="9"/>
  <c r="N3" i="9"/>
  <c r="R3" i="9"/>
  <c r="J4" i="9"/>
  <c r="AE4" i="9"/>
  <c r="V3" i="10"/>
  <c r="Q3" i="10"/>
  <c r="F3" i="10"/>
  <c r="N4" i="10"/>
  <c r="L4" i="10"/>
  <c r="AG3" i="10"/>
  <c r="AB4" i="10"/>
  <c r="D3" i="10"/>
  <c r="H3" i="10"/>
  <c r="AF4" i="10"/>
  <c r="AA4" i="10"/>
  <c r="P4" i="10"/>
  <c r="C3" i="10"/>
  <c r="K4" i="10"/>
  <c r="B4" i="2"/>
  <c r="AE4" i="10"/>
  <c r="AE3" i="10"/>
  <c r="G4" i="10"/>
  <c r="G3" i="10"/>
  <c r="AC4" i="10"/>
  <c r="AC3" i="10"/>
  <c r="O3" i="10"/>
  <c r="O4" i="10"/>
  <c r="I4" i="10"/>
  <c r="I3" i="10"/>
  <c r="Y4" i="10"/>
  <c r="Y3" i="10"/>
  <c r="M4" i="10"/>
  <c r="M3" i="10"/>
  <c r="R4" i="10"/>
  <c r="R3" i="10"/>
  <c r="T3" i="10"/>
  <c r="E4" i="10"/>
  <c r="E3" i="10"/>
  <c r="AH4" i="10"/>
  <c r="AH3" i="10"/>
  <c r="J4" i="10"/>
  <c r="J3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AB2" i="17"/>
  <c r="P62" i="28"/>
  <c r="E60" i="28"/>
  <c r="AF61" i="28"/>
  <c r="AF62" i="28"/>
  <c r="X60" i="28"/>
  <c r="X62" i="28"/>
  <c r="S7" i="9" l="1"/>
  <c r="S8" i="9"/>
  <c r="E7" i="9"/>
  <c r="E8" i="9"/>
  <c r="B7" i="9"/>
  <c r="B8" i="9"/>
  <c r="AB7" i="9"/>
  <c r="AB8" i="9"/>
  <c r="AA7" i="9"/>
  <c r="AA8" i="9"/>
  <c r="T7" i="9"/>
  <c r="T8" i="9"/>
  <c r="N7" i="9"/>
  <c r="N8" i="9"/>
  <c r="J7" i="9"/>
  <c r="J8" i="9"/>
  <c r="AH7" i="9"/>
  <c r="AH8" i="9"/>
  <c r="I7" i="9"/>
  <c r="I8" i="9"/>
  <c r="O7" i="9"/>
  <c r="O8" i="9"/>
  <c r="L7" i="9"/>
  <c r="L8" i="9"/>
  <c r="U7" i="9"/>
  <c r="U8" i="9"/>
  <c r="X7" i="9"/>
  <c r="X8" i="9"/>
  <c r="R7" i="9"/>
  <c r="R8" i="9"/>
  <c r="C7" i="9"/>
  <c r="C8" i="9"/>
  <c r="F7" i="9"/>
  <c r="F8" i="9"/>
  <c r="AD7" i="9"/>
  <c r="AD8" i="9"/>
  <c r="Q7" i="9"/>
  <c r="Q8" i="9"/>
  <c r="AG7" i="9"/>
  <c r="AG8" i="9"/>
  <c r="Z7" i="9"/>
  <c r="Z8" i="9"/>
  <c r="W7" i="9"/>
  <c r="W8" i="9"/>
  <c r="V7" i="9"/>
  <c r="V8" i="9"/>
  <c r="P7" i="9"/>
  <c r="P8" i="9"/>
  <c r="Y2" i="17"/>
  <c r="Y7" i="9"/>
  <c r="Y8" i="9"/>
  <c r="G7" i="9"/>
  <c r="G8" i="9"/>
  <c r="AI7" i="9"/>
  <c r="AI8" i="9"/>
  <c r="AF7" i="9"/>
  <c r="AF8" i="9"/>
  <c r="H7" i="9"/>
  <c r="H8" i="9"/>
  <c r="AE7" i="9"/>
  <c r="AE8" i="9"/>
  <c r="M7" i="9"/>
  <c r="M8" i="9"/>
  <c r="K7" i="9"/>
  <c r="K8" i="9"/>
  <c r="AC7" i="9"/>
  <c r="AC8" i="9"/>
  <c r="D7" i="9"/>
  <c r="D8" i="9"/>
  <c r="F5" i="2"/>
  <c r="F6" i="10" s="1"/>
  <c r="G5" i="2"/>
  <c r="G6" i="9" s="1"/>
  <c r="T5" i="2"/>
  <c r="T6" i="10" s="1"/>
  <c r="AD5" i="2"/>
  <c r="AD2" i="10" s="1"/>
  <c r="M5" i="2"/>
  <c r="M6" i="9" s="1"/>
  <c r="O5" i="2"/>
  <c r="O6" i="9" s="1"/>
  <c r="V5" i="2"/>
  <c r="V6" i="10" s="1"/>
  <c r="J5" i="2"/>
  <c r="J6" i="10" s="1"/>
  <c r="H5" i="2"/>
  <c r="AE5" i="2"/>
  <c r="AE6" i="9" s="1"/>
  <c r="L5" i="2"/>
  <c r="AC5" i="2"/>
  <c r="AB5" i="2"/>
  <c r="S5" i="2"/>
  <c r="S6" i="9" s="1"/>
  <c r="U5" i="2"/>
  <c r="U2" i="10" s="1"/>
  <c r="AI5" i="2"/>
  <c r="AI6" i="10" s="1"/>
  <c r="W5" i="2"/>
  <c r="W6" i="9" s="1"/>
  <c r="Z5" i="2"/>
  <c r="Z6" i="10" s="1"/>
  <c r="E5" i="2"/>
  <c r="E6" i="10" s="1"/>
  <c r="N5" i="2"/>
  <c r="N2" i="10" s="1"/>
  <c r="D5" i="2"/>
  <c r="K5" i="2"/>
  <c r="K6" i="9" s="1"/>
  <c r="R5" i="2"/>
  <c r="R6" i="10" s="1"/>
  <c r="AA5" i="2"/>
  <c r="AA6" i="9" s="1"/>
  <c r="AH2" i="17"/>
  <c r="AI2" i="17"/>
  <c r="L2" i="17"/>
  <c r="T2" i="17"/>
  <c r="F2" i="17"/>
  <c r="AH2" i="10"/>
  <c r="Q2" i="10"/>
  <c r="R2" i="17"/>
  <c r="AF2" i="17"/>
  <c r="AC2" i="17"/>
  <c r="Q6" i="10"/>
  <c r="X2" i="17"/>
  <c r="X2" i="10"/>
  <c r="AF6" i="9"/>
  <c r="I6" i="9"/>
  <c r="Q2" i="17"/>
  <c r="N2" i="17"/>
  <c r="AG2" i="17"/>
  <c r="D6" i="10"/>
  <c r="O2" i="17"/>
  <c r="Q6" i="9"/>
  <c r="AG2" i="10"/>
  <c r="W2" i="17"/>
  <c r="K2" i="17"/>
  <c r="AA2" i="17"/>
  <c r="AD2" i="17"/>
  <c r="AG6" i="10"/>
  <c r="Z2" i="17"/>
  <c r="H2" i="17"/>
  <c r="AG6" i="9"/>
  <c r="AE2" i="17"/>
  <c r="G2" i="17"/>
  <c r="X6" i="9"/>
  <c r="V2" i="17"/>
  <c r="B2" i="17"/>
  <c r="D2" i="10"/>
  <c r="Y2" i="10"/>
  <c r="Y6" i="10"/>
  <c r="AF6" i="10"/>
  <c r="I2" i="10"/>
  <c r="P2" i="17"/>
  <c r="I6" i="10"/>
  <c r="I2" i="17"/>
  <c r="P2" i="10"/>
  <c r="S2" i="17"/>
  <c r="E2" i="17"/>
  <c r="AF2" i="10"/>
  <c r="Y6" i="9"/>
  <c r="U2" i="17"/>
  <c r="M2" i="17"/>
  <c r="AH6" i="10"/>
  <c r="D6" i="9"/>
  <c r="J2" i="17"/>
  <c r="X6" i="10"/>
  <c r="C6" i="9"/>
  <c r="AH6" i="9"/>
  <c r="C2" i="10"/>
  <c r="P6" i="10"/>
  <c r="P6" i="9"/>
  <c r="C6" i="10"/>
  <c r="C2" i="17"/>
  <c r="D2" i="17"/>
  <c r="P8" i="13" l="1"/>
  <c r="P8" i="11"/>
  <c r="P8" i="14"/>
  <c r="P8" i="16"/>
  <c r="P8" i="12"/>
  <c r="P8" i="15"/>
  <c r="AG8" i="13"/>
  <c r="AG8" i="16"/>
  <c r="AG8" i="12"/>
  <c r="AG8" i="11"/>
  <c r="AG8" i="14"/>
  <c r="AG8" i="15"/>
  <c r="C8" i="16"/>
  <c r="C8" i="12"/>
  <c r="C8" i="15"/>
  <c r="C8" i="13"/>
  <c r="C8" i="14"/>
  <c r="C8" i="11"/>
  <c r="L8" i="15"/>
  <c r="L8" i="13"/>
  <c r="L8" i="11"/>
  <c r="L8" i="14"/>
  <c r="L8" i="16"/>
  <c r="L8" i="12"/>
  <c r="J8" i="14"/>
  <c r="J8" i="16"/>
  <c r="J8" i="12"/>
  <c r="J8" i="15"/>
  <c r="J8" i="11"/>
  <c r="J8" i="13"/>
  <c r="AB8" i="15"/>
  <c r="AB8" i="16"/>
  <c r="AB8" i="14"/>
  <c r="AB8" i="13"/>
  <c r="AB8" i="11"/>
  <c r="AB8" i="12"/>
  <c r="AE8" i="14"/>
  <c r="AE8" i="11"/>
  <c r="AE8" i="15"/>
  <c r="AE8" i="13"/>
  <c r="AE8" i="16"/>
  <c r="AE8" i="12"/>
  <c r="M8" i="15"/>
  <c r="M8" i="12"/>
  <c r="M8" i="16"/>
  <c r="M8" i="14"/>
  <c r="M8" i="13"/>
  <c r="M8" i="11"/>
  <c r="AI8" i="16"/>
  <c r="AI8" i="12"/>
  <c r="AI8" i="15"/>
  <c r="AI8" i="13"/>
  <c r="AI8" i="14"/>
  <c r="AI8" i="11"/>
  <c r="Q8" i="13"/>
  <c r="Q8" i="14"/>
  <c r="Q8" i="16"/>
  <c r="Q8" i="12"/>
  <c r="Q8" i="11"/>
  <c r="Q8" i="15"/>
  <c r="R8" i="16"/>
  <c r="R8" i="12"/>
  <c r="R8" i="15"/>
  <c r="R8" i="11"/>
  <c r="R8" i="14"/>
  <c r="R8" i="13"/>
  <c r="B8" i="16"/>
  <c r="B8" i="12"/>
  <c r="B8" i="14"/>
  <c r="B8" i="15"/>
  <c r="B8" i="13"/>
  <c r="B8" i="11"/>
  <c r="D8" i="13"/>
  <c r="D8" i="16"/>
  <c r="D8" i="15"/>
  <c r="D8" i="14"/>
  <c r="D8" i="11"/>
  <c r="D8" i="12"/>
  <c r="W8" i="14"/>
  <c r="W8" i="11"/>
  <c r="W8" i="13"/>
  <c r="W8" i="15"/>
  <c r="W8" i="16"/>
  <c r="W8" i="12"/>
  <c r="AD8" i="14"/>
  <c r="AD8" i="15"/>
  <c r="AD8" i="13"/>
  <c r="AD8" i="12"/>
  <c r="AD8" i="16"/>
  <c r="AD8" i="11"/>
  <c r="X8" i="13"/>
  <c r="X8" i="11"/>
  <c r="X8" i="15"/>
  <c r="X8" i="16"/>
  <c r="X8" i="12"/>
  <c r="X8" i="14"/>
  <c r="I8" i="13"/>
  <c r="I8" i="16"/>
  <c r="I8" i="12"/>
  <c r="I8" i="11"/>
  <c r="I8" i="15"/>
  <c r="I8" i="14"/>
  <c r="T8" i="11"/>
  <c r="T8" i="15"/>
  <c r="T8" i="14"/>
  <c r="T8" i="13"/>
  <c r="T8" i="16"/>
  <c r="T8" i="12"/>
  <c r="E8" i="15"/>
  <c r="E8" i="16"/>
  <c r="E8" i="12"/>
  <c r="E8" i="11"/>
  <c r="E8" i="14"/>
  <c r="E8" i="13"/>
  <c r="V8" i="14"/>
  <c r="V8" i="12"/>
  <c r="V8" i="13"/>
  <c r="V8" i="15"/>
  <c r="V8" i="16"/>
  <c r="V8" i="11"/>
  <c r="O8" i="14"/>
  <c r="O8" i="11"/>
  <c r="O8" i="13"/>
  <c r="O8" i="16"/>
  <c r="O8" i="12"/>
  <c r="O8" i="15"/>
  <c r="AC8" i="15"/>
  <c r="AC8" i="12"/>
  <c r="AC8" i="11"/>
  <c r="AC8" i="14"/>
  <c r="AC8" i="13"/>
  <c r="AC8" i="16"/>
  <c r="H8" i="14"/>
  <c r="H8" i="13"/>
  <c r="H8" i="11"/>
  <c r="H8" i="16"/>
  <c r="H8" i="12"/>
  <c r="H8" i="15"/>
  <c r="Y8" i="13"/>
  <c r="Y8" i="14"/>
  <c r="Y8" i="16"/>
  <c r="Y8" i="12"/>
  <c r="Y8" i="11"/>
  <c r="Y8" i="15"/>
  <c r="N8" i="14"/>
  <c r="N8" i="16"/>
  <c r="N8" i="13"/>
  <c r="N8" i="12"/>
  <c r="N8" i="15"/>
  <c r="N8" i="11"/>
  <c r="G8" i="14"/>
  <c r="G8" i="11"/>
  <c r="G8" i="15"/>
  <c r="G8" i="13"/>
  <c r="G8" i="16"/>
  <c r="G8" i="12"/>
  <c r="Z8" i="16"/>
  <c r="Z8" i="12"/>
  <c r="Z8" i="15"/>
  <c r="Z8" i="11"/>
  <c r="Z8" i="14"/>
  <c r="Z8" i="13"/>
  <c r="F8" i="12"/>
  <c r="F8" i="14"/>
  <c r="F8" i="15"/>
  <c r="F8" i="13"/>
  <c r="F8" i="16"/>
  <c r="F8" i="11"/>
  <c r="U8" i="15"/>
  <c r="U8" i="14"/>
  <c r="U8" i="16"/>
  <c r="U8" i="11"/>
  <c r="U8" i="13"/>
  <c r="U8" i="12"/>
  <c r="AH8" i="16"/>
  <c r="AH8" i="12"/>
  <c r="AH8" i="14"/>
  <c r="AH8" i="15"/>
  <c r="AH8" i="11"/>
  <c r="AH8" i="13"/>
  <c r="AA8" i="16"/>
  <c r="AA8" i="12"/>
  <c r="AA8" i="13"/>
  <c r="AA8" i="15"/>
  <c r="AA8" i="14"/>
  <c r="AA8" i="11"/>
  <c r="S8" i="16"/>
  <c r="S8" i="12"/>
  <c r="S8" i="15"/>
  <c r="S8" i="14"/>
  <c r="S8" i="11"/>
  <c r="S8" i="13"/>
  <c r="K8" i="16"/>
  <c r="K8" i="12"/>
  <c r="K8" i="13"/>
  <c r="K8" i="15"/>
  <c r="K8" i="14"/>
  <c r="K8" i="11"/>
  <c r="AF8" i="15"/>
  <c r="AF8" i="13"/>
  <c r="AF8" i="11"/>
  <c r="AF8" i="16"/>
  <c r="AF8" i="12"/>
  <c r="AF8" i="14"/>
  <c r="AA2" i="10"/>
  <c r="U6" i="10"/>
  <c r="U6" i="9"/>
  <c r="AA6" i="10"/>
  <c r="S6" i="10"/>
  <c r="J2" i="10"/>
  <c r="Z2" i="10"/>
  <c r="S2" i="10"/>
  <c r="J6" i="9"/>
  <c r="R6" i="9"/>
  <c r="AC6" i="10"/>
  <c r="AC2" i="10"/>
  <c r="Z6" i="9"/>
  <c r="R2" i="10"/>
  <c r="E6" i="9"/>
  <c r="E2" i="10"/>
  <c r="AC6" i="9"/>
  <c r="N6" i="10"/>
  <c r="AD6" i="10"/>
  <c r="AD6" i="9"/>
  <c r="N6" i="9"/>
  <c r="K2" i="10"/>
  <c r="K6" i="10"/>
  <c r="T2" i="10"/>
  <c r="M6" i="10"/>
  <c r="AI2" i="10"/>
  <c r="AI6" i="9"/>
  <c r="M2" i="10"/>
  <c r="T6" i="9"/>
  <c r="H6" i="10"/>
  <c r="H2" i="10"/>
  <c r="F6" i="9"/>
  <c r="B2" i="10"/>
  <c r="B6" i="10"/>
  <c r="B6" i="9"/>
  <c r="L6" i="10"/>
  <c r="L6" i="9"/>
  <c r="H6" i="9"/>
  <c r="L2" i="10"/>
  <c r="G2" i="10"/>
  <c r="F2" i="10"/>
  <c r="V6" i="9"/>
  <c r="V2" i="10"/>
  <c r="G6" i="10"/>
  <c r="O2" i="10"/>
  <c r="W6" i="10"/>
  <c r="AE2" i="10"/>
  <c r="O6" i="10"/>
  <c r="AE6" i="10"/>
  <c r="W2" i="10"/>
  <c r="AB6" i="9"/>
  <c r="AB6" i="10"/>
  <c r="AB2" i="10"/>
</calcChain>
</file>

<file path=xl/sharedStrings.xml><?xml version="1.0" encoding="utf-8"?>
<sst xmlns="http://schemas.openxmlformats.org/spreadsheetml/2006/main" count="2483" uniqueCount="1211">
  <si>
    <t>battery electric vehicle</t>
  </si>
  <si>
    <t>natural gas vehicle</t>
  </si>
  <si>
    <t>gasoline vehicle</t>
  </si>
  <si>
    <t>diesel vehicle</t>
  </si>
  <si>
    <t>plugin hybrid vehicle</t>
  </si>
  <si>
    <t>Notes</t>
  </si>
  <si>
    <t>LDVs</t>
  </si>
  <si>
    <t>HDVs</t>
  </si>
  <si>
    <t>aircraft</t>
  </si>
  <si>
    <t>rail</t>
  </si>
  <si>
    <t>ships</t>
  </si>
  <si>
    <t>motorbikes</t>
  </si>
  <si>
    <t>- -</t>
  </si>
  <si>
    <t/>
  </si>
  <si>
    <t>Release Date</t>
  </si>
  <si>
    <t>Datekey</t>
  </si>
  <si>
    <t>Reference case</t>
  </si>
  <si>
    <t>Scenario</t>
  </si>
  <si>
    <t>Report</t>
  </si>
  <si>
    <t>EIA</t>
  </si>
  <si>
    <t>https://www.eia.gov/outlooks/aeo/tables_ref.cfm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</si>
  <si>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</si>
  <si>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</si>
  <si>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</si>
  <si>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</si>
  <si>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</si>
  <si>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 xml:space="preserve">    Light Duty Vehicles</t>
  </si>
  <si>
    <t>LDP000:wa_LightDutyVehi</t>
  </si>
  <si>
    <t xml:space="preserve">  Trucks</t>
  </si>
  <si>
    <t>LDP000:wa_Trucks</t>
  </si>
  <si>
    <t xml:space="preserve">  Cars</t>
  </si>
  <si>
    <t>LDP000:wa_Cars</t>
  </si>
  <si>
    <t>Average Price</t>
  </si>
  <si>
    <t xml:space="preserve">  Large Utility</t>
  </si>
  <si>
    <t>LDP000:va_LargeUtility</t>
  </si>
  <si>
    <t xml:space="preserve">  Small Utility</t>
  </si>
  <si>
    <t>LDP000:va_SmallUtility</t>
  </si>
  <si>
    <t xml:space="preserve">  Large Van</t>
  </si>
  <si>
    <t>LDP000:va_LargeVan</t>
  </si>
  <si>
    <t xml:space="preserve">  Small Van</t>
  </si>
  <si>
    <t>LDP000:va_SmallVan</t>
  </si>
  <si>
    <t xml:space="preserve">  Large Pickup</t>
  </si>
  <si>
    <t>LDP000:va_LargePickup</t>
  </si>
  <si>
    <t xml:space="preserve">  Small Pickup</t>
  </si>
  <si>
    <t>LDP000:va_SmallPickup</t>
  </si>
  <si>
    <t xml:space="preserve">  Two Seater Cars</t>
  </si>
  <si>
    <t>LDP000:va_TwoSeaterCars</t>
  </si>
  <si>
    <t xml:space="preserve">  Large Cars</t>
  </si>
  <si>
    <t>LDP000:va_LargeCars</t>
  </si>
  <si>
    <t xml:space="preserve">  Midsize Cars</t>
  </si>
  <si>
    <t>LDP000:va_MidsizeCars</t>
  </si>
  <si>
    <t xml:space="preserve">  Compact Cars</t>
  </si>
  <si>
    <t>LDP000:va_CompactCars</t>
  </si>
  <si>
    <t xml:space="preserve">  Subcompact Cars</t>
  </si>
  <si>
    <t>LDP000:va_SubcompactCar</t>
  </si>
  <si>
    <t xml:space="preserve">  Mini-compact Cars</t>
  </si>
  <si>
    <t>LDP000:va_Mini-compactC</t>
  </si>
  <si>
    <t>LDP000:ta_LargeUtility</t>
  </si>
  <si>
    <t>LDP000:ta_SmallUtility</t>
  </si>
  <si>
    <t>LDP000:ta_LargeVan</t>
  </si>
  <si>
    <t>LDP000:ta_SmallVan</t>
  </si>
  <si>
    <t>LDP000:ta_LargePickup</t>
  </si>
  <si>
    <t>LDP000:ta_SmallPickup</t>
  </si>
  <si>
    <t>LDP000:ta_TwoSeaterCars</t>
  </si>
  <si>
    <t>LDP000:ta_LargeCars</t>
  </si>
  <si>
    <t>LDP000:ta_MidsizeCars</t>
  </si>
  <si>
    <t>LDP000:ta_CompactCars</t>
  </si>
  <si>
    <t>LDP000:ta_SubcompactCar</t>
  </si>
  <si>
    <t>LDP000:ta_Mini-compactC</t>
  </si>
  <si>
    <t>Fuel Cell Hydrogen</t>
  </si>
  <si>
    <t>LDP000:sa_LargeUtility</t>
  </si>
  <si>
    <t>LDP000:sa_SmallUtility</t>
  </si>
  <si>
    <t>LDP000:sa_LargeVan</t>
  </si>
  <si>
    <t>LDP000:sa_SmallVan</t>
  </si>
  <si>
    <t>LDP000:sa_LargePickup</t>
  </si>
  <si>
    <t>LDP000:sa_SmallPickup</t>
  </si>
  <si>
    <t>LDP000:sa_TwoSeaterCars</t>
  </si>
  <si>
    <t>LDP000:sa_LargeCars</t>
  </si>
  <si>
    <t>LDP000:sa_MidsizeCars</t>
  </si>
  <si>
    <t>LDP000:sa_CompactCars</t>
  </si>
  <si>
    <t>LDP000:sa_SubcompactCar</t>
  </si>
  <si>
    <t>LDP000:sa_Mini-compactC</t>
  </si>
  <si>
    <t>Fuel Cell Methanol</t>
  </si>
  <si>
    <t>LDP000:ra_LargeUtility</t>
  </si>
  <si>
    <t>LDP000:ra_SmallUtility</t>
  </si>
  <si>
    <t>LDP000:ra_LargeVan</t>
  </si>
  <si>
    <t>LDP000:ra_SmallVan</t>
  </si>
  <si>
    <t>LDP000:ra_LargePickup</t>
  </si>
  <si>
    <t>LDP000:ra_SmallPickup</t>
  </si>
  <si>
    <t>LDP000:ra_TwoSeaterCars</t>
  </si>
  <si>
    <t>LDP000:ra_LargeCars</t>
  </si>
  <si>
    <t>LDP000:ra_MidsizeCars</t>
  </si>
  <si>
    <t>LDP000:ra_CompactCars</t>
  </si>
  <si>
    <t>LDP000:ra_SubcompactCar</t>
  </si>
  <si>
    <t>LDP000:ra_Mini-compactC</t>
  </si>
  <si>
    <t>Gasoline-Electric Hybrid</t>
  </si>
  <si>
    <t>LDP000:pa_LargeUtility</t>
  </si>
  <si>
    <t>LDP000:pa_SmallUtility</t>
  </si>
  <si>
    <t>LDP000:pa_LargeVan</t>
  </si>
  <si>
    <t>LDP000:pa_SmallVan</t>
  </si>
  <si>
    <t>LDP000:pa_LargePickup</t>
  </si>
  <si>
    <t>LDP000:pa_SmallPickup</t>
  </si>
  <si>
    <t>LDP000:pa_TwoSeaterCars</t>
  </si>
  <si>
    <t>LDP000:pa_LargeCars</t>
  </si>
  <si>
    <t>LDP000:pa_MidsizeCars</t>
  </si>
  <si>
    <t>LDP000:pa_CompactCars</t>
  </si>
  <si>
    <t>LDP000:pa_SubcompactCar</t>
  </si>
  <si>
    <t>LDP000:pa_Mini-compactC</t>
  </si>
  <si>
    <t>Diesel-Electric Hybrid</t>
  </si>
  <si>
    <t>LDP000:oa_LargeUtility</t>
  </si>
  <si>
    <t>LDP000:oa_SmallUtility</t>
  </si>
  <si>
    <t>LDP000:oa_LargeVan</t>
  </si>
  <si>
    <t>LDP000:oa_SmallVan</t>
  </si>
  <si>
    <t>LDP000:oa_LargePickup</t>
  </si>
  <si>
    <t>LDP000:oa_SmallPickup</t>
  </si>
  <si>
    <t>LDP000:oa_TwoSeaterCars</t>
  </si>
  <si>
    <t>LDP000:oa_LargeCars</t>
  </si>
  <si>
    <t>LDP000:oa_MidsizeCars</t>
  </si>
  <si>
    <t>LDP000:oa_CompactCars</t>
  </si>
  <si>
    <t>LDP000:oa_SubcompactCar</t>
  </si>
  <si>
    <t>LDP000:oa_Mini-compactC</t>
  </si>
  <si>
    <t>200 Mile Electric Vehicle</t>
  </si>
  <si>
    <t>LDP000:ga_LargeUtility</t>
  </si>
  <si>
    <t>LDP000:ga_SmallUtility</t>
  </si>
  <si>
    <t>LDP000:ga_LargeVan</t>
  </si>
  <si>
    <t>LDP000:ga_SmallVan</t>
  </si>
  <si>
    <t>LDP000:ga_LargePickup</t>
  </si>
  <si>
    <t>LDP000:ga_SmallPickup</t>
  </si>
  <si>
    <t>LDP000:ga_TwoSeaterCars</t>
  </si>
  <si>
    <t>LDP000:ga_LargeCars</t>
  </si>
  <si>
    <t>LDP000:ga_MidsizeCars</t>
  </si>
  <si>
    <t>LDP000:ga_CompactCars</t>
  </si>
  <si>
    <t>LDP000:ga_SubcompactCar</t>
  </si>
  <si>
    <t>LDP000:ga_Mini-compactC</t>
  </si>
  <si>
    <t>100 Mile Electric Vehicle</t>
  </si>
  <si>
    <t>LDP000:na_LargeUtility</t>
  </si>
  <si>
    <t>LDP000:na_SmallUtility</t>
  </si>
  <si>
    <t>LDP000:na_LargeVan</t>
  </si>
  <si>
    <t>LDP000:na_SmallVan</t>
  </si>
  <si>
    <t>LDP000:na_LargePickup</t>
  </si>
  <si>
    <t>LDP000:na_SmallPickup</t>
  </si>
  <si>
    <t>LDP000:na_TwoSeaterCars</t>
  </si>
  <si>
    <t>LDP000:na_LargeCars</t>
  </si>
  <si>
    <t>LDP000:na_MidsizeCars</t>
  </si>
  <si>
    <t>LDP000:na_CompactCars</t>
  </si>
  <si>
    <t>LDP000:na_SubcompactCar</t>
  </si>
  <si>
    <t>LDP000:na_Mini-compactC</t>
  </si>
  <si>
    <t>Propane Bi-Fuel</t>
  </si>
  <si>
    <t>LDP000:la_LargeUtility</t>
  </si>
  <si>
    <t>LDP000:la_SmallUtility</t>
  </si>
  <si>
    <t>LDP000:la_LargeVan</t>
  </si>
  <si>
    <t>LDP000:la_SmallVan</t>
  </si>
  <si>
    <t>LDP000:la_LargePickup</t>
  </si>
  <si>
    <t>LDP000:la_SmallPickup</t>
  </si>
  <si>
    <t>LDP000:la_TwoSeaterCars</t>
  </si>
  <si>
    <t>LDP000:la_LargeCars</t>
  </si>
  <si>
    <t>LDP000:la_MidsizeCars</t>
  </si>
  <si>
    <t>LDP000:la_CompactCars</t>
  </si>
  <si>
    <t>LDP000:la_SubcompactCar</t>
  </si>
  <si>
    <t>LDP000:la_Mini-compactC</t>
  </si>
  <si>
    <t>Propane</t>
  </si>
  <si>
    <t>LDP000:ka_LargeUtility</t>
  </si>
  <si>
    <t>LDP000:ka_SmallUtility</t>
  </si>
  <si>
    <t>LDP000:ka_LargeVan</t>
  </si>
  <si>
    <t>LDP000:ka_SmallVan</t>
  </si>
  <si>
    <t>LDP000:ka_LargePickup</t>
  </si>
  <si>
    <t>LDP000:ka_SmallPickup</t>
  </si>
  <si>
    <t>LDP000:ka_TwoSeaterCars</t>
  </si>
  <si>
    <t>LDP000:ka_LargeCars</t>
  </si>
  <si>
    <t>LDP000:ka_MidsizeCars</t>
  </si>
  <si>
    <t>LDP000:ka_CompactCars</t>
  </si>
  <si>
    <t>LDP000:ka_SubcompactCar</t>
  </si>
  <si>
    <t>LDP000:ka_Mini-compactC</t>
  </si>
  <si>
    <t>Compressed/Liquefied Natural Gas Bi-Fuel</t>
  </si>
  <si>
    <t>LDP000:ja_LargeUtility</t>
  </si>
  <si>
    <t>LDP000:ja_SmallUtility</t>
  </si>
  <si>
    <t>LDP000:ja_LargeVan</t>
  </si>
  <si>
    <t>LDP000:ja_SmallVan</t>
  </si>
  <si>
    <t>LDP000:ja_LargePickup</t>
  </si>
  <si>
    <t>LDP000:ja_SmallPickup</t>
  </si>
  <si>
    <t>LDP000:ja_TwoSeaterCars</t>
  </si>
  <si>
    <t>LDP000:ja_LargeCars</t>
  </si>
  <si>
    <t>LDP000:ja_MidsizeCars</t>
  </si>
  <si>
    <t>LDP000:ja_CompactCars</t>
  </si>
  <si>
    <t>LDP000:ja_SubcompactCar</t>
  </si>
  <si>
    <t>LDP000:ja_Mini-compactC</t>
  </si>
  <si>
    <t>Compressed/Liquefied Natural Gas</t>
  </si>
  <si>
    <t>LDP000:ha_LargeUtility</t>
  </si>
  <si>
    <t>LDP000:ha_SmallUtility</t>
  </si>
  <si>
    <t>LDP000:ha_LargeVan</t>
  </si>
  <si>
    <t>LDP000:ha_SmallVan</t>
  </si>
  <si>
    <t>LDP000:ha_LargePickup</t>
  </si>
  <si>
    <t>LDP000:ha_SmallPickup</t>
  </si>
  <si>
    <t>LDP000:ha_TwoSeaterCars</t>
  </si>
  <si>
    <t>LDP000:ha_LargeCars</t>
  </si>
  <si>
    <t>LDP000:ha_MidsizeCars</t>
  </si>
  <si>
    <t>LDP000:ha_CompactCars</t>
  </si>
  <si>
    <t>LDP000:ha_SubcompactCar</t>
  </si>
  <si>
    <t>LDP000:ha_Mini-compactC</t>
  </si>
  <si>
    <t>Ethanol Flex</t>
  </si>
  <si>
    <t>LDP000:da_LargeUtility</t>
  </si>
  <si>
    <t>LDP000:da_SmallUtility</t>
  </si>
  <si>
    <t>LDP000:da_LargeVan</t>
  </si>
  <si>
    <t>LDP000:da_SmallVan</t>
  </si>
  <si>
    <t>LDP000:da_LargePickup</t>
  </si>
  <si>
    <t>LDP000:da_SmallPickup</t>
  </si>
  <si>
    <t>LDP000:da_TwoSeaterCars</t>
  </si>
  <si>
    <t>LDP000:da_LargeCars</t>
  </si>
  <si>
    <t>LDP000:da_MidsizeCars</t>
  </si>
  <si>
    <t>LDP000:da_CompactCars</t>
  </si>
  <si>
    <t>LDP000:da_SubcompactCar</t>
  </si>
  <si>
    <t>LDP000:da_Mini-compactC</t>
  </si>
  <si>
    <t>Plug-in 40 Gasoline Hybrid</t>
  </si>
  <si>
    <t>LDP000:fa_LargeUtility</t>
  </si>
  <si>
    <t>LDP000:fa_SmallUtility</t>
  </si>
  <si>
    <t>LDP000:fa_LargeVan</t>
  </si>
  <si>
    <t>LDP000:fa_SmallVan</t>
  </si>
  <si>
    <t>LDP000:fa_LargePickup</t>
  </si>
  <si>
    <t>LDP000:fa_SmallPickup</t>
  </si>
  <si>
    <t>LDP000:fa_TwoSeaterCars</t>
  </si>
  <si>
    <t>LDP000:fa_LargeCars</t>
  </si>
  <si>
    <t>LDP000:fa_MidsizeCars</t>
  </si>
  <si>
    <t>LDP000:fa_CompactCars</t>
  </si>
  <si>
    <t>LDP000:fa_SubcompactCar</t>
  </si>
  <si>
    <t>LDP000:fa_Mini-compactC</t>
  </si>
  <si>
    <t>Plug-in 10 Gasoline Hybrid</t>
  </si>
  <si>
    <t>LDP000:ca_LargeUtility</t>
  </si>
  <si>
    <t>LDP000:ca_SmallUtility</t>
  </si>
  <si>
    <t>LDP000:ca_LargeVan</t>
  </si>
  <si>
    <t>LDP000:ca_SmallVan</t>
  </si>
  <si>
    <t>LDP000:ca_LargePickup</t>
  </si>
  <si>
    <t>LDP000:ca_SmallPickup</t>
  </si>
  <si>
    <t>LDP000:ca_TwoSeaterCars</t>
  </si>
  <si>
    <t>LDP000:ca_LargeCars</t>
  </si>
  <si>
    <t>LDP000:ca_MidsizeCars</t>
  </si>
  <si>
    <t>LDP000:ca_CompactCars</t>
  </si>
  <si>
    <t>LDP000:ca_SubcompactCar</t>
  </si>
  <si>
    <t>LDP000:ca_Mini-compactC</t>
  </si>
  <si>
    <t>Turbo Direct Injection Diesel</t>
  </si>
  <si>
    <t>LDP000:ba_LargeUtility</t>
  </si>
  <si>
    <t>LDP000:ba_SmallUtility</t>
  </si>
  <si>
    <t>LDP000:ba_LargeVan</t>
  </si>
  <si>
    <t>LDP000:ba_SmallVan</t>
  </si>
  <si>
    <t>LDP000:ba_LargePickup</t>
  </si>
  <si>
    <t>LDP000:ba_SmallPickup</t>
  </si>
  <si>
    <t>LDP000:ba_TwoSeaterCars</t>
  </si>
  <si>
    <t>LDP000:ba_LargeCars</t>
  </si>
  <si>
    <t>LDP000:ba_MidsizeCars</t>
  </si>
  <si>
    <t>LDP000:ba_CompactCars</t>
  </si>
  <si>
    <t>LDP000:ba_SubcompactCar</t>
  </si>
  <si>
    <t>LDP000:ba_Mini-compactC</t>
  </si>
  <si>
    <t>Gasoline</t>
  </si>
  <si>
    <t>53. New Light-Duty Vehicle Prices</t>
  </si>
  <si>
    <t>LDP000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</si>
  <si>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</si>
  <si>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</si>
  <si>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</si>
  <si>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For freight LDVs, we generally use the "Large Pickup" category from AEO 53,</t>
  </si>
  <si>
    <t>except for battery electric vehicle and plug-in hybrid vehicle, where we use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</si>
  <si>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</si>
  <si>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</si>
  <si>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</si>
  <si>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</si>
  <si>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</si>
  <si>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</si>
  <si>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</si>
  <si>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</si>
  <si>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</si>
  <si>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</si>
  <si>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</si>
  <si>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</si>
  <si>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</si>
  <si>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</si>
  <si>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</si>
  <si>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</si>
  <si>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</si>
  <si>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</si>
  <si>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</si>
  <si>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</si>
  <si>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</si>
  <si>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</si>
  <si>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</si>
  <si>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</si>
  <si>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</si>
  <si>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</si>
  <si>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</si>
  <si>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</si>
  <si>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</si>
  <si>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</si>
  <si>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</si>
  <si>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</si>
  <si>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</si>
  <si>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</si>
  <si>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</si>
  <si>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</si>
  <si>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</si>
  <si>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</si>
  <si>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</si>
  <si>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</si>
  <si>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</si>
  <si>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</si>
  <si>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</si>
  <si>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</si>
  <si>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</si>
  <si>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</si>
  <si>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</si>
  <si>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</si>
  <si>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</si>
  <si>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</si>
  <si>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</si>
  <si>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</si>
  <si>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</si>
  <si>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</si>
  <si>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</si>
  <si>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</si>
  <si>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</si>
  <si>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</si>
  <si>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</si>
  <si>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</si>
  <si>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</si>
  <si>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</si>
  <si>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</si>
  <si>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</si>
  <si>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</si>
  <si>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</si>
  <si>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</si>
  <si>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</si>
  <si>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</si>
  <si>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</si>
  <si>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</si>
  <si>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</si>
  <si>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</si>
  <si>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</si>
  <si>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</si>
  <si>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</si>
  <si>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</si>
  <si>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</si>
  <si>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</si>
  <si>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</si>
  <si>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</si>
  <si>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</si>
  <si>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</si>
  <si>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</si>
  <si>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</si>
  <si>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</si>
  <si>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</si>
  <si>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</si>
  <si>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</si>
  <si>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</si>
  <si>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</si>
  <si>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</si>
  <si>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</si>
  <si>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</si>
  <si>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</si>
  <si>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</si>
  <si>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</si>
  <si>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</si>
  <si>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</si>
  <si>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</si>
  <si>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</si>
  <si>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</si>
  <si>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</si>
  <si>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</si>
  <si>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</si>
  <si>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</si>
  <si>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</si>
  <si>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</si>
  <si>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</si>
  <si>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</si>
  <si>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</si>
  <si>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</si>
  <si>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</si>
  <si>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</si>
  <si>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</si>
  <si>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</si>
  <si>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</si>
  <si>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</si>
  <si>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</si>
  <si>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</si>
  <si>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</si>
  <si>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</si>
  <si>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</si>
  <si>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</si>
  <si>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</si>
  <si>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</si>
  <si>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</si>
  <si>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</si>
  <si>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</si>
  <si>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</si>
  <si>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</si>
  <si>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</si>
  <si>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</si>
  <si>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</si>
  <si>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</si>
  <si>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</si>
  <si>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</si>
  <si>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</si>
  <si>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</si>
  <si>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</si>
  <si>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</si>
  <si>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</si>
  <si>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</si>
  <si>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</si>
  <si>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</si>
  <si>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</si>
  <si>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</si>
  <si>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</si>
  <si>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</si>
  <si>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</si>
  <si>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</si>
  <si>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</si>
  <si>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</si>
  <si>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</si>
  <si>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</si>
  <si>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</si>
  <si>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</si>
  <si>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</si>
  <si>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</si>
  <si>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</si>
  <si>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</si>
  <si>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</si>
  <si>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</si>
  <si>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</si>
  <si>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</si>
  <si>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</si>
  <si>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</si>
  <si>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</si>
  <si>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</si>
  <si>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</si>
  <si>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</si>
  <si>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</si>
  <si>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</si>
  <si>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</si>
  <si>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</si>
  <si>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</si>
  <si>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</si>
  <si>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</si>
  <si>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</si>
  <si>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</si>
  <si>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</si>
  <si>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</si>
  <si>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</si>
  <si>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</si>
  <si>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</si>
  <si>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</si>
  <si>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</si>
  <si>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</si>
  <si>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</si>
  <si>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</si>
  <si>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</si>
  <si>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</si>
  <si>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</si>
  <si>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</si>
  <si>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</si>
  <si>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</si>
  <si>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</si>
  <si>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</si>
  <si>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</si>
  <si>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</si>
  <si>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</si>
  <si>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</si>
  <si>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</si>
  <si>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</si>
  <si>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</si>
  <si>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</si>
  <si>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</si>
  <si>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</si>
  <si>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</si>
  <si>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</si>
  <si>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</si>
  <si>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</si>
  <si>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</si>
  <si>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</si>
  <si>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</si>
  <si>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</si>
  <si>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</si>
  <si>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</si>
  <si>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</si>
  <si>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</si>
  <si>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</si>
  <si>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</si>
  <si>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</si>
  <si>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</si>
  <si>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</si>
  <si>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</si>
  <si>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</si>
  <si>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</si>
  <si>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</si>
  <si>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</si>
  <si>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</si>
  <si>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</si>
  <si>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</si>
  <si>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</si>
  <si>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</si>
  <si>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</si>
  <si>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</si>
  <si>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</si>
  <si>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</si>
  <si>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</si>
  <si>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</si>
  <si>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</si>
  <si>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</si>
  <si>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</si>
  <si>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</si>
  <si>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</si>
  <si>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</si>
  <si>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</si>
  <si>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</si>
  <si>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</si>
  <si>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</si>
  <si>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</si>
  <si>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</si>
  <si>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</si>
  <si>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</si>
  <si>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</si>
  <si>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</si>
  <si>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</si>
  <si>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</si>
  <si>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</si>
  <si>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</si>
  <si>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</si>
  <si>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</si>
  <si>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</si>
  <si>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</si>
  <si>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</si>
  <si>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</si>
  <si>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</si>
  <si>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</si>
  <si>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</si>
  <si>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</si>
  <si>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</si>
  <si>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</si>
  <si>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</si>
  <si>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</si>
  <si>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</si>
  <si>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</si>
  <si>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</si>
  <si>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</si>
  <si>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</si>
  <si>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</si>
  <si>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</si>
  <si>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</si>
  <si>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</si>
  <si>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</si>
  <si>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</si>
  <si>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</si>
  <si>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</si>
  <si>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</si>
  <si>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</si>
  <si>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</si>
  <si>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</si>
  <si>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</si>
  <si>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</si>
  <si>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</si>
  <si>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</si>
  <si>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</si>
  <si>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</si>
  <si>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</si>
  <si>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</si>
  <si>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</si>
  <si>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</si>
  <si>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</si>
  <si>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</si>
  <si>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</si>
  <si>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</si>
  <si>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</si>
  <si>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</si>
  <si>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</si>
  <si>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</si>
  <si>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</si>
  <si>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</si>
  <si>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</si>
  <si>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</si>
  <si>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</si>
  <si>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</si>
  <si>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</si>
  <si>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</si>
  <si>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</si>
  <si>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</si>
  <si>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</si>
  <si>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</si>
  <si>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</si>
  <si>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</si>
  <si>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</si>
  <si>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</si>
  <si>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</si>
  <si>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</si>
  <si>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</si>
  <si>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</si>
  <si>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</si>
  <si>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</si>
  <si>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</si>
  <si>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</si>
  <si>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</si>
  <si>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</si>
  <si>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</si>
  <si>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</si>
  <si>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</si>
  <si>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</si>
  <si>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</si>
  <si>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</si>
  <si>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</si>
  <si>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</si>
  <si>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</si>
  <si>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</si>
  <si>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</si>
  <si>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</si>
  <si>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</si>
  <si>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</si>
  <si>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</si>
  <si>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</si>
  <si>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</si>
  <si>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</si>
  <si>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</si>
  <si>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</si>
  <si>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</si>
  <si>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</si>
  <si>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</si>
  <si>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</si>
  <si>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</si>
  <si>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</si>
  <si>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</si>
  <si>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</si>
  <si>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</si>
  <si>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</si>
  <si>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</si>
  <si>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</si>
  <si>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</si>
  <si>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</si>
  <si>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</si>
  <si>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</si>
  <si>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</si>
  <si>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</si>
  <si>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</si>
  <si>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</si>
  <si>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</si>
  <si>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</si>
  <si>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</si>
  <si>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</si>
  <si>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</si>
  <si>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</si>
  <si>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</si>
  <si>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</si>
  <si>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</si>
  <si>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</si>
  <si>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</si>
  <si>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</si>
  <si>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</si>
  <si>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</si>
  <si>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</si>
  <si>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</si>
  <si>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</si>
  <si>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</si>
  <si>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</si>
  <si>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</si>
  <si>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</si>
  <si>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</si>
  <si>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</si>
  <si>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</si>
  <si>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</si>
  <si>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</si>
  <si>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</si>
  <si>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</si>
  <si>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</si>
  <si>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</si>
  <si>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</si>
  <si>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</si>
  <si>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</si>
  <si>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</si>
  <si>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</si>
  <si>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</si>
  <si>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</si>
  <si>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</si>
  <si>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</si>
  <si>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</si>
  <si>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</si>
  <si>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</si>
  <si>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</si>
  <si>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</si>
  <si>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</si>
  <si>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</si>
  <si>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</si>
  <si>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</si>
  <si>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</si>
  <si>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</si>
  <si>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</si>
  <si>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</si>
  <si>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</si>
  <si>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</si>
  <si>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</si>
  <si>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</si>
  <si>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</si>
  <si>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</si>
  <si>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</si>
  <si>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</si>
  <si>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</si>
  <si>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</si>
  <si>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</si>
  <si>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</si>
  <si>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</si>
  <si>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</si>
  <si>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</si>
  <si>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</si>
  <si>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</si>
  <si>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</si>
  <si>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</si>
  <si>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</si>
  <si>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</si>
  <si>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</si>
  <si>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</si>
  <si>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</si>
  <si>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</si>
  <si>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</si>
  <si>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</si>
  <si>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</si>
  <si>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</si>
  <si>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</si>
  <si>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</si>
  <si>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</si>
  <si>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</si>
  <si>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</si>
  <si>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</si>
  <si>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</si>
  <si>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</si>
  <si>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</si>
  <si>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</si>
  <si>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</si>
  <si>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</si>
  <si>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</si>
  <si>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</si>
  <si>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</si>
  <si>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</si>
  <si>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</si>
  <si>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</si>
  <si>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</si>
  <si>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</si>
  <si>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</si>
  <si>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</si>
  <si>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</si>
  <si>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</si>
  <si>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</si>
  <si>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</si>
  <si>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</si>
  <si>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</si>
  <si>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</si>
  <si>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</si>
  <si>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</si>
  <si>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</si>
  <si>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</si>
  <si>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</si>
  <si>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</si>
  <si>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</si>
  <si>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</si>
  <si>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</si>
  <si>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</si>
  <si>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</si>
  <si>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</si>
  <si>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</si>
  <si>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2016 to 2012, for AEO 2017</t>
  </si>
  <si>
    <t>For HDVs, we look up the price of the main vehicle technology (diesel</t>
  </si>
  <si>
    <t>vehicle) for each of passengers and freight today.  We then use ratios</t>
  </si>
  <si>
    <t>with the most applicable quantities from the LDV price projections</t>
  </si>
  <si>
    <t>(AEO 53) to establish the prices for different technologies and to extend</t>
  </si>
  <si>
    <t>all technology price trends into the future.</t>
  </si>
  <si>
    <t>the "Large Utility" category (because there is no data in the "Large Pickup"</t>
  </si>
  <si>
    <t>for these vehicle technologies).  We extrapolate to obtain prices for the</t>
  </si>
  <si>
    <t>first few years, when prices for these technologies are not available from</t>
  </si>
  <si>
    <t>AEO 53.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</si>
  <si>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</si>
  <si>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</si>
  <si>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</si>
  <si>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</si>
  <si>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</si>
  <si>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</si>
  <si>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</si>
  <si>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Unable to find an authoritative statistic, so using the average of all listed prices for new conventional daycab and new conventional sleeper trucks.  These are prices for the cab; the trailer is not included.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</si>
  <si>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</si>
  <si>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</si>
  <si>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</si>
  <si>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</si>
  <si>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</si>
  <si>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</si>
  <si>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</si>
  <si>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</si>
  <si>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</si>
  <si>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</si>
  <si>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</si>
  <si>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</si>
  <si>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</si>
  <si>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</si>
  <si>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</si>
  <si>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passenger HDV (bus) prices</t>
  </si>
  <si>
    <t>Freight HDV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</si>
  <si>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</si>
  <si>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</si>
  <si>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</si>
  <si>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</si>
  <si>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</si>
  <si>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</si>
  <si>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</si>
  <si>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</si>
  <si>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</si>
  <si>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</si>
  <si>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</si>
  <si>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</si>
  <si>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</si>
  <si>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</si>
  <si>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</si>
  <si>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</si>
  <si>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</si>
  <si>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</si>
  <si>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</si>
  <si>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</si>
  <si>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</si>
  <si>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</si>
  <si>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</si>
  <si>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</si>
  <si>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</si>
  <si>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</si>
  <si>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</si>
  <si>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</si>
  <si>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</si>
  <si>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</si>
  <si>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</si>
  <si>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</si>
  <si>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</si>
  <si>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</si>
  <si>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</si>
  <si>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</si>
  <si>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</si>
  <si>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</si>
  <si>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</si>
  <si>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</si>
  <si>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</si>
  <si>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</si>
  <si>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</si>
  <si>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</si>
  <si>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</si>
  <si>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</si>
  <si>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</si>
  <si>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</si>
  <si>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</si>
  <si>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</si>
  <si>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</si>
  <si>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</si>
  <si>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</si>
  <si>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</si>
  <si>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</si>
  <si>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</si>
  <si>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</si>
  <si>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</si>
  <si>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</si>
  <si>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</si>
  <si>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</si>
  <si>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</si>
  <si>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</si>
  <si>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</si>
  <si>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 xml:space="preserve">   Note:  Totals may not equal sum of components due to independent rounding.</t>
  </si>
  <si>
    <t xml:space="preserve">   - - = Not applicable.</t>
  </si>
  <si>
    <t xml:space="preserve">   ZEVP = Zero emission vehicles from the low emission vehicle program.</t>
  </si>
  <si>
    <t xml:space="preserve">   EPACT = Energy Policy Act of 1992.</t>
  </si>
  <si>
    <t xml:space="preserve">   ICE = Internal combustion engine.</t>
  </si>
  <si>
    <t xml:space="preserve">   2/ Includes personal and fleet light-duty trucks.</t>
  </si>
  <si>
    <t xml:space="preserve">   1/ Includes personal and fleet light-duty cars.</t>
  </si>
  <si>
    <t>Total Alternative-Fueled Vehicle Sales</t>
  </si>
  <si>
    <t>TST000:</t>
  </si>
  <si>
    <t xml:space="preserve">   TDI Diesel Microhybrids</t>
  </si>
  <si>
    <t>TST000:mh_TDIDiesel</t>
  </si>
  <si>
    <t xml:space="preserve">   Conventional Gasoline Microhybrids</t>
  </si>
  <si>
    <t>TST000:mh_ConventionGas</t>
  </si>
  <si>
    <t>Total Vehicles Sales</t>
  </si>
  <si>
    <t>TST000:ma_TotalVehicles</t>
  </si>
  <si>
    <t xml:space="preserve">   Fuel Cell</t>
  </si>
  <si>
    <t>TST000:ta_FuelCell</t>
  </si>
  <si>
    <t xml:space="preserve">   Gaseous (Propane and Natural Gas)</t>
  </si>
  <si>
    <t>TST000:ta_GassyGaseous</t>
  </si>
  <si>
    <t xml:space="preserve">   Electric Hybrid</t>
  </si>
  <si>
    <t>TST000:ta_ElectricHybrd</t>
  </si>
  <si>
    <t xml:space="preserve">   Plug-in Electric Hybrid</t>
  </si>
  <si>
    <t>TST000:ta_PluginHybrid</t>
  </si>
  <si>
    <t xml:space="preserve">   Electric</t>
  </si>
  <si>
    <t>TST000:ta_PlugElectric</t>
  </si>
  <si>
    <t xml:space="preserve">   Flex-Fuel</t>
  </si>
  <si>
    <t>TST000:ta_Flex-Fuel</t>
  </si>
  <si>
    <t xml:space="preserve">   TDI Diesel</t>
  </si>
  <si>
    <t>TST000:ta_TDIDiesel</t>
  </si>
  <si>
    <t xml:space="preserve">   Conventional Gasoline</t>
  </si>
  <si>
    <t>TST000:ta_ConventionGas</t>
  </si>
  <si>
    <t>Total Sales, Cars and Light Trucks</t>
  </si>
  <si>
    <t>ZEVP Legislative Alternative Sales</t>
  </si>
  <si>
    <t>TST000:la_ZEVPLegislati</t>
  </si>
  <si>
    <t>EPACT Legislative  Alternative Sales</t>
  </si>
  <si>
    <t>TST000:la_EPACTLegislat</t>
  </si>
  <si>
    <t>Percent Total Alternative Sales</t>
  </si>
  <si>
    <t>TST000:la_PercentTotalA</t>
  </si>
  <si>
    <t>Total New Light Truck Sales</t>
  </si>
  <si>
    <t>TST000:ka_TotalNewTruck</t>
  </si>
  <si>
    <t>Percent Alternative Light Truck Sales</t>
  </si>
  <si>
    <t>TST000:ka_PercentAltern</t>
  </si>
  <si>
    <t xml:space="preserve">     Total Alternative Light Trucks</t>
  </si>
  <si>
    <t>TST000:ja_TotalAlternat</t>
  </si>
  <si>
    <t xml:space="preserve">   Fuel Cell Hydrogen</t>
  </si>
  <si>
    <t>TST000:ja_FuelCellHydro</t>
  </si>
  <si>
    <t xml:space="preserve">   Fuel Cell Methanol</t>
  </si>
  <si>
    <t>TST000:ja_FuelCellMetha</t>
  </si>
  <si>
    <t>TST000:ja_FuelCellGasol</t>
  </si>
  <si>
    <t xml:space="preserve">   Propane Bi-fuel</t>
  </si>
  <si>
    <t>TST000:ja_LiquefiedPetr</t>
  </si>
  <si>
    <t xml:space="preserve">   Propane ICE</t>
  </si>
  <si>
    <t>TST000:ia_LiquefiedPetr</t>
  </si>
  <si>
    <t xml:space="preserve">   Natural Gas Bi-fuel</t>
  </si>
  <si>
    <t>TST000:ia_CompressedNat</t>
  </si>
  <si>
    <t xml:space="preserve">   Natural Gas ICE</t>
  </si>
  <si>
    <t>TST000:ha_CompressedNat</t>
  </si>
  <si>
    <t xml:space="preserve">   Electric-Gasoline Hybrid</t>
  </si>
  <si>
    <t>TST000:ha_Electric-Gaso</t>
  </si>
  <si>
    <t xml:space="preserve">   Electric-Diesel Hybrid</t>
  </si>
  <si>
    <t>TST000:ha_Electric-Dies</t>
  </si>
  <si>
    <t xml:space="preserve">   Plug-in 40 Gasoline Hybrid</t>
  </si>
  <si>
    <t>TST000:ha_Plug-in40Hybd</t>
  </si>
  <si>
    <t xml:space="preserve">   Plug-in 10 Gasoline Hybrid</t>
  </si>
  <si>
    <t>TST000:ha_Plug-inGasoli</t>
  </si>
  <si>
    <t xml:space="preserve">   200 Mile Electric Vehicle</t>
  </si>
  <si>
    <t>TST000:ha_ElectricVehic</t>
  </si>
  <si>
    <t xml:space="preserve">   100 Mile Electric Vehicle</t>
  </si>
  <si>
    <t>TST000:ha_100mileEV</t>
  </si>
  <si>
    <t xml:space="preserve">   Ethanol-Flex Fuel ICE</t>
  </si>
  <si>
    <t>TST000:ha_Ethanol-FlexF</t>
  </si>
  <si>
    <t xml:space="preserve"> Alternative-Fuel Light Trucks</t>
  </si>
  <si>
    <t xml:space="preserve">     Total Conventional Light Trucks</t>
  </si>
  <si>
    <t>TST000:ga_TotalConventi</t>
  </si>
  <si>
    <t xml:space="preserve">   TDI Diesel ICE</t>
  </si>
  <si>
    <t>TST000:ga_TDIDieselICE</t>
  </si>
  <si>
    <t xml:space="preserve">   Gasoline ICE Vehicles</t>
  </si>
  <si>
    <t>TST000:ga_GasolineICEVe</t>
  </si>
  <si>
    <t xml:space="preserve"> Conventional Light Trucks</t>
  </si>
  <si>
    <t>New Light Truck Sales 2/</t>
  </si>
  <si>
    <t>Total New Car Sales</t>
  </si>
  <si>
    <t>TST000:fa_TotalNewCarSa</t>
  </si>
  <si>
    <t>Percent Alternative Car Sales</t>
  </si>
  <si>
    <t>TST000:fa_PercentAltern</t>
  </si>
  <si>
    <t xml:space="preserve">     Total Alternative Cars</t>
  </si>
  <si>
    <t>TST000:ea_TotalAlternat</t>
  </si>
  <si>
    <t>TST000:ea_FuelCellHydro</t>
  </si>
  <si>
    <t>TST000:ea_FuelCellMetha</t>
  </si>
  <si>
    <t>TST000:ea_FuelCellGasol</t>
  </si>
  <si>
    <t>TST000:ea_LiquefiedPetr</t>
  </si>
  <si>
    <t>TST000:da_LiquefiedPetr</t>
  </si>
  <si>
    <t>TST000:da_CompressedNat</t>
  </si>
  <si>
    <t>TST000:ca_CompressedNat</t>
  </si>
  <si>
    <t>TST000:ca_Electric-Gaso</t>
  </si>
  <si>
    <t>TST000:ca_Electric-Dies</t>
  </si>
  <si>
    <t>TST000:ca_Plug-in40Hybd</t>
  </si>
  <si>
    <t>TST000:ca_Plug-inGasoli</t>
  </si>
  <si>
    <t>TST000:ca_ElectricVehic</t>
  </si>
  <si>
    <t>TST000:ca_100mileEV</t>
  </si>
  <si>
    <t>TST000:ca_Ethanol-FlexF</t>
  </si>
  <si>
    <t xml:space="preserve"> Alternative-Fuel Cars</t>
  </si>
  <si>
    <t xml:space="preserve">     Total Conventional Cars</t>
  </si>
  <si>
    <t>TST000:ba_TotalConventi</t>
  </si>
  <si>
    <t>TST000:ba_TDIDieselICE</t>
  </si>
  <si>
    <t>TST000:ba_GasolineICEVe</t>
  </si>
  <si>
    <t xml:space="preserve"> Conventional Cars</t>
  </si>
  <si>
    <t>New Car Sales 1/</t>
  </si>
  <si>
    <t xml:space="preserve"> Technology Type</t>
  </si>
  <si>
    <t>(thousands)</t>
  </si>
  <si>
    <t>39. Light-Duty Vehicle Sales by Technology Type</t>
  </si>
  <si>
    <t>TST000</t>
  </si>
  <si>
    <t xml:space="preserve">   Conventional Light Trucks</t>
  </si>
  <si>
    <t>TCA000:na_ConventionalL</t>
  </si>
  <si>
    <t xml:space="preserve">   Conventional Cars</t>
  </si>
  <si>
    <t>TCA000:na_ConventionalC</t>
  </si>
  <si>
    <t>Average Weight for the Stock</t>
  </si>
  <si>
    <t xml:space="preserve">   Average New Light Truck</t>
  </si>
  <si>
    <t>TCA000:ma_AverageNewLig</t>
  </si>
  <si>
    <t xml:space="preserve">      Large Utility</t>
  </si>
  <si>
    <t>TCA000:ma_LargeUtility</t>
  </si>
  <si>
    <t xml:space="preserve">      Small Utility</t>
  </si>
  <si>
    <t>TCA000:ma_SmallUtility</t>
  </si>
  <si>
    <t xml:space="preserve">      Large Van</t>
  </si>
  <si>
    <t>TCA000:ma_LargeVan</t>
  </si>
  <si>
    <t xml:space="preserve">      Small Van</t>
  </si>
  <si>
    <t>TCA000:ma_SmallVan</t>
  </si>
  <si>
    <t xml:space="preserve">      Large Pickup</t>
  </si>
  <si>
    <t>TCA000:ma_LargePickup</t>
  </si>
  <si>
    <t xml:space="preserve">      Small Pickup</t>
  </si>
  <si>
    <t>TCA000:ma_SmallPickup</t>
  </si>
  <si>
    <t xml:space="preserve">   Average New Car</t>
  </si>
  <si>
    <t>TCA000:la_AverageNewCar</t>
  </si>
  <si>
    <t xml:space="preserve">      Two Seater</t>
  </si>
  <si>
    <t>TCA000:la_TwoSeater</t>
  </si>
  <si>
    <t xml:space="preserve">      Large</t>
  </si>
  <si>
    <t>TCA000:la_Large</t>
  </si>
  <si>
    <t xml:space="preserve">      Midsize</t>
  </si>
  <si>
    <t>TCA000:la_Midsize</t>
  </si>
  <si>
    <t xml:space="preserve">      Compact</t>
  </si>
  <si>
    <t>TCA000:la_Compact</t>
  </si>
  <si>
    <t xml:space="preserve">      Subcompact</t>
  </si>
  <si>
    <t>TCA000:la_Subcompact</t>
  </si>
  <si>
    <t xml:space="preserve">      Minicompact</t>
  </si>
  <si>
    <t>TCA000:la_Minicompact</t>
  </si>
  <si>
    <t>New Vehicle Average Weight</t>
  </si>
  <si>
    <t>TCA000:ka_AverageNewLig</t>
  </si>
  <si>
    <t>TCA000:ka_LargeUtility</t>
  </si>
  <si>
    <t>TCA000:ka_SmallUtility</t>
  </si>
  <si>
    <t>TCA000:ka_LargeVan</t>
  </si>
  <si>
    <t>TCA000:ka_SmallVan</t>
  </si>
  <si>
    <t>TCA000:ka_LargePickup</t>
  </si>
  <si>
    <t>TCA000:ka_SmallPickup</t>
  </si>
  <si>
    <t>TCA000:ja_AverageNewCar</t>
  </si>
  <si>
    <t>TCA000:ja_TwoSeater</t>
  </si>
  <si>
    <t>TCA000:ja_Large</t>
  </si>
  <si>
    <t>TCA000:ja_Midsize</t>
  </si>
  <si>
    <t>TCA000:ja_Compact</t>
  </si>
  <si>
    <t>TCA000:ja_Subcompact</t>
  </si>
  <si>
    <t>TCA000:ja_Minicompact</t>
  </si>
  <si>
    <t>New Vehicle Average Horsepower</t>
  </si>
  <si>
    <t>TCA000:ja_LargeUtility</t>
  </si>
  <si>
    <t>TCA000:ja_SmallUtility</t>
  </si>
  <si>
    <t>TCA000:ja_LargeVan</t>
  </si>
  <si>
    <t>TCA000:ja_SmallVan</t>
  </si>
  <si>
    <t>TCA000:ja_LargePickup</t>
  </si>
  <si>
    <t>TCA000:ja_SmallPickup</t>
  </si>
  <si>
    <t>TCA000:ia_TwoSeater</t>
  </si>
  <si>
    <t>TCA000:ia_Large</t>
  </si>
  <si>
    <t>TCA000:ia_Midsize</t>
  </si>
  <si>
    <t>TCA000:ia_Compact</t>
  </si>
  <si>
    <t>TCA000:ia_Subcompact</t>
  </si>
  <si>
    <t>TCA000:ia_Minicompact</t>
  </si>
  <si>
    <t>New Vehicle Sales Shares (percent)</t>
  </si>
  <si>
    <t xml:space="preserve">      Light Trucks</t>
  </si>
  <si>
    <t>TCA000:ha_LightTrucks</t>
  </si>
  <si>
    <t xml:space="preserve">      Cars</t>
  </si>
  <si>
    <t>TCA000:ha_Cars</t>
  </si>
  <si>
    <t xml:space="preserve">   Average On-Road Miles per Gallon</t>
  </si>
  <si>
    <t>TCA000:ga_LightTrucks</t>
  </si>
  <si>
    <t>TCA000:ga_Cars</t>
  </si>
  <si>
    <t xml:space="preserve">   EPA Rated New Vehicle Fuel Efficiency</t>
  </si>
  <si>
    <t>Fleet Vehicles</t>
  </si>
  <si>
    <t xml:space="preserve">         Large Utility</t>
  </si>
  <si>
    <t>TCA000:ga_LargeUtility</t>
  </si>
  <si>
    <t xml:space="preserve">         Small Utility</t>
  </si>
  <si>
    <t>TCA000:ga_SmallUtility</t>
  </si>
  <si>
    <t xml:space="preserve">         Large Van</t>
  </si>
  <si>
    <t>TCA000:ga_LargeVan</t>
  </si>
  <si>
    <t xml:space="preserve">         Small Van</t>
  </si>
  <si>
    <t>TCA000:ga_SmallVan</t>
  </si>
  <si>
    <t xml:space="preserve">         Large Pickup</t>
  </si>
  <si>
    <t>TCA000:ga_LargePickup</t>
  </si>
  <si>
    <t xml:space="preserve">         Small Pickup</t>
  </si>
  <si>
    <t>TCA000:ga_SmallPickup</t>
  </si>
  <si>
    <t xml:space="preserve">      Alternative-Fuel Light Trucks</t>
  </si>
  <si>
    <t xml:space="preserve">      Average New Alternative Cars</t>
  </si>
  <si>
    <t>TCA000:fa_AverageNewAlt</t>
  </si>
  <si>
    <t xml:space="preserve">         Two Seater</t>
  </si>
  <si>
    <t>TCA000:fa_TwoSeater</t>
  </si>
  <si>
    <t xml:space="preserve">         Large</t>
  </si>
  <si>
    <t>TCA000:fa_Large</t>
  </si>
  <si>
    <t xml:space="preserve">         Midsize</t>
  </si>
  <si>
    <t>TCA000:fa_Midsize</t>
  </si>
  <si>
    <t xml:space="preserve">         Compact</t>
  </si>
  <si>
    <t>TCA000:fa_Compact</t>
  </si>
  <si>
    <t xml:space="preserve">         Subcompact</t>
  </si>
  <si>
    <t>TCA000:fa_Subcompact</t>
  </si>
  <si>
    <t xml:space="preserve">         Minicompact</t>
  </si>
  <si>
    <t>TCA000:fa_Minicompact</t>
  </si>
  <si>
    <t xml:space="preserve">      Alternative-Fuel Cars</t>
  </si>
  <si>
    <t xml:space="preserve">   New Fuel Efficiency by Size Class 2/</t>
  </si>
  <si>
    <t>TCA000:ea_LightTrucks</t>
  </si>
  <si>
    <t>TCA000:ea_Cars</t>
  </si>
  <si>
    <t xml:space="preserve">   Degradation Factors 1/</t>
  </si>
  <si>
    <t xml:space="preserve">      Average New Light Truck On-Road</t>
  </si>
  <si>
    <t>TCA000:da_AverageNewLTO</t>
  </si>
  <si>
    <t xml:space="preserve">      Average New Light Truck</t>
  </si>
  <si>
    <t>TCA000:da_AverageNewLig</t>
  </si>
  <si>
    <t>TCA000:da_LargeUtility</t>
  </si>
  <si>
    <t>TCA000:da_SmallUtility</t>
  </si>
  <si>
    <t>TCA000:da_LargeVan</t>
  </si>
  <si>
    <t>TCA000:da_SmallVan</t>
  </si>
  <si>
    <t>TCA000:da_LargePickup</t>
  </si>
  <si>
    <t>TCA000:da_SmallPickup</t>
  </si>
  <si>
    <t xml:space="preserve">      Conventional Light Trucks</t>
  </si>
  <si>
    <t xml:space="preserve">      Average New Car On-Road</t>
  </si>
  <si>
    <t>TCA000:ca_AverageNewCar</t>
  </si>
  <si>
    <t xml:space="preserve">      Average New Car</t>
  </si>
  <si>
    <t>TCA000:ba_AverageNewCar</t>
  </si>
  <si>
    <t>TCA000:ba_TwoSeater</t>
  </si>
  <si>
    <t>TCA000:ba_Large</t>
  </si>
  <si>
    <t>TCA000:ba_Midsize</t>
  </si>
  <si>
    <t>TCA000:ba_Compact</t>
  </si>
  <si>
    <t>TCA000:ba_Subcompact</t>
  </si>
  <si>
    <t>TCA000:ba_Minicompact</t>
  </si>
  <si>
    <t xml:space="preserve">      Conventional Cars (miles per gallon)</t>
  </si>
  <si>
    <t>Personal Vehicles</t>
  </si>
  <si>
    <t xml:space="preserve"> Class Attributes</t>
  </si>
  <si>
    <t>43. Summary of New Light-Duty Vehicle Size Class Attributes</t>
  </si>
  <si>
    <t>TCA000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</si>
  <si>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</si>
  <si>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</si>
  <si>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</si>
  <si>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</si>
  <si>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</si>
  <si>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</si>
  <si>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</si>
  <si>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</si>
  <si>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</si>
  <si>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</si>
  <si>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</si>
  <si>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</si>
  <si>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</si>
  <si>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</si>
  <si>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</si>
  <si>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</si>
  <si>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</si>
  <si>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</si>
  <si>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</si>
  <si>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</si>
  <si>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</si>
  <si>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</si>
  <si>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</si>
  <si>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</si>
  <si>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</si>
  <si>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</si>
  <si>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</si>
  <si>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</si>
  <si>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</si>
  <si>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</si>
  <si>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</si>
  <si>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</si>
  <si>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</si>
  <si>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</si>
  <si>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</si>
  <si>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</si>
  <si>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</si>
  <si>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</si>
  <si>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</si>
  <si>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Tables 39, 43, and 53</t>
  </si>
  <si>
    <t xml:space="preserve">   300 Mile Electric Vehicle</t>
  </si>
  <si>
    <t>Current and Potential Markets for Alternative-Fuel Vehicles, 1996; EIA, Alternatives to Traditional Transportation</t>
  </si>
  <si>
    <t>Fuels 2009 (Part II - User and Fuel Data); U.S. Environmental Protection Agency, Engines and Vehicles Compliance</t>
  </si>
  <si>
    <t>300 Mile Electric Vehicle</t>
  </si>
  <si>
    <t>2017 to 2012, for AEO 2018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</si>
  <si>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</si>
  <si>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</si>
  <si>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</si>
  <si>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</si>
  <si>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</si>
  <si>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</si>
  <si>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 Sources:  2017 values derived using:  U.S. Energy Information Administration (EIA), Describing</t>
  </si>
  <si>
    <t>Information System, various years; and EIA, AEO2019 National Energy Modeling System run ref2019.d111618a.</t>
  </si>
  <si>
    <t>2018 and projections:  EIA, AEO2019 National Energy Modeling System run ref2019.d111618a.</t>
  </si>
  <si>
    <t xml:space="preserve">         Small Crossover Utility</t>
  </si>
  <si>
    <t xml:space="preserve">         Large Crossover Utility</t>
  </si>
  <si>
    <t xml:space="preserve">   Cars</t>
  </si>
  <si>
    <t xml:space="preserve">      Small Crossover Utility</t>
  </si>
  <si>
    <t xml:space="preserve">      Large Crossover Utility</t>
  </si>
  <si>
    <t xml:space="preserve">   Light Trucks</t>
  </si>
  <si>
    <t xml:space="preserve">   1/  Conversion factor used to convert U.S. Environmental Protection Agency (EPA) rated efficiency to "on road" miles per gallon.</t>
  </si>
  <si>
    <t xml:space="preserve">   2/  Environmental Protection Agency rated miles per gallon.</t>
  </si>
  <si>
    <t xml:space="preserve">   Sources:  2017 values derived using:  U.S. Environmental Protection Agency, Engines and Vehicles Compliance</t>
  </si>
  <si>
    <t>Information System, various years; Federal Highway Administration, Highway Statistics 2016; and U.S. Energy</t>
  </si>
  <si>
    <t>Information Administration (EIA), AEO2019 National Energy Modeling System run ref2019.d111618a.  2018 and</t>
  </si>
  <si>
    <t>projections:  EIA, AEO2019 National Energy Modeling System run ref2019.d111618a.</t>
  </si>
  <si>
    <t>(thousand 2018 dollars)</t>
  </si>
  <si>
    <t xml:space="preserve">  Small Crossover Cars</t>
  </si>
  <si>
    <t xml:space="preserve">  Large Crossover Cars</t>
  </si>
  <si>
    <t xml:space="preserve">  Small Crossover Trucks</t>
  </si>
  <si>
    <t xml:space="preserve">  Large Crossover Trucks</t>
  </si>
  <si>
    <t xml:space="preserve">   Sources:  2017 and 2018:  U.S. Energy Information Administration (EIA), Short-Term Energy</t>
  </si>
  <si>
    <t>Outlook, October 2018 and EIA, AEO2019 National Energy Modeling System run ref2019.d111618a.</t>
  </si>
  <si>
    <t>Projections:  EIA, AEO2019 National Energy Modeling System run ref2019.d111618a.</t>
  </si>
  <si>
    <t>Small Crossover Utility</t>
  </si>
  <si>
    <t>Large Crossover Utility</t>
  </si>
  <si>
    <t>Only the following four vehicle types include prices for plugin hybrid LDVs.</t>
  </si>
  <si>
    <t>2018 to 2012, for AEO 2019</t>
  </si>
  <si>
    <t>2018 cost of EV bus</t>
  </si>
  <si>
    <t>Environmental and Energy Study Institute</t>
  </si>
  <si>
    <t>Fact Sheet: Battery Electric Buses: Benefits Outweigh Costs</t>
  </si>
  <si>
    <t>https://www.eesi.org/papers/view/fact-sheet-electric-buses-benefits-outweigh-costs</t>
  </si>
  <si>
    <t>Price Data for BEV and PHEVs</t>
  </si>
  <si>
    <t>Assigned LDV Share Type Percent</t>
  </si>
  <si>
    <t>Weighted Average EV Prices</t>
  </si>
  <si>
    <t>Battery Electric Vehicle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</si>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</sst>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0.0%"/>
    <numFmt numFmtId="165" formatCode="#,##0.0"/>
    <numFmt numFmtId="166" formatCode="&quot;$&quot;#,##0"/>
    <numFmt numFmtId="167" formatCode="#,##0.000"/>
    <numFmt numFmtId="168" formatCode="0.000"/>
    <numFmt numFmtId="169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164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165" fontId="0" fillId="0" borderId="3" xfId="4" applyNumberFormat="1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8" fillId="0" borderId="0" xfId="0" applyFont="1"/>
    <xf numFmtId="0" fontId="0" fillId="0" borderId="0" xfId="0" applyFill="1" applyAlignment="1">
      <alignment horizontal="left"/>
    </xf>
    <xf numFmtId="166" fontId="0" fillId="0" borderId="0" xfId="0" applyNumberFormat="1"/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0" fontId="10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164" fontId="4" fillId="0" borderId="2" xfId="3" applyNumberFormat="1" applyFill="1" applyAlignment="1">
      <alignment horizontal="right" wrapText="1"/>
    </xf>
    <xf numFmtId="165" fontId="4" fillId="0" borderId="2" xfId="3" applyNumberForma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167" fontId="0" fillId="0" borderId="3" xfId="4" applyNumberFormat="1" applyFont="1" applyFill="1" applyAlignment="1">
      <alignment horizontal="right" wrapText="1"/>
    </xf>
    <xf numFmtId="0" fontId="0" fillId="5" borderId="0" xfId="0" applyFill="1"/>
    <xf numFmtId="0" fontId="7" fillId="0" borderId="0" xfId="0" applyFont="1"/>
    <xf numFmtId="0" fontId="5" fillId="0" borderId="0" xfId="0" applyFont="1"/>
    <xf numFmtId="0" fontId="0" fillId="0" borderId="0" xfId="0" applyAlignment="1" applyProtection="1">
      <alignment horizontal="left"/>
    </xf>
    <xf numFmtId="0" fontId="3" fillId="0" borderId="0" xfId="0" applyFont="1"/>
    <xf numFmtId="168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11" fillId="0" borderId="0" xfId="0" applyFont="1"/>
    <xf numFmtId="1" fontId="0" fillId="0" borderId="0" xfId="0" applyNumberFormat="1" applyFill="1"/>
    <xf numFmtId="169" fontId="0" fillId="0" borderId="0" xfId="0" applyNumberFormat="1"/>
    <xf numFmtId="169" fontId="0" fillId="5" borderId="0" xfId="0" applyNumberFormat="1" applyFill="1"/>
    <xf numFmtId="0" fontId="1" fillId="4" borderId="0" xfId="0" applyFont="1" applyFill="1"/>
    <xf numFmtId="0" fontId="2" fillId="0" borderId="1" xfId="2" applyFont="1" applyFill="1" applyBorder="1" applyAlignment="1">
      <alignment wrapText="1"/>
    </xf>
  </cellXfs>
  <cellStyles count="10">
    <cellStyle name="Body: normal cell" xfId="4"/>
    <cellStyle name="Currency" xfId="8" builtinId="4"/>
    <cellStyle name="Font: Calibri, 9pt regular" xfId="6"/>
    <cellStyle name="Footnotes: top row" xfId="2"/>
    <cellStyle name="Header: bottom row" xfId="5"/>
    <cellStyle name="Hyperlink" xfId="9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si.org/papers/view/fact-sheet-electric-buses-benefits-outweigh-costs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"/>
  <sheetViews>
    <sheetView tabSelected="1" workbookViewId="0"/>
  </sheetViews>
  <sheetFormatPr defaultRowHeight="15" x14ac:dyDescent="0.25"/>
  <cols>
    <col min="2" max="2" width="56.28515625" customWidth="1"/>
  </cols>
  <sheetData>
    <row r="1" spans="1:2" x14ac:dyDescent="0.25">
      <c r="A1" s="1" t="s">
        <v>21</v>
      </c>
    </row>
    <row r="3" spans="1:2" x14ac:dyDescent="0.25">
      <c r="A3" s="1" t="s">
        <v>22</v>
      </c>
      <c r="B3" s="2" t="s">
        <v>6</v>
      </c>
    </row>
    <row r="4" spans="1:2" x14ac:dyDescent="0.25">
      <c r="B4" s="12" t="s">
        <v>19</v>
      </c>
    </row>
    <row r="5" spans="1:2" x14ac:dyDescent="0.25">
      <c r="B5" s="14">
        <v>2019</v>
      </c>
    </row>
    <row r="6" spans="1:2" x14ac:dyDescent="0.25">
      <c r="B6" s="12" t="s">
        <v>1143</v>
      </c>
    </row>
    <row r="7" spans="1:2" x14ac:dyDescent="0.25">
      <c r="B7" s="12" t="s">
        <v>20</v>
      </c>
    </row>
    <row r="8" spans="1:2" x14ac:dyDescent="0.25">
      <c r="B8" s="12" t="s">
        <v>1136</v>
      </c>
    </row>
    <row r="9" spans="1:2" x14ac:dyDescent="0.25">
      <c r="B9" s="12"/>
    </row>
    <row r="10" spans="1:2" x14ac:dyDescent="0.25">
      <c r="B10" s="23" t="s">
        <v>791</v>
      </c>
    </row>
    <row r="11" spans="1:2" x14ac:dyDescent="0.25">
      <c r="B11" s="22" t="s">
        <v>1176</v>
      </c>
    </row>
    <row r="12" spans="1:2" x14ac:dyDescent="0.25">
      <c r="B12" s="24">
        <v>2018</v>
      </c>
    </row>
    <row r="13" spans="1:2" x14ac:dyDescent="0.25">
      <c r="B13" t="s">
        <v>1177</v>
      </c>
    </row>
    <row r="14" spans="1:2" x14ac:dyDescent="0.25">
      <c r="B14" s="21" t="s">
        <v>1178</v>
      </c>
    </row>
    <row r="16" spans="1:2" x14ac:dyDescent="0.25">
      <c r="B16" s="2" t="s">
        <v>792</v>
      </c>
    </row>
    <row r="17" spans="2:2" x14ac:dyDescent="0.25">
      <c r="B17" t="s">
        <v>770</v>
      </c>
    </row>
    <row r="18" spans="2:2" x14ac:dyDescent="0.25">
      <c r="B18" t="s">
        <v>771</v>
      </c>
    </row>
    <row r="19" spans="2:2" x14ac:dyDescent="0.25">
      <c r="B19" t="s">
        <v>772</v>
      </c>
    </row>
    <row r="20" spans="2:2" x14ac:dyDescent="0.25">
      <c r="B20" s="21" t="s">
        <v>773</v>
      </c>
    </row>
    <row r="21" spans="2:2" x14ac:dyDescent="0.25">
      <c r="B21" s="21" t="s">
        <v>774</v>
      </c>
    </row>
    <row r="22" spans="2:2" ht="60" x14ac:dyDescent="0.25">
      <c r="B22" s="22" t="s">
        <v>775</v>
      </c>
    </row>
    <row r="23" spans="2:2" x14ac:dyDescent="0.25">
      <c r="B23" s="22"/>
    </row>
    <row r="24" spans="2:2" x14ac:dyDescent="0.25">
      <c r="B24" s="23" t="s">
        <v>8</v>
      </c>
    </row>
    <row r="25" spans="2:2" x14ac:dyDescent="0.25">
      <c r="B25" s="22" t="s">
        <v>776</v>
      </c>
    </row>
    <row r="26" spans="2:2" x14ac:dyDescent="0.25">
      <c r="B26" s="24">
        <v>2012</v>
      </c>
    </row>
    <row r="27" spans="2:2" x14ac:dyDescent="0.25">
      <c r="B27" s="22" t="s">
        <v>777</v>
      </c>
    </row>
    <row r="28" spans="2:2" ht="30" x14ac:dyDescent="0.25">
      <c r="B28" s="22" t="s">
        <v>778</v>
      </c>
    </row>
    <row r="29" spans="2:2" x14ac:dyDescent="0.25">
      <c r="B29" s="22"/>
    </row>
    <row r="30" spans="2:2" x14ac:dyDescent="0.25">
      <c r="B30" s="23" t="s">
        <v>790</v>
      </c>
    </row>
    <row r="31" spans="2:2" x14ac:dyDescent="0.25">
      <c r="B31" s="22" t="s">
        <v>779</v>
      </c>
    </row>
    <row r="32" spans="2:2" x14ac:dyDescent="0.25">
      <c r="B32" s="24">
        <v>2014</v>
      </c>
    </row>
    <row r="33" spans="1:2" x14ac:dyDescent="0.25">
      <c r="B33" s="22" t="s">
        <v>780</v>
      </c>
    </row>
    <row r="34" spans="1:2" ht="30" x14ac:dyDescent="0.25">
      <c r="B34" s="22" t="s">
        <v>781</v>
      </c>
    </row>
    <row r="35" spans="1:2" x14ac:dyDescent="0.25">
      <c r="B35" s="22" t="s">
        <v>782</v>
      </c>
    </row>
    <row r="36" spans="1:2" x14ac:dyDescent="0.25">
      <c r="B36" s="22"/>
    </row>
    <row r="37" spans="1:2" x14ac:dyDescent="0.25">
      <c r="B37" s="2" t="s">
        <v>10</v>
      </c>
    </row>
    <row r="38" spans="1:2" x14ac:dyDescent="0.25">
      <c r="B38" s="13" t="s">
        <v>836</v>
      </c>
    </row>
    <row r="40" spans="1:2" x14ac:dyDescent="0.25">
      <c r="B40" s="23" t="s">
        <v>11</v>
      </c>
    </row>
    <row r="41" spans="1:2" x14ac:dyDescent="0.25">
      <c r="B41" s="22" t="s">
        <v>783</v>
      </c>
    </row>
    <row r="42" spans="1:2" x14ac:dyDescent="0.25">
      <c r="B42" s="24">
        <v>2016</v>
      </c>
    </row>
    <row r="43" spans="1:2" x14ac:dyDescent="0.25">
      <c r="B43" s="22" t="s">
        <v>784</v>
      </c>
    </row>
    <row r="44" spans="1:2" ht="30" x14ac:dyDescent="0.25">
      <c r="B44" s="22" t="s">
        <v>785</v>
      </c>
    </row>
    <row r="46" spans="1:2" x14ac:dyDescent="0.25">
      <c r="A46" s="1" t="s">
        <v>5</v>
      </c>
    </row>
    <row r="47" spans="1:2" x14ac:dyDescent="0.25">
      <c r="A47" t="s">
        <v>23</v>
      </c>
    </row>
    <row r="48" spans="1:2" x14ac:dyDescent="0.25">
      <c r="A48" t="s">
        <v>24</v>
      </c>
    </row>
    <row r="49" spans="1:1" x14ac:dyDescent="0.25">
      <c r="A49" t="s">
        <v>25</v>
      </c>
    </row>
    <row r="51" spans="1:1" x14ac:dyDescent="0.25">
      <c r="A51" s="1" t="s">
        <v>6</v>
      </c>
    </row>
    <row r="52" spans="1:1" x14ac:dyDescent="0.25">
      <c r="A52" t="s">
        <v>1125</v>
      </c>
    </row>
    <row r="53" spans="1:1" x14ac:dyDescent="0.25">
      <c r="A53" t="s">
        <v>1126</v>
      </c>
    </row>
    <row r="55" spans="1:1" x14ac:dyDescent="0.25">
      <c r="A55" t="s">
        <v>855</v>
      </c>
    </row>
    <row r="56" spans="1:1" x14ac:dyDescent="0.25">
      <c r="A56" t="s">
        <v>856</v>
      </c>
    </row>
    <row r="58" spans="1:1" x14ac:dyDescent="0.25">
      <c r="A58" t="s">
        <v>255</v>
      </c>
    </row>
    <row r="59" spans="1:1" x14ac:dyDescent="0.25">
      <c r="A59" t="s">
        <v>256</v>
      </c>
    </row>
    <row r="60" spans="1:1" x14ac:dyDescent="0.25">
      <c r="A60" t="s">
        <v>1133</v>
      </c>
    </row>
    <row r="61" spans="1:1" x14ac:dyDescent="0.25">
      <c r="A61" t="s">
        <v>1134</v>
      </c>
    </row>
    <row r="63" spans="1:1" x14ac:dyDescent="0.25">
      <c r="A63" t="s">
        <v>257</v>
      </c>
    </row>
    <row r="64" spans="1:1" x14ac:dyDescent="0.25">
      <c r="A64" t="s">
        <v>258</v>
      </c>
    </row>
    <row r="65" spans="1:2" x14ac:dyDescent="0.25">
      <c r="A65" t="s">
        <v>764</v>
      </c>
    </row>
    <row r="66" spans="1:2" x14ac:dyDescent="0.25">
      <c r="A66" t="s">
        <v>765</v>
      </c>
    </row>
    <row r="67" spans="1:2" x14ac:dyDescent="0.25">
      <c r="A67" t="s">
        <v>766</v>
      </c>
    </row>
    <row r="68" spans="1:2" x14ac:dyDescent="0.25">
      <c r="A68" t="s">
        <v>767</v>
      </c>
    </row>
    <row r="70" spans="1:2" x14ac:dyDescent="0.25">
      <c r="A70" s="1" t="s">
        <v>7</v>
      </c>
    </row>
    <row r="71" spans="1:2" x14ac:dyDescent="0.25">
      <c r="A71" t="s">
        <v>759</v>
      </c>
    </row>
    <row r="72" spans="1:2" x14ac:dyDescent="0.25">
      <c r="A72" t="s">
        <v>760</v>
      </c>
    </row>
    <row r="73" spans="1:2" x14ac:dyDescent="0.25">
      <c r="A73" t="s">
        <v>761</v>
      </c>
    </row>
    <row r="74" spans="1:2" x14ac:dyDescent="0.25">
      <c r="A74" t="s">
        <v>762</v>
      </c>
    </row>
    <row r="75" spans="1:2" x14ac:dyDescent="0.25">
      <c r="A75" t="s">
        <v>763</v>
      </c>
    </row>
    <row r="77" spans="1:2" x14ac:dyDescent="0.25">
      <c r="A77" t="s">
        <v>1175</v>
      </c>
      <c r="B77">
        <v>770000</v>
      </c>
    </row>
    <row r="79" spans="1:2" x14ac:dyDescent="0.25">
      <c r="A79" s="1" t="s">
        <v>8</v>
      </c>
    </row>
    <row r="80" spans="1:2" x14ac:dyDescent="0.25">
      <c r="A80" t="s">
        <v>768</v>
      </c>
    </row>
    <row r="81" spans="1:1" x14ac:dyDescent="0.25">
      <c r="A81" t="s">
        <v>769</v>
      </c>
    </row>
    <row r="82" spans="1:1" x14ac:dyDescent="0.25">
      <c r="A82" t="s">
        <v>787</v>
      </c>
    </row>
    <row r="83" spans="1:1" x14ac:dyDescent="0.25">
      <c r="A83" t="s">
        <v>1209</v>
      </c>
    </row>
    <row r="84" spans="1:1" x14ac:dyDescent="0.25">
      <c r="A84" t="s">
        <v>1210</v>
      </c>
    </row>
    <row r="86" spans="1:1" x14ac:dyDescent="0.25">
      <c r="A86" s="1" t="s">
        <v>9</v>
      </c>
    </row>
    <row r="87" spans="1:1" x14ac:dyDescent="0.25">
      <c r="A87" t="s">
        <v>786</v>
      </c>
    </row>
    <row r="88" spans="1:1" x14ac:dyDescent="0.25">
      <c r="A88" t="s">
        <v>788</v>
      </c>
    </row>
    <row r="89" spans="1:1" x14ac:dyDescent="0.25">
      <c r="A89" t="s">
        <v>789</v>
      </c>
    </row>
    <row r="90" spans="1:1" x14ac:dyDescent="0.25">
      <c r="A90" t="s">
        <v>1209</v>
      </c>
    </row>
    <row r="91" spans="1:1" x14ac:dyDescent="0.25">
      <c r="A91" t="s">
        <v>1210</v>
      </c>
    </row>
    <row r="93" spans="1:1" x14ac:dyDescent="0.25">
      <c r="A93" s="1" t="s">
        <v>833</v>
      </c>
    </row>
    <row r="94" spans="1:1" x14ac:dyDescent="0.25">
      <c r="A94" t="s">
        <v>832</v>
      </c>
    </row>
    <row r="96" spans="1:1" x14ac:dyDescent="0.25">
      <c r="A96" s="1" t="s">
        <v>794</v>
      </c>
    </row>
    <row r="97" spans="1:2" x14ac:dyDescent="0.25">
      <c r="A97" t="s">
        <v>832</v>
      </c>
    </row>
    <row r="98" spans="1:2" x14ac:dyDescent="0.25">
      <c r="A98" s="25"/>
    </row>
    <row r="99" spans="1:2" x14ac:dyDescent="0.25">
      <c r="A99" s="1" t="s">
        <v>11</v>
      </c>
    </row>
    <row r="100" spans="1:2" x14ac:dyDescent="0.25">
      <c r="A100" s="25" t="s">
        <v>852</v>
      </c>
    </row>
    <row r="101" spans="1:2" x14ac:dyDescent="0.25">
      <c r="A101" s="25" t="s">
        <v>853</v>
      </c>
    </row>
    <row r="102" spans="1:2" x14ac:dyDescent="0.25">
      <c r="A102" s="25" t="s">
        <v>854</v>
      </c>
    </row>
    <row r="103" spans="1:2" x14ac:dyDescent="0.25">
      <c r="A103" s="25"/>
    </row>
    <row r="104" spans="1:2" x14ac:dyDescent="0.25">
      <c r="A104" s="1" t="s">
        <v>751</v>
      </c>
    </row>
    <row r="105" spans="1:2" x14ac:dyDescent="0.25">
      <c r="A105" t="s">
        <v>752</v>
      </c>
    </row>
    <row r="106" spans="1:2" x14ac:dyDescent="0.25">
      <c r="A106" t="s">
        <v>753</v>
      </c>
    </row>
    <row r="107" spans="1:2" x14ac:dyDescent="0.25">
      <c r="A107" t="s">
        <v>754</v>
      </c>
      <c r="B107" t="s">
        <v>756</v>
      </c>
    </row>
    <row r="108" spans="1:2" x14ac:dyDescent="0.25">
      <c r="A108" t="s">
        <v>755</v>
      </c>
      <c r="B108" t="s">
        <v>757</v>
      </c>
    </row>
    <row r="109" spans="1:2" x14ac:dyDescent="0.25">
      <c r="A109">
        <v>0.97099999999999997</v>
      </c>
      <c r="B109" t="s">
        <v>758</v>
      </c>
    </row>
    <row r="110" spans="1:2" x14ac:dyDescent="0.25">
      <c r="A110">
        <v>0.98699999999999999</v>
      </c>
      <c r="B110" t="s">
        <v>1141</v>
      </c>
    </row>
    <row r="111" spans="1:2" x14ac:dyDescent="0.25">
      <c r="A111">
        <v>0.95299999999999996</v>
      </c>
      <c r="B111" t="s">
        <v>1174</v>
      </c>
    </row>
    <row r="112" spans="1:2" x14ac:dyDescent="0.25">
      <c r="A112" s="36">
        <v>0.93665959530026111</v>
      </c>
    </row>
    <row r="113" spans="1:1" x14ac:dyDescent="0.25">
      <c r="A113" s="36">
        <v>0.91400000000000003</v>
      </c>
    </row>
    <row r="114" spans="1:1" x14ac:dyDescent="0.25">
      <c r="A114" t="s">
        <v>254</v>
      </c>
    </row>
  </sheetData>
  <hyperlinks>
    <hyperlink ref="B21" r:id="rId1"/>
    <hyperlink ref="B20" r:id="rId2"/>
    <hyperlink ref="B14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5" sqref="B5"/>
    </sheetView>
  </sheetViews>
  <sheetFormatPr defaultRowHeight="15" x14ac:dyDescent="0.25"/>
  <cols>
    <col min="1" max="1" width="31.140625" customWidth="1"/>
    <col min="2" max="2" width="20.5703125" customWidth="1"/>
    <col min="3" max="3" width="21.5703125" customWidth="1"/>
  </cols>
  <sheetData>
    <row r="1" spans="1:3" x14ac:dyDescent="0.25">
      <c r="A1" t="s">
        <v>714</v>
      </c>
    </row>
    <row r="2" spans="1:3" x14ac:dyDescent="0.25">
      <c r="A2" t="s">
        <v>715</v>
      </c>
    </row>
    <row r="4" spans="1:3" x14ac:dyDescent="0.25">
      <c r="A4" s="2" t="s">
        <v>716</v>
      </c>
      <c r="B4" s="17" t="s">
        <v>717</v>
      </c>
      <c r="C4" s="17" t="s">
        <v>718</v>
      </c>
    </row>
    <row r="5" spans="1:3" x14ac:dyDescent="0.25">
      <c r="A5" t="s">
        <v>719</v>
      </c>
      <c r="B5" s="16">
        <v>84000000</v>
      </c>
      <c r="C5" s="16">
        <v>41000000</v>
      </c>
    </row>
    <row r="6" spans="1:3" x14ac:dyDescent="0.25">
      <c r="A6" t="s">
        <v>720</v>
      </c>
      <c r="B6" s="16">
        <v>90000000</v>
      </c>
      <c r="C6" s="16">
        <v>45000000</v>
      </c>
    </row>
    <row r="7" spans="1:3" x14ac:dyDescent="0.25">
      <c r="A7" t="s">
        <v>721</v>
      </c>
      <c r="B7" s="16">
        <v>298000000</v>
      </c>
      <c r="C7" s="16">
        <v>149000000</v>
      </c>
    </row>
    <row r="8" spans="1:3" x14ac:dyDescent="0.25">
      <c r="A8" t="s">
        <v>722</v>
      </c>
      <c r="B8" s="16">
        <v>81000000</v>
      </c>
      <c r="C8" s="16">
        <v>30000000</v>
      </c>
    </row>
    <row r="9" spans="1:3" x14ac:dyDescent="0.25">
      <c r="A9" t="s">
        <v>723</v>
      </c>
      <c r="B9" s="16">
        <v>88000000</v>
      </c>
      <c r="C9" s="16">
        <v>40000000</v>
      </c>
    </row>
    <row r="10" spans="1:3" x14ac:dyDescent="0.25">
      <c r="A10" t="s">
        <v>724</v>
      </c>
      <c r="B10" s="16">
        <v>209000000</v>
      </c>
      <c r="C10" s="16">
        <v>84000000</v>
      </c>
    </row>
    <row r="12" spans="1:3" x14ac:dyDescent="0.25">
      <c r="A12" t="s">
        <v>725</v>
      </c>
    </row>
    <row r="13" spans="1:3" x14ac:dyDescent="0.25">
      <c r="A13" t="s">
        <v>726</v>
      </c>
    </row>
    <row r="14" spans="1:3" x14ac:dyDescent="0.25">
      <c r="A14" t="s">
        <v>727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defaultRowHeight="15" x14ac:dyDescent="0.25"/>
  <cols>
    <col min="2" max="2" width="52.140625" customWidth="1"/>
    <col min="3" max="3" width="17.42578125" customWidth="1"/>
    <col min="4" max="4" width="22.7109375" customWidth="1"/>
    <col min="5" max="5" width="47.7109375" customWidth="1"/>
  </cols>
  <sheetData>
    <row r="1" spans="1:5" x14ac:dyDescent="0.25">
      <c r="A1" t="s">
        <v>793</v>
      </c>
      <c r="E1" s="2" t="s">
        <v>795</v>
      </c>
    </row>
    <row r="2" spans="1:5" x14ac:dyDescent="0.25">
      <c r="A2" t="s">
        <v>800</v>
      </c>
      <c r="E2" t="s">
        <v>796</v>
      </c>
    </row>
    <row r="3" spans="1:5" x14ac:dyDescent="0.25">
      <c r="A3" t="s">
        <v>834</v>
      </c>
      <c r="E3" t="s">
        <v>797</v>
      </c>
    </row>
    <row r="4" spans="1:5" x14ac:dyDescent="0.25">
      <c r="A4" t="s">
        <v>835</v>
      </c>
      <c r="E4" t="s">
        <v>798</v>
      </c>
    </row>
    <row r="5" spans="1:5" x14ac:dyDescent="0.25">
      <c r="E5" t="s">
        <v>799</v>
      </c>
    </row>
    <row r="6" spans="1:5" x14ac:dyDescent="0.25">
      <c r="A6" t="s">
        <v>801</v>
      </c>
    </row>
    <row r="7" spans="1:5" x14ac:dyDescent="0.25">
      <c r="A7" t="s">
        <v>802</v>
      </c>
    </row>
    <row r="8" spans="1:5" x14ac:dyDescent="0.25">
      <c r="A8" t="s">
        <v>803</v>
      </c>
    </row>
    <row r="9" spans="1:5" x14ac:dyDescent="0.25">
      <c r="A9" t="s">
        <v>805</v>
      </c>
    </row>
    <row r="10" spans="1:5" x14ac:dyDescent="0.25">
      <c r="A10" t="s">
        <v>806</v>
      </c>
    </row>
    <row r="11" spans="1:5" x14ac:dyDescent="0.25">
      <c r="A11" t="s">
        <v>807</v>
      </c>
    </row>
    <row r="13" spans="1:5" x14ac:dyDescent="0.25">
      <c r="A13" t="s">
        <v>808</v>
      </c>
      <c r="E13" s="2" t="s">
        <v>827</v>
      </c>
    </row>
    <row r="14" spans="1:5" x14ac:dyDescent="0.25">
      <c r="A14" t="s">
        <v>809</v>
      </c>
      <c r="E14" t="s">
        <v>804</v>
      </c>
    </row>
    <row r="15" spans="1:5" x14ac:dyDescent="0.25">
      <c r="A15" t="s">
        <v>810</v>
      </c>
    </row>
    <row r="16" spans="1:5" x14ac:dyDescent="0.25">
      <c r="E16" s="2" t="s">
        <v>828</v>
      </c>
    </row>
    <row r="17" spans="1:5" x14ac:dyDescent="0.25">
      <c r="A17" t="s">
        <v>816</v>
      </c>
      <c r="E17" t="s">
        <v>829</v>
      </c>
    </row>
    <row r="18" spans="1:5" x14ac:dyDescent="0.25">
      <c r="A18" t="s">
        <v>811</v>
      </c>
    </row>
    <row r="19" spans="1:5" x14ac:dyDescent="0.25">
      <c r="A19" t="s">
        <v>817</v>
      </c>
      <c r="E19" s="2" t="s">
        <v>830</v>
      </c>
    </row>
    <row r="20" spans="1:5" x14ac:dyDescent="0.25">
      <c r="A20" t="s">
        <v>819</v>
      </c>
      <c r="E20" t="s">
        <v>831</v>
      </c>
    </row>
    <row r="21" spans="1:5" x14ac:dyDescent="0.25">
      <c r="A21" t="s">
        <v>838</v>
      </c>
    </row>
    <row r="22" spans="1:5" x14ac:dyDescent="0.25">
      <c r="A22" t="s">
        <v>820</v>
      </c>
    </row>
    <row r="23" spans="1:5" x14ac:dyDescent="0.25">
      <c r="A23" t="s">
        <v>821</v>
      </c>
    </row>
    <row r="25" spans="1:5" ht="30" x14ac:dyDescent="0.25">
      <c r="B25" s="23" t="s">
        <v>812</v>
      </c>
      <c r="C25" s="3" t="s">
        <v>814</v>
      </c>
      <c r="D25" s="3" t="s">
        <v>730</v>
      </c>
      <c r="E25" s="3" t="s">
        <v>824</v>
      </c>
    </row>
    <row r="26" spans="1:5" x14ac:dyDescent="0.25">
      <c r="B26" t="s">
        <v>813</v>
      </c>
      <c r="C26">
        <v>500</v>
      </c>
      <c r="D26">
        <v>5900000</v>
      </c>
      <c r="E26">
        <v>1984</v>
      </c>
    </row>
    <row r="27" spans="1:5" x14ac:dyDescent="0.25">
      <c r="B27" t="s">
        <v>815</v>
      </c>
      <c r="C27">
        <v>500</v>
      </c>
      <c r="D27">
        <v>7050000</v>
      </c>
      <c r="E27">
        <v>1984</v>
      </c>
    </row>
    <row r="28" spans="1:5" x14ac:dyDescent="0.25">
      <c r="B28" t="s">
        <v>818</v>
      </c>
      <c r="C28">
        <v>500</v>
      </c>
      <c r="D28">
        <v>7050000</v>
      </c>
      <c r="E28">
        <v>1983</v>
      </c>
    </row>
    <row r="29" spans="1:5" x14ac:dyDescent="0.25">
      <c r="B29" t="s">
        <v>825</v>
      </c>
      <c r="C29">
        <v>1030</v>
      </c>
      <c r="D29">
        <v>6000000</v>
      </c>
      <c r="E29">
        <v>1999</v>
      </c>
    </row>
    <row r="30" spans="1:5" x14ac:dyDescent="0.25">
      <c r="B30" t="s">
        <v>822</v>
      </c>
      <c r="C30">
        <v>1800</v>
      </c>
      <c r="D30">
        <v>6000000</v>
      </c>
      <c r="E30">
        <v>2009</v>
      </c>
    </row>
    <row r="31" spans="1:5" x14ac:dyDescent="0.25">
      <c r="B31" t="s">
        <v>823</v>
      </c>
      <c r="C31">
        <v>2800</v>
      </c>
      <c r="D31">
        <v>22000000</v>
      </c>
      <c r="E31">
        <v>2014</v>
      </c>
    </row>
    <row r="33" spans="1:5" x14ac:dyDescent="0.25">
      <c r="A33" t="s">
        <v>826</v>
      </c>
    </row>
    <row r="34" spans="1:5" x14ac:dyDescent="0.25">
      <c r="A34" t="s">
        <v>839</v>
      </c>
    </row>
    <row r="35" spans="1:5" x14ac:dyDescent="0.25">
      <c r="A35" s="20">
        <v>10000000</v>
      </c>
    </row>
    <row r="37" spans="1:5" x14ac:dyDescent="0.25">
      <c r="A37" t="s">
        <v>837</v>
      </c>
    </row>
    <row r="42" spans="1:5" x14ac:dyDescent="0.25">
      <c r="A42" s="2" t="s">
        <v>840</v>
      </c>
      <c r="B42" s="26"/>
      <c r="E42" s="2" t="s">
        <v>842</v>
      </c>
    </row>
    <row r="43" spans="1:5" x14ac:dyDescent="0.25">
      <c r="A43" t="s">
        <v>841</v>
      </c>
      <c r="E43" t="s">
        <v>843</v>
      </c>
    </row>
    <row r="44" spans="1:5" x14ac:dyDescent="0.25">
      <c r="A44" t="s">
        <v>844</v>
      </c>
    </row>
    <row r="45" spans="1:5" x14ac:dyDescent="0.25">
      <c r="E45" s="2" t="s">
        <v>847</v>
      </c>
    </row>
    <row r="46" spans="1:5" x14ac:dyDescent="0.25">
      <c r="A46" t="s">
        <v>845</v>
      </c>
      <c r="E46" t="s">
        <v>848</v>
      </c>
    </row>
    <row r="47" spans="1:5" x14ac:dyDescent="0.25">
      <c r="A47" t="s">
        <v>846</v>
      </c>
      <c r="E47" t="s">
        <v>849</v>
      </c>
    </row>
    <row r="48" spans="1:5" x14ac:dyDescent="0.25">
      <c r="A48" t="s">
        <v>851</v>
      </c>
      <c r="E48" t="s">
        <v>850</v>
      </c>
    </row>
    <row r="49" spans="1:1" x14ac:dyDescent="0.25">
      <c r="A49" s="20">
        <v>30000</v>
      </c>
    </row>
    <row r="51" spans="1:1" x14ac:dyDescent="0.25">
      <c r="A51" t="s">
        <v>837</v>
      </c>
    </row>
    <row r="53" spans="1:1" x14ac:dyDescent="0.25">
      <c r="A53" t="s">
        <v>1209</v>
      </c>
    </row>
    <row r="54" spans="1:1" x14ac:dyDescent="0.25">
      <c r="A54" t="s">
        <v>1210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3" sqref="C3"/>
    </sheetView>
  </sheetViews>
  <sheetFormatPr defaultRowHeight="15" x14ac:dyDescent="0.25"/>
  <cols>
    <col min="1" max="1" width="16.5703125" customWidth="1"/>
    <col min="2" max="2" width="12.7109375" customWidth="1"/>
  </cols>
  <sheetData>
    <row r="1" spans="1:3" x14ac:dyDescent="0.25">
      <c r="A1" s="1" t="s">
        <v>728</v>
      </c>
    </row>
    <row r="2" spans="1:3" x14ac:dyDescent="0.25">
      <c r="A2" s="2" t="s">
        <v>729</v>
      </c>
      <c r="B2" s="2" t="s">
        <v>716</v>
      </c>
      <c r="C2" s="2" t="s">
        <v>730</v>
      </c>
    </row>
    <row r="3" spans="1:3" x14ac:dyDescent="0.25">
      <c r="A3" t="s">
        <v>731</v>
      </c>
      <c r="B3" t="s">
        <v>732</v>
      </c>
      <c r="C3">
        <v>8700</v>
      </c>
    </row>
    <row r="4" spans="1:3" x14ac:dyDescent="0.25">
      <c r="A4" t="s">
        <v>733</v>
      </c>
      <c r="B4" t="s">
        <v>734</v>
      </c>
      <c r="C4">
        <v>4600</v>
      </c>
    </row>
    <row r="5" spans="1:3" x14ac:dyDescent="0.25">
      <c r="A5" t="s">
        <v>735</v>
      </c>
      <c r="B5" t="s">
        <v>736</v>
      </c>
      <c r="C5">
        <v>10500</v>
      </c>
    </row>
    <row r="6" spans="1:3" x14ac:dyDescent="0.25">
      <c r="A6" t="s">
        <v>737</v>
      </c>
      <c r="B6" t="s">
        <v>738</v>
      </c>
      <c r="C6">
        <v>6500</v>
      </c>
    </row>
    <row r="7" spans="1:3" x14ac:dyDescent="0.25">
      <c r="A7" t="s">
        <v>739</v>
      </c>
      <c r="B7" t="s">
        <v>740</v>
      </c>
      <c r="C7">
        <v>3000</v>
      </c>
    </row>
    <row r="8" spans="1:3" x14ac:dyDescent="0.25">
      <c r="A8" t="s">
        <v>741</v>
      </c>
      <c r="B8" t="s">
        <v>742</v>
      </c>
      <c r="C8">
        <v>10000</v>
      </c>
    </row>
    <row r="9" spans="1:3" x14ac:dyDescent="0.25">
      <c r="A9" t="s">
        <v>743</v>
      </c>
      <c r="B9" t="s">
        <v>744</v>
      </c>
      <c r="C9">
        <v>13000</v>
      </c>
    </row>
    <row r="10" spans="1:3" x14ac:dyDescent="0.25">
      <c r="A10" t="s">
        <v>745</v>
      </c>
      <c r="B10" t="s">
        <v>746</v>
      </c>
      <c r="C10">
        <v>9000</v>
      </c>
    </row>
    <row r="11" spans="1:3" x14ac:dyDescent="0.25">
      <c r="A11" t="s">
        <v>747</v>
      </c>
      <c r="B11" t="s">
        <v>748</v>
      </c>
      <c r="C11">
        <v>19000</v>
      </c>
    </row>
    <row r="12" spans="1:3" x14ac:dyDescent="0.25">
      <c r="A12" t="s">
        <v>749</v>
      </c>
      <c r="B12" t="s">
        <v>750</v>
      </c>
      <c r="C12">
        <v>5500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A1" s="1" t="s">
        <v>1208</v>
      </c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6" x14ac:dyDescent="0.25">
      <c r="A2" t="s">
        <v>0</v>
      </c>
      <c r="B2" s="11">
        <f>'BEV and PHEV Price Calcs'!B253</f>
        <v>50758.840541774327</v>
      </c>
      <c r="C2" s="11">
        <f>'BEV and PHEV Price Calcs'!C253</f>
        <v>53702.711084941737</v>
      </c>
      <c r="D2" s="11">
        <f>'BEV and PHEV Price Calcs'!D253</f>
        <v>50838.348068066392</v>
      </c>
      <c r="E2" s="11">
        <f>'BEV and PHEV Price Calcs'!E253</f>
        <v>49911.824469666884</v>
      </c>
      <c r="F2" s="11">
        <f>'BEV and PHEV Price Calcs'!F253</f>
        <v>49514.175484133055</v>
      </c>
      <c r="G2" s="11">
        <f>'BEV and PHEV Price Calcs'!G253</f>
        <v>48637.352207282172</v>
      </c>
      <c r="H2" s="11">
        <f>'BEV and PHEV Price Calcs'!H253</f>
        <v>47809.553339961974</v>
      </c>
      <c r="I2" s="11">
        <f>'BEV and PHEV Price Calcs'!I253</f>
        <v>47076.173899690126</v>
      </c>
      <c r="J2" s="11">
        <f>'BEV and PHEV Price Calcs'!J253</f>
        <v>46538.263254273814</v>
      </c>
      <c r="K2" s="11">
        <f>'BEV and PHEV Price Calcs'!K253</f>
        <v>46261.032125043355</v>
      </c>
      <c r="L2" s="11">
        <f>'BEV and PHEV Price Calcs'!L253</f>
        <v>45966.655302477469</v>
      </c>
      <c r="M2" s="11">
        <f>'BEV and PHEV Price Calcs'!M253</f>
        <v>45774.907963032201</v>
      </c>
      <c r="N2" s="11">
        <f>'BEV and PHEV Price Calcs'!N253</f>
        <v>45530.909128514963</v>
      </c>
      <c r="O2" s="11">
        <f>'BEV and PHEV Price Calcs'!O253</f>
        <v>45435.504896524959</v>
      </c>
      <c r="P2" s="11">
        <f>'BEV and PHEV Price Calcs'!P253</f>
        <v>45274.58487172889</v>
      </c>
      <c r="Q2" s="11">
        <f>'BEV and PHEV Price Calcs'!Q253</f>
        <v>45154.629343834</v>
      </c>
      <c r="R2" s="11">
        <f>'BEV and PHEV Price Calcs'!R253</f>
        <v>45029.906297823407</v>
      </c>
      <c r="S2" s="11">
        <f>'BEV and PHEV Price Calcs'!S253</f>
        <v>44841.857482285741</v>
      </c>
      <c r="T2" s="11">
        <f>'BEV and PHEV Price Calcs'!T253</f>
        <v>44660.038817264955</v>
      </c>
      <c r="U2" s="11">
        <f>'BEV and PHEV Price Calcs'!U253</f>
        <v>44482.004361581719</v>
      </c>
      <c r="V2" s="11">
        <f>'BEV and PHEV Price Calcs'!V253</f>
        <v>44336.200439033819</v>
      </c>
      <c r="W2" s="11">
        <f>'BEV and PHEV Price Calcs'!W253</f>
        <v>44174.450955655564</v>
      </c>
      <c r="X2" s="11">
        <f>'BEV and PHEV Price Calcs'!X253</f>
        <v>44028.268942261435</v>
      </c>
      <c r="Y2" s="11">
        <f>'BEV and PHEV Price Calcs'!Y253</f>
        <v>43891.98750407451</v>
      </c>
      <c r="Z2" s="11">
        <f>'BEV and PHEV Price Calcs'!Z253</f>
        <v>43875.261420489885</v>
      </c>
      <c r="AA2" s="11">
        <f>'BEV and PHEV Price Calcs'!AA253</f>
        <v>43852.75473116686</v>
      </c>
      <c r="AB2" s="11">
        <f>'BEV and PHEV Price Calcs'!AB253</f>
        <v>43848.939316670578</v>
      </c>
      <c r="AC2" s="11">
        <f>'BEV and PHEV Price Calcs'!AC253</f>
        <v>43839.914430328041</v>
      </c>
      <c r="AD2" s="11">
        <f>'BEV and PHEV Price Calcs'!AD253</f>
        <v>43825.53594666905</v>
      </c>
      <c r="AE2" s="11">
        <f>'BEV and PHEV Price Calcs'!AE253</f>
        <v>43811.048837095936</v>
      </c>
      <c r="AF2" s="11">
        <f>'BEV and PHEV Price Calcs'!AF253</f>
        <v>43800.082200176621</v>
      </c>
      <c r="AG2" s="11">
        <f>'BEV and PHEV Price Calcs'!AG253</f>
        <v>43782.10170972818</v>
      </c>
      <c r="AH2" s="11">
        <f>'BEV and PHEV Price Calcs'!AH253</f>
        <v>43776.948244857209</v>
      </c>
      <c r="AI2" s="11">
        <f>'BEV and PHEV Price Calcs'!AI253</f>
        <v>43759.777987693029</v>
      </c>
      <c r="AJ2" s="11"/>
    </row>
    <row r="3" spans="1:36" x14ac:dyDescent="0.25">
      <c r="A3" t="s">
        <v>1</v>
      </c>
      <c r="B3" s="11">
        <f>SUMPRODUCT('LDV Shares'!C90:C105,'AEO 53'!C123:C138)*10^3*cpi_2018to2012</f>
        <v>38287.706053517766</v>
      </c>
      <c r="C3" s="11">
        <f>SUMPRODUCT('LDV Shares'!D90:D105,'AEO 53'!D123:D138)*10^3*cpi_2018to2012</f>
        <v>37637.78771927143</v>
      </c>
      <c r="D3" s="11">
        <f>SUMPRODUCT('LDV Shares'!E90:E105,'AEO 53'!E123:E138)*10^3*cpi_2018to2012</f>
        <v>38143.858189049955</v>
      </c>
      <c r="E3" s="11">
        <f>SUMPRODUCT('LDV Shares'!F90:F105,'AEO 53'!F123:F138)*10^3*cpi_2018to2012</f>
        <v>38630.612670953946</v>
      </c>
      <c r="F3" s="11">
        <f>SUMPRODUCT('LDV Shares'!G90:G105,'AEO 53'!G123:G138)*10^3*cpi_2018to2012</f>
        <v>39119.061451246496</v>
      </c>
      <c r="G3" s="11">
        <f>SUMPRODUCT('LDV Shares'!H90:H105,'AEO 53'!H123:H138)*10^3*cpi_2018to2012</f>
        <v>39516.127150443746</v>
      </c>
      <c r="H3" s="11">
        <f>SUMPRODUCT('LDV Shares'!I90:I105,'AEO 53'!I123:I138)*10^3*cpi_2018to2012</f>
        <v>39843.398321305496</v>
      </c>
      <c r="I3" s="11">
        <f>SUMPRODUCT('LDV Shares'!J90:J105,'AEO 53'!J123:J138)*10^3*cpi_2018to2012</f>
        <v>40112.87993953118</v>
      </c>
      <c r="J3" s="11">
        <f>SUMPRODUCT('LDV Shares'!K90:K105,'AEO 53'!K123:K138)*10^3*cpi_2018to2012</f>
        <v>40486.258119727885</v>
      </c>
      <c r="K3" s="11">
        <f>SUMPRODUCT('LDV Shares'!L90:L105,'AEO 53'!L123:L138)*10^3*cpi_2018to2012</f>
        <v>40579.160234756891</v>
      </c>
      <c r="L3" s="11">
        <f>SUMPRODUCT('LDV Shares'!M90:M105,'AEO 53'!M123:M138)*10^3*cpi_2018to2012</f>
        <v>40602.14217052496</v>
      </c>
      <c r="M3" s="11">
        <f>SUMPRODUCT('LDV Shares'!N90:N105,'AEO 53'!N123:N138)*10^3*cpi_2018to2012</f>
        <v>40661.41184058987</v>
      </c>
      <c r="N3" s="11">
        <f>SUMPRODUCT('LDV Shares'!O90:O105,'AEO 53'!O123:O138)*10^3*cpi_2018to2012</f>
        <v>40678.175541155171</v>
      </c>
      <c r="O3" s="11">
        <f>SUMPRODUCT('LDV Shares'!P90:P105,'AEO 53'!P123:P138)*10^3*cpi_2018to2012</f>
        <v>40745.951286580501</v>
      </c>
      <c r="P3" s="11">
        <f>SUMPRODUCT('LDV Shares'!Q90:Q105,'AEO 53'!Q123:Q138)*10^3*cpi_2018to2012</f>
        <v>40791.844718837834</v>
      </c>
      <c r="Q3" s="11">
        <f>SUMPRODUCT('LDV Shares'!R90:R105,'AEO 53'!R123:R138)*10^3*cpi_2018to2012</f>
        <v>40861.338280446827</v>
      </c>
      <c r="R3" s="11">
        <f>SUMPRODUCT('LDV Shares'!S90:S105,'AEO 53'!S123:S138)*10^3*cpi_2018to2012</f>
        <v>40974.896528838035</v>
      </c>
      <c r="S3" s="11">
        <f>SUMPRODUCT('LDV Shares'!T90:T105,'AEO 53'!T123:T138)*10^3*cpi_2018to2012</f>
        <v>40981.9353878033</v>
      </c>
      <c r="T3" s="11">
        <f>SUMPRODUCT('LDV Shares'!U90:U105,'AEO 53'!U123:U138)*10^3*cpi_2018to2012</f>
        <v>40984.118483399514</v>
      </c>
      <c r="U3" s="11">
        <f>SUMPRODUCT('LDV Shares'!V90:V105,'AEO 53'!V123:V138)*10^3*cpi_2018to2012</f>
        <v>40982.14202255608</v>
      </c>
      <c r="V3" s="11">
        <f>SUMPRODUCT('LDV Shares'!W90:W105,'AEO 53'!W123:W138)*10^3*cpi_2018to2012</f>
        <v>40998.117536080827</v>
      </c>
      <c r="W3" s="11">
        <f>SUMPRODUCT('LDV Shares'!X90:X105,'AEO 53'!X123:X138)*10^3*cpi_2018to2012</f>
        <v>41013.544810658728</v>
      </c>
      <c r="X3" s="11">
        <f>SUMPRODUCT('LDV Shares'!Y90:Y105,'AEO 53'!Y123:Y138)*10^3*cpi_2018to2012</f>
        <v>41024.808372386768</v>
      </c>
      <c r="Y3" s="11">
        <f>SUMPRODUCT('LDV Shares'!Z90:Z105,'AEO 53'!Z123:Z138)*10^3*cpi_2018to2012</f>
        <v>41037.40012607212</v>
      </c>
      <c r="Z3" s="11">
        <f>SUMPRODUCT('LDV Shares'!AA90:AA105,'AEO 53'!AA123:AA138)*10^3*cpi_2018to2012</f>
        <v>41092.615334484333</v>
      </c>
      <c r="AA3" s="11">
        <f>SUMPRODUCT('LDV Shares'!AB90:AB105,'AEO 53'!AB123:AB138)*10^3*cpi_2018to2012</f>
        <v>41101.164778865117</v>
      </c>
      <c r="AB3" s="11">
        <f>SUMPRODUCT('LDV Shares'!AC90:AC105,'AEO 53'!AC123:AC138)*10^3*cpi_2018to2012</f>
        <v>41127.930814937725</v>
      </c>
      <c r="AC3" s="11">
        <f>SUMPRODUCT('LDV Shares'!AD90:AD105,'AEO 53'!AD123:AD138)*10^3*cpi_2018to2012</f>
        <v>41155.280463184739</v>
      </c>
      <c r="AD3" s="11">
        <f>SUMPRODUCT('LDV Shares'!AE90:AE105,'AEO 53'!AE123:AE138)*10^3*cpi_2018to2012</f>
        <v>41178.730892060674</v>
      </c>
      <c r="AE3" s="11">
        <f>SUMPRODUCT('LDV Shares'!AF90:AF105,'AEO 53'!AF123:AF138)*10^3*cpi_2018to2012</f>
        <v>41213.527538977745</v>
      </c>
      <c r="AF3" s="11">
        <f>SUMPRODUCT('LDV Shares'!AG90:AG105,'AEO 53'!AG123:AG138)*10^3*cpi_2018to2012</f>
        <v>41245.99377242427</v>
      </c>
      <c r="AG3" s="11">
        <f>SUMPRODUCT('LDV Shares'!AH90:AH105,'AEO 53'!AH123:AH138)*10^3*cpi_2018to2012</f>
        <v>41269.630059079122</v>
      </c>
      <c r="AH3" s="11">
        <f>SUMPRODUCT('LDV Shares'!AI90:AI105,'AEO 53'!AI123:AI138)*10^3*cpi_2018to2012</f>
        <v>41303.762816047827</v>
      </c>
      <c r="AI3" s="11">
        <f>SUMPRODUCT('LDV Shares'!AJ90:AJ105,'AEO 53'!AJ123:AJ138)*10^3*cpi_2018to2012</f>
        <v>41329.566319841215</v>
      </c>
      <c r="AJ3" s="11"/>
    </row>
    <row r="4" spans="1:36" x14ac:dyDescent="0.25">
      <c r="A4" t="s">
        <v>2</v>
      </c>
      <c r="B4" s="11">
        <f>SUMPRODUCT('LDV Shares'!C37:C52,'AEO 53'!C16:C31)*10^3*cpi_2018to2012</f>
        <v>30882.93891032293</v>
      </c>
      <c r="C4" s="11">
        <f>SUMPRODUCT('LDV Shares'!D37:D52,'AEO 53'!D16:D31)*10^3*cpi_2018to2012</f>
        <v>33642.096105672477</v>
      </c>
      <c r="D4" s="11">
        <f>SUMPRODUCT('LDV Shares'!E37:E52,'AEO 53'!E16:E31)*10^3*cpi_2018to2012</f>
        <v>34331.559834132808</v>
      </c>
      <c r="E4" s="11">
        <f>SUMPRODUCT('LDV Shares'!F37:F52,'AEO 53'!F16:F31)*10^3*cpi_2018to2012</f>
        <v>34785.227363788734</v>
      </c>
      <c r="F4" s="11">
        <f>SUMPRODUCT('LDV Shares'!G37:G52,'AEO 53'!G16:G31)*10^3*cpi_2018to2012</f>
        <v>35305.779594140324</v>
      </c>
      <c r="G4" s="11">
        <f>SUMPRODUCT('LDV Shares'!H37:H52,'AEO 53'!H16:H31)*10^3*cpi_2018to2012</f>
        <v>35589.65214550314</v>
      </c>
      <c r="H4" s="11">
        <f>SUMPRODUCT('LDV Shares'!I37:I52,'AEO 53'!I16:I31)*10^3*cpi_2018to2012</f>
        <v>35828.818715404646</v>
      </c>
      <c r="I4" s="11">
        <f>SUMPRODUCT('LDV Shares'!J37:J52,'AEO 53'!J16:J31)*10^3*cpi_2018to2012</f>
        <v>36009.836758265774</v>
      </c>
      <c r="J4" s="11">
        <f>SUMPRODUCT('LDV Shares'!K37:K52,'AEO 53'!K16:K31)*10^3*cpi_2018to2012</f>
        <v>36378.798988434894</v>
      </c>
      <c r="K4" s="11">
        <f>SUMPRODUCT('LDV Shares'!L37:L52,'AEO 53'!L16:L31)*10^3*cpi_2018to2012</f>
        <v>36381.669083428038</v>
      </c>
      <c r="L4" s="11">
        <f>SUMPRODUCT('LDV Shares'!M37:M52,'AEO 53'!M16:M31)*10^3*cpi_2018to2012</f>
        <v>36287.464496314642</v>
      </c>
      <c r="M4" s="11">
        <f>SUMPRODUCT('LDV Shares'!N37:N52,'AEO 53'!N16:N31)*10^3*cpi_2018to2012</f>
        <v>36291.582662344968</v>
      </c>
      <c r="N4" s="11">
        <f>SUMPRODUCT('LDV Shares'!O37:O52,'AEO 53'!O16:O31)*10^3*cpi_2018to2012</f>
        <v>36185.575204107663</v>
      </c>
      <c r="O4" s="11">
        <f>SUMPRODUCT('LDV Shares'!P37:P52,'AEO 53'!P16:P31)*10^3*cpi_2018to2012</f>
        <v>36219.595165417995</v>
      </c>
      <c r="P4" s="11">
        <f>SUMPRODUCT('LDV Shares'!Q37:Q52,'AEO 53'!Q16:Q31)*10^3*cpi_2018to2012</f>
        <v>36193.814414669694</v>
      </c>
      <c r="Q4" s="11">
        <f>SUMPRODUCT('LDV Shares'!R37:R52,'AEO 53'!R16:R31)*10^3*cpi_2018to2012</f>
        <v>36216.014870024286</v>
      </c>
      <c r="R4" s="11">
        <f>SUMPRODUCT('LDV Shares'!S37:S52,'AEO 53'!S16:S31)*10^3*cpi_2018to2012</f>
        <v>36292.062338367476</v>
      </c>
      <c r="S4" s="11">
        <f>SUMPRODUCT('LDV Shares'!T37:T52,'AEO 53'!T16:T31)*10^3*cpi_2018to2012</f>
        <v>36232.220920934444</v>
      </c>
      <c r="T4" s="11">
        <f>SUMPRODUCT('LDV Shares'!U37:U52,'AEO 53'!U16:U31)*10^3*cpi_2018to2012</f>
        <v>36199.231317431208</v>
      </c>
      <c r="U4" s="11">
        <f>SUMPRODUCT('LDV Shares'!V37:V52,'AEO 53'!V16:V31)*10^3*cpi_2018to2012</f>
        <v>36160.41457230314</v>
      </c>
      <c r="V4" s="11">
        <f>SUMPRODUCT('LDV Shares'!W37:W52,'AEO 53'!W16:W31)*10^3*cpi_2018to2012</f>
        <v>36164.196295171954</v>
      </c>
      <c r="W4" s="11">
        <f>SUMPRODUCT('LDV Shares'!X37:X52,'AEO 53'!X16:X31)*10^3*cpi_2018to2012</f>
        <v>36147.473735228035</v>
      </c>
      <c r="X4" s="11">
        <f>SUMPRODUCT('LDV Shares'!Y37:Y52,'AEO 53'!Y16:Y31)*10^3*cpi_2018to2012</f>
        <v>36133.085257259307</v>
      </c>
      <c r="Y4" s="11">
        <f>SUMPRODUCT('LDV Shares'!Z37:Z52,'AEO 53'!Z16:Z31)*10^3*cpi_2018to2012</f>
        <v>36130.168944979821</v>
      </c>
      <c r="Z4" s="11">
        <f>SUMPRODUCT('LDV Shares'!AA37:AA52,'AEO 53'!AA16:AA31)*10^3*cpi_2018to2012</f>
        <v>36174.579405674966</v>
      </c>
      <c r="AA4" s="11">
        <f>SUMPRODUCT('LDV Shares'!AB37:AB52,'AEO 53'!AB16:AB31)*10^3*cpi_2018to2012</f>
        <v>36153.425524316335</v>
      </c>
      <c r="AB4" s="11">
        <f>SUMPRODUCT('LDV Shares'!AC37:AC52,'AEO 53'!AC16:AC31)*10^3*cpi_2018to2012</f>
        <v>36175.850823553381</v>
      </c>
      <c r="AC4" s="11">
        <f>SUMPRODUCT('LDV Shares'!AD37:AD52,'AEO 53'!AD16:AD31)*10^3*cpi_2018to2012</f>
        <v>36190.969247165383</v>
      </c>
      <c r="AD4" s="11">
        <f>SUMPRODUCT('LDV Shares'!AE37:AE52,'AEO 53'!AE16:AE31)*10^3*cpi_2018to2012</f>
        <v>36199.567149389302</v>
      </c>
      <c r="AE4" s="11">
        <f>SUMPRODUCT('LDV Shares'!AF37:AF52,'AEO 53'!AF16:AF31)*10^3*cpi_2018to2012</f>
        <v>36229.519141773191</v>
      </c>
      <c r="AF4" s="11">
        <f>SUMPRODUCT('LDV Shares'!AG37:AG52,'AEO 53'!AG16:AG31)*10^3*cpi_2018to2012</f>
        <v>36256.268615733657</v>
      </c>
      <c r="AG4" s="11">
        <f>SUMPRODUCT('LDV Shares'!AH37:AH52,'AEO 53'!AH16:AH31)*10^3*cpi_2018to2012</f>
        <v>36263.289782994478</v>
      </c>
      <c r="AH4" s="11">
        <f>SUMPRODUCT('LDV Shares'!AI37:AI52,'AEO 53'!AI16:AI31)*10^3*cpi_2018to2012</f>
        <v>36296.758528741411</v>
      </c>
      <c r="AI4" s="11">
        <f>SUMPRODUCT('LDV Shares'!AJ37:AJ52,'AEO 53'!AJ16:AJ31)*10^3*cpi_2018to2012</f>
        <v>36316.409735159104</v>
      </c>
      <c r="AJ4" s="11"/>
    </row>
    <row r="5" spans="1:36" x14ac:dyDescent="0.25">
      <c r="A5" t="s">
        <v>3</v>
      </c>
      <c r="B5" s="11">
        <f>SUMPRODUCT('LDV Shares'!C58:C73,'AEO 53'!C34:C49)*10^3*cpi_2018to2012</f>
        <v>32733.505566166878</v>
      </c>
      <c r="C5" s="11">
        <f>SUMPRODUCT('LDV Shares'!D58:D73,'AEO 53'!D34:D49)*10^3*cpi_2018to2012</f>
        <v>45626.530193047831</v>
      </c>
      <c r="D5" s="11">
        <f>SUMPRODUCT('LDV Shares'!E58:E73,'AEO 53'!E34:E49)*10^3*cpi_2018to2012</f>
        <v>44991.707585156124</v>
      </c>
      <c r="E5" s="11">
        <f>SUMPRODUCT('LDV Shares'!F58:F73,'AEO 53'!F34:F49)*10^3*cpi_2018to2012</f>
        <v>44680.427847899351</v>
      </c>
      <c r="F5" s="11">
        <f>SUMPRODUCT('LDV Shares'!G58:G73,'AEO 53'!G34:G49)*10^3*cpi_2018to2012</f>
        <v>44741.853184142055</v>
      </c>
      <c r="G5" s="11">
        <f>SUMPRODUCT('LDV Shares'!H58:H73,'AEO 53'!H34:H49)*10^3*cpi_2018to2012</f>
        <v>44465.761784042901</v>
      </c>
      <c r="H5" s="11">
        <f>SUMPRODUCT('LDV Shares'!I58:I73,'AEO 53'!I34:I49)*10^3*cpi_2018to2012</f>
        <v>44135.114569576181</v>
      </c>
      <c r="I5" s="11">
        <f>SUMPRODUCT('LDV Shares'!J58:J73,'AEO 53'!J34:J49)*10^3*cpi_2018to2012</f>
        <v>43772.564369791056</v>
      </c>
      <c r="J5" s="11">
        <f>SUMPRODUCT('LDV Shares'!K58:K73,'AEO 53'!K34:K49)*10^3*cpi_2018to2012</f>
        <v>43471.769894179968</v>
      </c>
      <c r="K5" s="11">
        <f>SUMPRODUCT('LDV Shares'!L58:L73,'AEO 53'!L34:L49)*10^3*cpi_2018to2012</f>
        <v>42669.903780645509</v>
      </c>
      <c r="L5" s="11">
        <f>SUMPRODUCT('LDV Shares'!M58:M73,'AEO 53'!M34:M49)*10^3*cpi_2018to2012</f>
        <v>41743.355395576938</v>
      </c>
      <c r="M5" s="11">
        <f>SUMPRODUCT('LDV Shares'!N58:N73,'AEO 53'!N34:N49)*10^3*cpi_2018to2012</f>
        <v>40858.743657385356</v>
      </c>
      <c r="N5" s="11">
        <f>SUMPRODUCT('LDV Shares'!O58:O73,'AEO 53'!O34:O49)*10^3*cpi_2018to2012</f>
        <v>40185.431906446996</v>
      </c>
      <c r="O5" s="11">
        <f>SUMPRODUCT('LDV Shares'!P58:P73,'AEO 53'!P34:P49)*10^3*cpi_2018to2012</f>
        <v>39721.403033261398</v>
      </c>
      <c r="P5" s="11">
        <f>SUMPRODUCT('LDV Shares'!Q58:Q73,'AEO 53'!Q34:Q49)*10^3*cpi_2018to2012</f>
        <v>39609.073029702493</v>
      </c>
      <c r="Q5" s="11">
        <f>SUMPRODUCT('LDV Shares'!R58:R73,'AEO 53'!R34:R49)*10^3*cpi_2018to2012</f>
        <v>39543.802360269096</v>
      </c>
      <c r="R5" s="11">
        <f>SUMPRODUCT('LDV Shares'!S58:S73,'AEO 53'!S34:S49)*10^3*cpi_2018to2012</f>
        <v>39678.036646288929</v>
      </c>
      <c r="S5" s="11">
        <f>SUMPRODUCT('LDV Shares'!T58:T73,'AEO 53'!T34:T49)*10^3*cpi_2018to2012</f>
        <v>39487.464499641879</v>
      </c>
      <c r="T5" s="11">
        <f>SUMPRODUCT('LDV Shares'!U58:U73,'AEO 53'!U34:U49)*10^3*cpi_2018to2012</f>
        <v>39492.94154216109</v>
      </c>
      <c r="U5" s="11">
        <f>SUMPRODUCT('LDV Shares'!V58:V73,'AEO 53'!V34:V49)*10^3*cpi_2018to2012</f>
        <v>39498.390298429615</v>
      </c>
      <c r="V5" s="11">
        <f>SUMPRODUCT('LDV Shares'!W58:W73,'AEO 53'!W34:W49)*10^3*cpi_2018to2012</f>
        <v>39527.175278949362</v>
      </c>
      <c r="W5" s="11">
        <f>SUMPRODUCT('LDV Shares'!X58:X73,'AEO 53'!X34:X49)*10^3*cpi_2018to2012</f>
        <v>39548.529627167445</v>
      </c>
      <c r="X5" s="11">
        <f>SUMPRODUCT('LDV Shares'!Y58:Y73,'AEO 53'!Y34:Y49)*10^3*cpi_2018to2012</f>
        <v>39543.790403348299</v>
      </c>
      <c r="Y5" s="11">
        <f>SUMPRODUCT('LDV Shares'!Z58:Z73,'AEO 53'!Z34:Z49)*10^3*cpi_2018to2012</f>
        <v>39539.48249280786</v>
      </c>
      <c r="Z5" s="11">
        <f>SUMPRODUCT('LDV Shares'!AA58:AA73,'AEO 53'!AA34:AA49)*10^3*cpi_2018to2012</f>
        <v>39575.649824478482</v>
      </c>
      <c r="AA5" s="11">
        <f>SUMPRODUCT('LDV Shares'!AB58:AB73,'AEO 53'!AB34:AB49)*10^3*cpi_2018to2012</f>
        <v>39551.794699472237</v>
      </c>
      <c r="AB5" s="11">
        <f>SUMPRODUCT('LDV Shares'!AC58:AC73,'AEO 53'!AC34:AC49)*10^3*cpi_2018to2012</f>
        <v>39561.857656147382</v>
      </c>
      <c r="AC5" s="11">
        <f>SUMPRODUCT('LDV Shares'!AD58:AD73,'AEO 53'!AD34:AD49)*10^3*cpi_2018to2012</f>
        <v>39571.631408114736</v>
      </c>
      <c r="AD5" s="11">
        <f>SUMPRODUCT('LDV Shares'!AE58:AE73,'AEO 53'!AE34:AE49)*10^3*cpi_2018to2012</f>
        <v>39584.447147209714</v>
      </c>
      <c r="AE5" s="11">
        <f>SUMPRODUCT('LDV Shares'!AF58:AF73,'AEO 53'!AF34:AF49)*10^3*cpi_2018to2012</f>
        <v>39622.930802582407</v>
      </c>
      <c r="AF5" s="11">
        <f>SUMPRODUCT('LDV Shares'!AG58:AG73,'AEO 53'!AG34:AG49)*10^3*cpi_2018to2012</f>
        <v>39661.361082105817</v>
      </c>
      <c r="AG5" s="11">
        <f>SUMPRODUCT('LDV Shares'!AH58:AH73,'AEO 53'!AH34:AH49)*10^3*cpi_2018to2012</f>
        <v>39685.852320869395</v>
      </c>
      <c r="AH5" s="11">
        <f>SUMPRODUCT('LDV Shares'!AI58:AI73,'AEO 53'!AI34:AI49)*10^3*cpi_2018to2012</f>
        <v>39728.595684442502</v>
      </c>
      <c r="AI5" s="11">
        <f>SUMPRODUCT('LDV Shares'!AJ58:AJ73,'AEO 53'!AJ34:AJ49)*10^3*cpi_2018to2012</f>
        <v>39782.616408589478</v>
      </c>
      <c r="AJ5" s="11"/>
    </row>
    <row r="6" spans="1:36" x14ac:dyDescent="0.25">
      <c r="A6" t="s">
        <v>4</v>
      </c>
      <c r="B6" s="11">
        <f>'BEV and PHEV Price Calcs'!B254</f>
        <v>38021.991142086437</v>
      </c>
      <c r="C6" s="11">
        <f>'BEV and PHEV Price Calcs'!C254</f>
        <v>38097.775273410582</v>
      </c>
      <c r="D6" s="11">
        <f>'BEV and PHEV Price Calcs'!D254</f>
        <v>38094.267014968485</v>
      </c>
      <c r="E6" s="11">
        <f>'BEV and PHEV Price Calcs'!E254</f>
        <v>39841.75668416464</v>
      </c>
      <c r="F6" s="11">
        <f>'BEV and PHEV Price Calcs'!F254</f>
        <v>39889.302474001197</v>
      </c>
      <c r="G6" s="11">
        <f>'BEV and PHEV Price Calcs'!G254</f>
        <v>39797.013757194451</v>
      </c>
      <c r="H6" s="11">
        <f>'BEV and PHEV Price Calcs'!H254</f>
        <v>39655.608539902882</v>
      </c>
      <c r="I6" s="11">
        <f>'BEV and PHEV Price Calcs'!I254</f>
        <v>39495.231312088312</v>
      </c>
      <c r="J6" s="11">
        <f>'BEV and PHEV Price Calcs'!J254</f>
        <v>39766.056457490296</v>
      </c>
      <c r="K6" s="11">
        <f>'BEV and PHEV Price Calcs'!K254</f>
        <v>39592.466914295095</v>
      </c>
      <c r="L6" s="11">
        <f>'BEV and PHEV Price Calcs'!L254</f>
        <v>39408.526627867563</v>
      </c>
      <c r="M6" s="11">
        <f>'BEV and PHEV Price Calcs'!M254</f>
        <v>39266.984793492113</v>
      </c>
      <c r="N6" s="11">
        <f>'BEV and PHEV Price Calcs'!N254</f>
        <v>39148.108003353489</v>
      </c>
      <c r="O6" s="11">
        <f>'BEV and PHEV Price Calcs'!O254</f>
        <v>39105.72169341024</v>
      </c>
      <c r="P6" s="11">
        <f>'BEV and PHEV Price Calcs'!P254</f>
        <v>39058.839574698759</v>
      </c>
      <c r="Q6" s="11">
        <f>'BEV and PHEV Price Calcs'!Q254</f>
        <v>39047.718421552112</v>
      </c>
      <c r="R6" s="11">
        <f>'BEV and PHEV Price Calcs'!R254</f>
        <v>39060.404566652949</v>
      </c>
      <c r="S6" s="11">
        <f>'BEV and PHEV Price Calcs'!S254</f>
        <v>39017.350117384427</v>
      </c>
      <c r="T6" s="11">
        <f>'BEV and PHEV Price Calcs'!T254</f>
        <v>38981.261994423585</v>
      </c>
      <c r="U6" s="11">
        <f>'BEV and PHEV Price Calcs'!U254</f>
        <v>38953.448174374556</v>
      </c>
      <c r="V6" s="11">
        <f>'BEV and PHEV Price Calcs'!V254</f>
        <v>38948.876216104058</v>
      </c>
      <c r="W6" s="11">
        <f>'BEV and PHEV Price Calcs'!W254</f>
        <v>38930.802542387537</v>
      </c>
      <c r="X6" s="11">
        <f>'BEV and PHEV Price Calcs'!X254</f>
        <v>38929.133163741935</v>
      </c>
      <c r="Y6" s="11">
        <f>'BEV and PHEV Price Calcs'!Y254</f>
        <v>38935.696953843857</v>
      </c>
      <c r="Z6" s="11">
        <f>'BEV and PHEV Price Calcs'!Z254</f>
        <v>38983.521965166699</v>
      </c>
      <c r="AA6" s="11">
        <f>'BEV and PHEV Price Calcs'!AA254</f>
        <v>39023.562058641241</v>
      </c>
      <c r="AB6" s="11">
        <f>'BEV and PHEV Price Calcs'!AB254</f>
        <v>39079.60987454671</v>
      </c>
      <c r="AC6" s="11">
        <f>'BEV and PHEV Price Calcs'!AC254</f>
        <v>39135.612079797567</v>
      </c>
      <c r="AD6" s="11">
        <f>'BEV and PHEV Price Calcs'!AD254</f>
        <v>39194.35652992707</v>
      </c>
      <c r="AE6" s="11">
        <f>'BEV and PHEV Price Calcs'!AE254</f>
        <v>39253.989019392626</v>
      </c>
      <c r="AF6" s="11">
        <f>'BEV and PHEV Price Calcs'!AF254</f>
        <v>39319.235618409853</v>
      </c>
      <c r="AG6" s="11">
        <f>'BEV and PHEV Price Calcs'!AG254</f>
        <v>39381.190110339914</v>
      </c>
      <c r="AH6" s="11">
        <f>'BEV and PHEV Price Calcs'!AH254</f>
        <v>39454.777951317934</v>
      </c>
      <c r="AI6" s="11">
        <f>'BEV and PHEV Price Calcs'!AI254</f>
        <v>39522.395151160883</v>
      </c>
      <c r="AJ6" s="11"/>
    </row>
    <row r="7" spans="1:36" x14ac:dyDescent="0.25">
      <c r="A7" t="s">
        <v>1191</v>
      </c>
      <c r="B7" s="11">
        <f>'AEO 53'!C145*10^3*cpi_2018to2012</f>
        <v>39464.208493999999</v>
      </c>
      <c r="C7" s="11">
        <f>'AEO 53'!D145*10^3*cpi_2018to2012</f>
        <v>39746.622611999999</v>
      </c>
      <c r="D7" s="11">
        <f>'AEO 53'!E145*10^3*cpi_2018to2012</f>
        <v>40119.964191999999</v>
      </c>
      <c r="E7" s="11">
        <f>'AEO 53'!F145*10^3*cpi_2018to2012</f>
        <v>40584.06323</v>
      </c>
      <c r="F7" s="11">
        <f>'AEO 53'!G145*10^3*cpi_2018to2012</f>
        <v>40916.771112000002</v>
      </c>
      <c r="G7" s="11">
        <f>'AEO 53'!H145*10^3*cpi_2018to2012</f>
        <v>41327.977884</v>
      </c>
      <c r="H7" s="11">
        <f>'AEO 53'!I145*10^3*cpi_2018to2012</f>
        <v>41704.865784000009</v>
      </c>
      <c r="I7" s="11">
        <f>'AEO 53'!J145*10^3*cpi_2018to2012</f>
        <v>41878.967246000007</v>
      </c>
      <c r="J7" s="11">
        <f>'AEO 53'!K145*10^3*cpi_2018to2012</f>
        <v>42264.972296000007</v>
      </c>
      <c r="K7" s="11">
        <f>'AEO 53'!L145*10^3*cpi_2018to2012</f>
        <v>42375.771032000004</v>
      </c>
      <c r="L7" s="11">
        <f>'AEO 53'!M145*10^3*cpi_2018to2012</f>
        <v>42465.00759400001</v>
      </c>
      <c r="M7" s="11">
        <f>'AEO 53'!N145*10^3*cpi_2018to2012</f>
        <v>42562.197784000004</v>
      </c>
      <c r="N7" s="11">
        <f>'AEO 53'!O145*10^3*cpi_2018to2012</f>
        <v>42651.371280000007</v>
      </c>
      <c r="O7" s="11">
        <f>'AEO 53'!P145*10^3*cpi_2018to2012</f>
        <v>42745.353330000005</v>
      </c>
      <c r="P7" s="11">
        <f>'AEO 53'!Q145*10^3*cpi_2018to2012</f>
        <v>42837.250545999996</v>
      </c>
      <c r="Q7" s="11">
        <f>'AEO 53'!R145*10^3*cpi_2018to2012</f>
        <v>42928.140533999998</v>
      </c>
      <c r="R7" s="11">
        <f>'AEO 53'!S145*10^3*cpi_2018to2012</f>
        <v>43019.215150000004</v>
      </c>
      <c r="S7" s="11">
        <f>'AEO 53'!T145*10^3*cpi_2018to2012</f>
        <v>43053.938009999998</v>
      </c>
      <c r="T7" s="11">
        <f>'AEO 53'!U145*10^3*cpi_2018to2012</f>
        <v>43077.497274000001</v>
      </c>
      <c r="U7" s="11">
        <f>'AEO 53'!V145*10^3*cpi_2018to2012</f>
        <v>43099.711130000003</v>
      </c>
      <c r="V7" s="11">
        <f>'AEO 53'!W145*10^3*cpi_2018to2012</f>
        <v>43123.593950000002</v>
      </c>
      <c r="W7" s="11">
        <f>'AEO 53'!X145*10^3*cpi_2018to2012</f>
        <v>43145.967756000005</v>
      </c>
      <c r="X7" s="11">
        <f>'AEO 53'!Y145*10^3*cpi_2018to2012</f>
        <v>43167.699933999997</v>
      </c>
      <c r="Y7" s="11">
        <f>'AEO 53'!Z145*10^3*cpi_2018to2012</f>
        <v>43189.174363999999</v>
      </c>
      <c r="Z7" s="11">
        <f>'AEO 53'!AA145*10^3*cpi_2018to2012</f>
        <v>43211.081116000001</v>
      </c>
      <c r="AA7" s="11">
        <f>'AEO 53'!AB145*10^3*cpi_2018to2012</f>
        <v>43231.826174000002</v>
      </c>
      <c r="AB7" s="11">
        <f>'AEO 53'!AC145*10^3*cpi_2018to2012</f>
        <v>43254.123203999996</v>
      </c>
      <c r="AC7" s="11">
        <f>'AEO 53'!AD145*10^3*cpi_2018to2012</f>
        <v>43276.664271999995</v>
      </c>
      <c r="AD7" s="11">
        <f>'AEO 53'!AE145*10^3*cpi_2018to2012</f>
        <v>43298.776674000001</v>
      </c>
      <c r="AE7" s="11">
        <f>'AEO 53'!AF145*10^3*cpi_2018to2012</f>
        <v>43320.501540000005</v>
      </c>
      <c r="AF7" s="11">
        <f>'AEO 53'!AG145*10^3*cpi_2018to2012</f>
        <v>43342.390925999993</v>
      </c>
      <c r="AG7" s="11">
        <f>'AEO 53'!AH145*10^3*cpi_2018to2012</f>
        <v>43363.133241999996</v>
      </c>
      <c r="AH7" s="11">
        <f>'AEO 53'!AI145*10^3*cpi_2018to2012</f>
        <v>43384.39471</v>
      </c>
      <c r="AI7" s="11">
        <f>'AEO 53'!AJ145*10^3*cpi_2018to2012</f>
        <v>43399.327641999997</v>
      </c>
      <c r="AJ7" s="11"/>
    </row>
    <row r="8" spans="1:36" x14ac:dyDescent="0.25">
      <c r="A8" t="s">
        <v>1192</v>
      </c>
      <c r="B8" s="11">
        <f>'Hydrogen Vehicle Calcs'!B55*10^3*cpi_2018to2012</f>
        <v>71671.802858802301</v>
      </c>
      <c r="C8" s="11">
        <f>'Hydrogen Vehicle Calcs'!C55*10^3*cpi_2018to2012</f>
        <v>70169.990001958169</v>
      </c>
      <c r="D8" s="11">
        <f>'Hydrogen Vehicle Calcs'!D55*10^3*cpi_2018to2012</f>
        <v>68817.744603284256</v>
      </c>
      <c r="E8" s="11">
        <f>'Hydrogen Vehicle Calcs'!E55*10^3*cpi_2018to2012</f>
        <v>67295.992266464134</v>
      </c>
      <c r="F8" s="11">
        <f>'Hydrogen Vehicle Calcs'!F55*10^3*cpi_2018to2012</f>
        <v>65381.764383467074</v>
      </c>
      <c r="G8" s="11">
        <f>'Hydrogen Vehicle Calcs'!G55*10^3*cpi_2018to2012</f>
        <v>63442.774489302341</v>
      </c>
      <c r="H8" s="11">
        <f>'Hydrogen Vehicle Calcs'!H55*10^3*cpi_2018to2012</f>
        <v>61714.269486428275</v>
      </c>
      <c r="I8" s="11">
        <f>'Hydrogen Vehicle Calcs'!I55*10^3*cpi_2018to2012</f>
        <v>60340.29799051286</v>
      </c>
      <c r="J8" s="11">
        <f>'Hydrogen Vehicle Calcs'!J55*10^3*cpi_2018to2012</f>
        <v>58916.381225068319</v>
      </c>
      <c r="K8" s="11">
        <f>'Hydrogen Vehicle Calcs'!K55*10^3*cpi_2018to2012</f>
        <v>57992.751901552423</v>
      </c>
      <c r="L8" s="11">
        <f>'Hydrogen Vehicle Calcs'!L55*10^3*cpi_2018to2012</f>
        <v>57104.944159617815</v>
      </c>
      <c r="M8" s="11">
        <f>'Hydrogen Vehicle Calcs'!M55*10^3*cpi_2018to2012</f>
        <v>56272.362781819553</v>
      </c>
      <c r="N8" s="11">
        <f>'Hydrogen Vehicle Calcs'!N55*10^3*cpi_2018to2012</f>
        <v>55464.900871012476</v>
      </c>
      <c r="O8" s="11">
        <f>'Hydrogen Vehicle Calcs'!O55*10^3*cpi_2018to2012</f>
        <v>54715.180915420715</v>
      </c>
      <c r="P8" s="11">
        <f>'Hydrogen Vehicle Calcs'!P55*10^3*cpi_2018to2012</f>
        <v>53991.118405632784</v>
      </c>
      <c r="Q8" s="11">
        <f>'Hydrogen Vehicle Calcs'!Q55*10^3*cpi_2018to2012</f>
        <v>53306.877225406512</v>
      </c>
      <c r="R8" s="11">
        <f>'Hydrogen Vehicle Calcs'!R55*10^3*cpi_2018to2012</f>
        <v>52657.188647763163</v>
      </c>
      <c r="S8" s="11">
        <f>'Hydrogen Vehicle Calcs'!S55*10^3*cpi_2018to2012</f>
        <v>51979.819581427451</v>
      </c>
      <c r="T8" s="11">
        <f>'Hydrogen Vehicle Calcs'!T55*10^3*cpi_2018to2012</f>
        <v>51321.567434779063</v>
      </c>
      <c r="U8" s="11">
        <f>'Hydrogen Vehicle Calcs'!U55*10^3*cpi_2018to2012</f>
        <v>50691.924962569858</v>
      </c>
      <c r="V8" s="11">
        <f>'Hydrogen Vehicle Calcs'!V55*10^3*cpi_2018to2012</f>
        <v>50094.373475486296</v>
      </c>
      <c r="W8" s="11">
        <f>'Hydrogen Vehicle Calcs'!W55*10^3*cpi_2018to2012</f>
        <v>49520.37156788868</v>
      </c>
      <c r="X8" s="11">
        <f>'Hydrogen Vehicle Calcs'!X55*10^3*cpi_2018to2012</f>
        <v>48974.061974078919</v>
      </c>
      <c r="Y8" s="11">
        <f>'Hydrogen Vehicle Calcs'!Y55*10^3*cpi_2018to2012</f>
        <v>48453.179754450975</v>
      </c>
      <c r="Z8" s="11">
        <f>'Hydrogen Vehicle Calcs'!Z55*10^3*cpi_2018to2012</f>
        <v>47959.246951117115</v>
      </c>
      <c r="AA8" s="11">
        <f>'Hydrogen Vehicle Calcs'!AA55*10^3*cpi_2018to2012</f>
        <v>47486.024681113064</v>
      </c>
      <c r="AB8" s="11">
        <f>'Hydrogen Vehicle Calcs'!AB55*10^3*cpi_2018to2012</f>
        <v>47036.677594138353</v>
      </c>
      <c r="AC8" s="11">
        <f>'Hydrogen Vehicle Calcs'!AC55*10^3*cpi_2018to2012</f>
        <v>46606.761404087512</v>
      </c>
      <c r="AD8" s="11">
        <f>'Hydrogen Vehicle Calcs'!AD55*10^3*cpi_2018to2012</f>
        <v>46195.705761431702</v>
      </c>
      <c r="AE8" s="11">
        <f>'Hydrogen Vehicle Calcs'!AE55*10^3*cpi_2018to2012</f>
        <v>45803.616161162994</v>
      </c>
      <c r="AF8" s="11">
        <f>'Hydrogen Vehicle Calcs'!AF55*10^3*cpi_2018to2012</f>
        <v>45429.867256254096</v>
      </c>
      <c r="AG8" s="11">
        <f>'Hydrogen Vehicle Calcs'!AG55*10^3*cpi_2018to2012</f>
        <v>45072.360096293305</v>
      </c>
      <c r="AH8" s="11">
        <f>'Hydrogen Vehicle Calcs'!AH55*10^3*cpi_2018to2012</f>
        <v>44732.50176539275</v>
      </c>
      <c r="AI8" s="11">
        <f>'Hydrogen Vehicle Calcs'!AI55*10^3*cpi_2018to2012</f>
        <v>44402.082836625734</v>
      </c>
      <c r="AJ8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A1" s="1" t="s">
        <v>1208</v>
      </c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6" x14ac:dyDescent="0.25">
      <c r="A2" t="s">
        <v>0</v>
      </c>
      <c r="B2" s="18">
        <f t="shared" ref="B2:C2" si="0">TREND($F2:$J2,$F$1:$J$1,B$1)</f>
        <v>80512.080109999981</v>
      </c>
      <c r="C2" s="18">
        <f t="shared" si="0"/>
        <v>79340.183493600227</v>
      </c>
      <c r="D2" s="11">
        <f>INDEX('AEO 53'!$227:$227,MATCH('BNVP-LDVs-frgt'!D$1,'AEO 53'!$1:$1,0))*10^3*cpi_2018to2012</f>
        <v>79799.078764000005</v>
      </c>
      <c r="E2" s="11">
        <f>INDEX('AEO 53'!$227:$227,MATCH('BNVP-LDVs-frgt'!E$1,'AEO 53'!$1:$1,0))*10^3*cpi_2018to2012</f>
        <v>77724.105909999998</v>
      </c>
      <c r="F2" s="11">
        <f>INDEX('AEO 53'!$227:$227,MATCH('BNVP-LDVs-frgt'!F$1,'AEO 53'!$1:$1,0))*10^3*cpi_2018to2012</f>
        <v>76074.30849000001</v>
      </c>
      <c r="G2" s="11">
        <f>INDEX('AEO 53'!$227:$227,MATCH('BNVP-LDVs-frgt'!G$1,'AEO 53'!$1:$1,0))*10^3*cpi_2018to2012</f>
        <v>74538.313210000008</v>
      </c>
      <c r="H2" s="11">
        <f>INDEX('AEO 53'!$227:$227,MATCH('BNVP-LDVs-frgt'!H$1,'AEO 53'!$1:$1,0))*10^3*cpi_2018to2012</f>
        <v>73267.226206000007</v>
      </c>
      <c r="I2" s="11">
        <f>INDEX('AEO 53'!$227:$227,MATCH('BNVP-LDVs-frgt'!I$1,'AEO 53'!$1:$1,0))*10^3*cpi_2018to2012</f>
        <v>72079.344278000019</v>
      </c>
      <c r="J2" s="11">
        <f>INDEX('AEO 53'!$227:$227,MATCH('BNVP-LDVs-frgt'!J$1,'AEO 53'!$1:$1,0))*10^3*cpi_2018to2012</f>
        <v>71444.309873999999</v>
      </c>
      <c r="K2" s="11">
        <f>INDEX('AEO 53'!$227:$227,MATCH('BNVP-LDVs-frgt'!K$1,'AEO 53'!$1:$1,0))*10^3*cpi_2018to2012</f>
        <v>70853.646514000007</v>
      </c>
      <c r="L2" s="11">
        <f>INDEX('AEO 53'!$227:$227,MATCH('BNVP-LDVs-frgt'!L$1,'AEO 53'!$1:$1,0))*10^3*cpi_2018to2012</f>
        <v>70306.697946</v>
      </c>
      <c r="M2" s="11">
        <f>INDEX('AEO 53'!$227:$227,MATCH('BNVP-LDVs-frgt'!M$1,'AEO 53'!$1:$1,0))*10^3*cpi_2018to2012</f>
        <v>69808.569774000018</v>
      </c>
      <c r="N2" s="11">
        <f>INDEX('AEO 53'!$227:$227,MATCH('BNVP-LDVs-frgt'!N$1,'AEO 53'!$1:$1,0))*10^3*cpi_2018to2012</f>
        <v>69359.708030000009</v>
      </c>
      <c r="O2" s="11">
        <f>INDEX('AEO 53'!$227:$227,MATCH('BNVP-LDVs-frgt'!O$1,'AEO 53'!$1:$1,0))*10^3*cpi_2018to2012</f>
        <v>68957.754593999998</v>
      </c>
      <c r="P2" s="11">
        <f>INDEX('AEO 53'!$227:$227,MATCH('BNVP-LDVs-frgt'!P$1,'AEO 53'!$1:$1,0))*10^3*cpi_2018to2012</f>
        <v>68600.116448000015</v>
      </c>
      <c r="Q2" s="11">
        <f>INDEX('AEO 53'!$227:$227,MATCH('BNVP-LDVs-frgt'!Q$1,'AEO 53'!$1:$1,0))*10^3*cpi_2018to2012</f>
        <v>68287.609793999989</v>
      </c>
      <c r="R2" s="11">
        <f>INDEX('AEO 53'!$227:$227,MATCH('BNVP-LDVs-frgt'!R$1,'AEO 53'!$1:$1,0))*10^3*cpi_2018to2012</f>
        <v>68000.457500000004</v>
      </c>
      <c r="S2" s="11">
        <f>INDEX('AEO 53'!$227:$227,MATCH('BNVP-LDVs-frgt'!S$1,'AEO 53'!$1:$1,0))*10^3*cpi_2018to2012</f>
        <v>67694.554495999997</v>
      </c>
      <c r="T2" s="11">
        <f>INDEX('AEO 53'!$227:$227,MATCH('BNVP-LDVs-frgt'!T$1,'AEO 53'!$1:$1,0))*10^3*cpi_2018to2012</f>
        <v>67408.713791999995</v>
      </c>
      <c r="U2" s="11">
        <f>INDEX('AEO 53'!$227:$227,MATCH('BNVP-LDVs-frgt'!U$1,'AEO 53'!$1:$1,0))*10^3*cpi_2018to2012</f>
        <v>67153.380579999997</v>
      </c>
      <c r="V2" s="11">
        <f>INDEX('AEO 53'!$227:$227,MATCH('BNVP-LDVs-frgt'!V$1,'AEO 53'!$1:$1,0))*10^3*cpi_2018to2012</f>
        <v>66927.432467999999</v>
      </c>
      <c r="W2" s="11">
        <f>INDEX('AEO 53'!$227:$227,MATCH('BNVP-LDVs-frgt'!W$1,'AEO 53'!$1:$1,0))*10^3*cpi_2018to2012</f>
        <v>66728.408054</v>
      </c>
      <c r="X2" s="11">
        <f>INDEX('AEO 53'!$227:$227,MATCH('BNVP-LDVs-frgt'!X$1,'AEO 53'!$1:$1,0))*10^3*cpi_2018to2012</f>
        <v>66559.04202600001</v>
      </c>
      <c r="Y2" s="11">
        <f>INDEX('AEO 53'!$227:$227,MATCH('BNVP-LDVs-frgt'!Y$1,'AEO 53'!$1:$1,0))*10^3*cpi_2018to2012</f>
        <v>66416.815400000007</v>
      </c>
      <c r="Z2" s="11">
        <f>INDEX('AEO 53'!$227:$227,MATCH('BNVP-LDVs-frgt'!Z$1,'AEO 53'!$1:$1,0))*10^3*cpi_2018to2012</f>
        <v>66395.246828000003</v>
      </c>
      <c r="AA2" s="11">
        <f>INDEX('AEO 53'!$227:$227,MATCH('BNVP-LDVs-frgt'!AA$1,'AEO 53'!$1:$1,0))*10^3*cpi_2018to2012</f>
        <v>66381.223326000007</v>
      </c>
      <c r="AB2" s="11">
        <f>INDEX('AEO 53'!$227:$227,MATCH('BNVP-LDVs-frgt'!AB$1,'AEO 53'!$1:$1,0))*10^3*cpi_2018to2012</f>
        <v>66367.988605999999</v>
      </c>
      <c r="AC2" s="11">
        <f>INDEX('AEO 53'!$227:$227,MATCH('BNVP-LDVs-frgt'!AC$1,'AEO 53'!$1:$1,0))*10^3*cpi_2018to2012</f>
        <v>66355.477773999999</v>
      </c>
      <c r="AD2" s="11">
        <f>INDEX('AEO 53'!$227:$227,MATCH('BNVP-LDVs-frgt'!AD$1,'AEO 53'!$1:$1,0))*10^3*cpi_2018to2012</f>
        <v>66342.961457999991</v>
      </c>
      <c r="AE2" s="11">
        <f>INDEX('AEO 53'!$227:$227,MATCH('BNVP-LDVs-frgt'!AE$1,'AEO 53'!$1:$1,0))*10^3*cpi_2018to2012</f>
        <v>66331.733882000015</v>
      </c>
      <c r="AF2" s="11">
        <f>INDEX('AEO 53'!$227:$227,MATCH('BNVP-LDVs-frgt'!AF$1,'AEO 53'!$1:$1,0))*10^3*cpi_2018to2012</f>
        <v>66321.072071999995</v>
      </c>
      <c r="AG2" s="11">
        <f>INDEX('AEO 53'!$227:$227,MATCH('BNVP-LDVs-frgt'!AG$1,'AEO 53'!$1:$1,0))*10^3*cpi_2018to2012</f>
        <v>66310.960490000012</v>
      </c>
      <c r="AH2" s="11">
        <f>INDEX('AEO 53'!$227:$227,MATCH('BNVP-LDVs-frgt'!AH$1,'AEO 53'!$1:$1,0))*10^3*cpi_2018to2012</f>
        <v>66301.351607999997</v>
      </c>
      <c r="AI2" s="11">
        <f>INDEX('AEO 53'!$227:$227,MATCH('BNVP-LDVs-frgt'!AI$1,'AEO 53'!$1:$1,0))*10^3*cpi_2018to2012</f>
        <v>66286.659058000005</v>
      </c>
      <c r="AJ2" s="11"/>
    </row>
    <row r="3" spans="1:36" x14ac:dyDescent="0.25">
      <c r="A3" t="s">
        <v>1</v>
      </c>
      <c r="B3" s="11">
        <f>AVERAGE('AEO 53'!C116,'AEO 53'!C134,'AEO 53'!C152,'AEO 53'!C169)*'AEO 53'!C29/'AEO 53'!C25*10^3*cpi_2018to2012</f>
        <v>65223.591570561439</v>
      </c>
      <c r="C3" s="11">
        <f>AVERAGE('AEO 53'!D116,'AEO 53'!D134,'AEO 53'!D152,'AEO 53'!D169)*'AEO 53'!D29/'AEO 53'!D25*10^3*cpi_2018to2012</f>
        <v>65552.475849464914</v>
      </c>
      <c r="D3" s="11">
        <f>AVERAGE('AEO 53'!E116,'AEO 53'!E134,'AEO 53'!E152,'AEO 53'!E169)*'AEO 53'!E29/'AEO 53'!E25*10^3*cpi_2018to2012</f>
        <v>65990.833456558481</v>
      </c>
      <c r="E3" s="11">
        <f>AVERAGE('AEO 53'!F116,'AEO 53'!F134,'AEO 53'!F152,'AEO 53'!F169)*'AEO 53'!F29/'AEO 53'!F25*10^3*cpi_2018to2012</f>
        <v>66523.876600978154</v>
      </c>
      <c r="F3" s="11">
        <f>AVERAGE('AEO 53'!G116,'AEO 53'!G134,'AEO 53'!G152,'AEO 53'!G169)*'AEO 53'!G29/'AEO 53'!G25*10^3*cpi_2018to2012</f>
        <v>67083.899658441136</v>
      </c>
      <c r="G3" s="11">
        <f>AVERAGE('AEO 53'!H116,'AEO 53'!H134,'AEO 53'!H152,'AEO 53'!H169)*'AEO 53'!H29/'AEO 53'!H25*10^3*cpi_2018to2012</f>
        <v>67540.648903614463</v>
      </c>
      <c r="H3" s="11">
        <f>AVERAGE('AEO 53'!I116,'AEO 53'!I134,'AEO 53'!I152,'AEO 53'!I169)*'AEO 53'!I29/'AEO 53'!I25*10^3*cpi_2018to2012</f>
        <v>67930.083427673337</v>
      </c>
      <c r="I3" s="11">
        <f>AVERAGE('AEO 53'!J116,'AEO 53'!J134,'AEO 53'!J152,'AEO 53'!J169)*'AEO 53'!J29/'AEO 53'!J25*10^3*cpi_2018to2012</f>
        <v>68428.474731336333</v>
      </c>
      <c r="J3" s="11">
        <f>AVERAGE('AEO 53'!K116,'AEO 53'!K134,'AEO 53'!K152,'AEO 53'!K169)*'AEO 53'!K29/'AEO 53'!K25*10^3*cpi_2018to2012</f>
        <v>68970.768887856379</v>
      </c>
      <c r="K3" s="11">
        <f>AVERAGE('AEO 53'!L116,'AEO 53'!L134,'AEO 53'!L152,'AEO 53'!L169)*'AEO 53'!L29/'AEO 53'!L25*10^3*cpi_2018to2012</f>
        <v>69060.297852282252</v>
      </c>
      <c r="L3" s="11">
        <f>AVERAGE('AEO 53'!M116,'AEO 53'!M134,'AEO 53'!M152,'AEO 53'!M169)*'AEO 53'!M29/'AEO 53'!M25*10^3*cpi_2018to2012</f>
        <v>69140.010818216164</v>
      </c>
      <c r="M3" s="11">
        <f>AVERAGE('AEO 53'!N116,'AEO 53'!N134,'AEO 53'!N152,'AEO 53'!N169)*'AEO 53'!N29/'AEO 53'!N25*10^3*cpi_2018to2012</f>
        <v>69225.270933565713</v>
      </c>
      <c r="N3" s="11">
        <f>AVERAGE('AEO 53'!O116,'AEO 53'!O134,'AEO 53'!O152,'AEO 53'!O169)*'AEO 53'!O29/'AEO 53'!O25*10^3*cpi_2018to2012</f>
        <v>69304.032549809199</v>
      </c>
      <c r="O3" s="11">
        <f>AVERAGE('AEO 53'!P116,'AEO 53'!P134,'AEO 53'!P152,'AEO 53'!P169)*'AEO 53'!P29/'AEO 53'!P25*10^3*cpi_2018to2012</f>
        <v>69385.287012178276</v>
      </c>
      <c r="P3" s="11">
        <f>AVERAGE('AEO 53'!Q116,'AEO 53'!Q134,'AEO 53'!Q152,'AEO 53'!Q169)*'AEO 53'!Q29/'AEO 53'!Q25*10^3*cpi_2018to2012</f>
        <v>69465.446670083213</v>
      </c>
      <c r="Q3" s="11">
        <f>AVERAGE('AEO 53'!R116,'AEO 53'!R134,'AEO 53'!R152,'AEO 53'!R169)*'AEO 53'!R29/'AEO 53'!R25*10^3*cpi_2018to2012</f>
        <v>69565.095660311752</v>
      </c>
      <c r="R3" s="11">
        <f>AVERAGE('AEO 53'!S116,'AEO 53'!S134,'AEO 53'!S152,'AEO 53'!S169)*'AEO 53'!S29/'AEO 53'!S25*10^3*cpi_2018to2012</f>
        <v>69686.682757174276</v>
      </c>
      <c r="S3" s="11">
        <f>AVERAGE('AEO 53'!T116,'AEO 53'!T134,'AEO 53'!T152,'AEO 53'!T169)*'AEO 53'!T29/'AEO 53'!T25*10^3*cpi_2018to2012</f>
        <v>69717.531643856011</v>
      </c>
      <c r="T3" s="11">
        <f>AVERAGE('AEO 53'!U116,'AEO 53'!U134,'AEO 53'!U152,'AEO 53'!U169)*'AEO 53'!U29/'AEO 53'!U25*10^3*cpi_2018to2012</f>
        <v>69734.760519732357</v>
      </c>
      <c r="U3" s="11">
        <f>AVERAGE('AEO 53'!V116,'AEO 53'!V134,'AEO 53'!V152,'AEO 53'!V169)*'AEO 53'!V29/'AEO 53'!V25*10^3*cpi_2018to2012</f>
        <v>69751.189365839207</v>
      </c>
      <c r="V3" s="11">
        <f>AVERAGE('AEO 53'!W116,'AEO 53'!W134,'AEO 53'!W152,'AEO 53'!W169)*'AEO 53'!W29/'AEO 53'!W25*10^3*cpi_2018to2012</f>
        <v>69772.881663057473</v>
      </c>
      <c r="W3" s="11">
        <f>AVERAGE('AEO 53'!X116,'AEO 53'!X134,'AEO 53'!X152,'AEO 53'!X169)*'AEO 53'!X29/'AEO 53'!X25*10^3*cpi_2018to2012</f>
        <v>69787.095523930751</v>
      </c>
      <c r="X3" s="11">
        <f>AVERAGE('AEO 53'!Y116,'AEO 53'!Y134,'AEO 53'!Y152,'AEO 53'!Y169)*'AEO 53'!Y29/'AEO 53'!Y25*10^3*cpi_2018to2012</f>
        <v>69813.141576786089</v>
      </c>
      <c r="Y3" s="11">
        <f>AVERAGE('AEO 53'!Z116,'AEO 53'!Z134,'AEO 53'!Z152,'AEO 53'!Z169)*'AEO 53'!Z29/'AEO 53'!Z25*10^3*cpi_2018to2012</f>
        <v>69837.483986890322</v>
      </c>
      <c r="Z3" s="11">
        <f>AVERAGE('AEO 53'!AA116,'AEO 53'!AA134,'AEO 53'!AA152,'AEO 53'!AA169)*'AEO 53'!AA29/'AEO 53'!AA25*10^3*cpi_2018to2012</f>
        <v>69949.019224032163</v>
      </c>
      <c r="AA3" s="11">
        <f>AVERAGE('AEO 53'!AB116,'AEO 53'!AB134,'AEO 53'!AB152,'AEO 53'!AB169)*'AEO 53'!AB29/'AEO 53'!AB25*10^3*cpi_2018to2012</f>
        <v>69981.300695298341</v>
      </c>
      <c r="AB3" s="11">
        <f>AVERAGE('AEO 53'!AC116,'AEO 53'!AC134,'AEO 53'!AC152,'AEO 53'!AC169)*'AEO 53'!AC29/'AEO 53'!AC25*10^3*cpi_2018to2012</f>
        <v>70013.714642327934</v>
      </c>
      <c r="AC3" s="11">
        <f>AVERAGE('AEO 53'!AD116,'AEO 53'!AD134,'AEO 53'!AD152,'AEO 53'!AD169)*'AEO 53'!AD29/'AEO 53'!AD25*10^3*cpi_2018to2012</f>
        <v>70046.209861014315</v>
      </c>
      <c r="AD3" s="11">
        <f>AVERAGE('AEO 53'!AE116,'AEO 53'!AE134,'AEO 53'!AE152,'AEO 53'!AE169)*'AEO 53'!AE29/'AEO 53'!AE25*10^3*cpi_2018to2012</f>
        <v>70121.04956643995</v>
      </c>
      <c r="AE3" s="11">
        <f>AVERAGE('AEO 53'!AF116,'AEO 53'!AF134,'AEO 53'!AF152,'AEO 53'!AF169)*'AEO 53'!AF29/'AEO 53'!AF25*10^3*cpi_2018to2012</f>
        <v>70153.207478395721</v>
      </c>
      <c r="AF3" s="11">
        <f>AVERAGE('AEO 53'!AG116,'AEO 53'!AG134,'AEO 53'!AG152,'AEO 53'!AG169)*'AEO 53'!AG29/'AEO 53'!AG25*10^3*cpi_2018to2012</f>
        <v>70185.515480522925</v>
      </c>
      <c r="AG3" s="11">
        <f>AVERAGE('AEO 53'!AH116,'AEO 53'!AH134,'AEO 53'!AH152,'AEO 53'!AH169)*'AEO 53'!AH29/'AEO 53'!AH25*10^3*cpi_2018to2012</f>
        <v>70220.459706857553</v>
      </c>
      <c r="AH3" s="11">
        <f>AVERAGE('AEO 53'!AI116,'AEO 53'!AI134,'AEO 53'!AI152,'AEO 53'!AI169)*'AEO 53'!AI29/'AEO 53'!AI25*10^3*cpi_2018to2012</f>
        <v>70257.828171801884</v>
      </c>
      <c r="AI3" s="11">
        <f>AVERAGE('AEO 53'!AJ116,'AEO 53'!AJ134,'AEO 53'!AJ152,'AEO 53'!AJ169)*'AEO 53'!AJ29/'AEO 53'!AJ25*10^3*cpi_2018to2012</f>
        <v>70289.616383148183</v>
      </c>
      <c r="AJ3" s="11"/>
    </row>
    <row r="4" spans="1:36" x14ac:dyDescent="0.25">
      <c r="A4" t="s">
        <v>2</v>
      </c>
      <c r="B4" s="11">
        <f>'AEO 53'!C29*10^3*cpi_2018to2012</f>
        <v>58361.792809999999</v>
      </c>
      <c r="C4" s="11">
        <f>'AEO 53'!D29*10^3*cpi_2018to2012</f>
        <v>58736.208340000005</v>
      </c>
      <c r="D4" s="11">
        <f>'AEO 53'!E29*10^3*cpi_2018to2012</f>
        <v>59128.663488000006</v>
      </c>
      <c r="E4" s="11">
        <f>'AEO 53'!F29*10^3*cpi_2018to2012</f>
        <v>59654.050796000003</v>
      </c>
      <c r="F4" s="11">
        <f>'AEO 53'!G29*10^3*cpi_2018to2012</f>
        <v>60148.273446000007</v>
      </c>
      <c r="G4" s="11">
        <f>'AEO 53'!H29*10^3*cpi_2018to2012</f>
        <v>60454.023812000007</v>
      </c>
      <c r="H4" s="11">
        <f>'AEO 53'!I29*10^3*cpi_2018to2012</f>
        <v>60790.316402000004</v>
      </c>
      <c r="I4" s="11">
        <f>'AEO 53'!J29*10^3*cpi_2018to2012</f>
        <v>61144.997758000005</v>
      </c>
      <c r="J4" s="11">
        <f>'AEO 53'!K29*10^3*cpi_2018to2012</f>
        <v>61431.466379999998</v>
      </c>
      <c r="K4" s="11">
        <f>'AEO 53'!L29*10^3*cpi_2018to2012</f>
        <v>61515.445613999997</v>
      </c>
      <c r="L4" s="11">
        <f>'AEO 53'!M29*10^3*cpi_2018to2012</f>
        <v>61596.286172000007</v>
      </c>
      <c r="M4" s="11">
        <f>'AEO 53'!N29*10^3*cpi_2018to2012</f>
        <v>61680.06341200001</v>
      </c>
      <c r="N4" s="11">
        <f>'AEO 53'!O29*10^3*cpi_2018to2012</f>
        <v>61760.221212000011</v>
      </c>
      <c r="O4" s="11">
        <f>'AEO 53'!P29*10^3*cpi_2018to2012</f>
        <v>61843.021386000008</v>
      </c>
      <c r="P4" s="11">
        <f>'AEO 53'!Q29*10^3*cpi_2018to2012</f>
        <v>61925.26402000001</v>
      </c>
      <c r="Q4" s="11">
        <f>'AEO 53'!R29*10^3*cpi_2018to2012</f>
        <v>62007.736982000002</v>
      </c>
      <c r="R4" s="11">
        <f>'AEO 53'!S29*10^3*cpi_2018to2012</f>
        <v>62090.857969999997</v>
      </c>
      <c r="S4" s="11">
        <f>'AEO 53'!T29*10^3*cpi_2018to2012</f>
        <v>62116.805516000008</v>
      </c>
      <c r="T4" s="11">
        <f>'AEO 53'!U29*10^3*cpi_2018to2012</f>
        <v>62131.526399999995</v>
      </c>
      <c r="U4" s="11">
        <f>'AEO 53'!V29*10^3*cpi_2018to2012</f>
        <v>62145.814962000011</v>
      </c>
      <c r="V4" s="11">
        <f>'AEO 53'!W29*10^3*cpi_2018to2012</f>
        <v>62161.441620000005</v>
      </c>
      <c r="W4" s="11">
        <f>'AEO 53'!X29*10^3*cpi_2018to2012</f>
        <v>62176.510737999997</v>
      </c>
      <c r="X4" s="11">
        <f>'AEO 53'!Y29*10^3*cpi_2018to2012</f>
        <v>62191.377862000001</v>
      </c>
      <c r="Y4" s="11">
        <f>'AEO 53'!Z29*10^3*cpi_2018to2012</f>
        <v>62206.287029999992</v>
      </c>
      <c r="Z4" s="11">
        <f>'AEO 53'!AA29*10^3*cpi_2018to2012</f>
        <v>62221.655940000011</v>
      </c>
      <c r="AA4" s="11">
        <f>'AEO 53'!AB29*10^3*cpi_2018to2012</f>
        <v>62236.530376000002</v>
      </c>
      <c r="AB4" s="11">
        <f>'AEO 53'!AC29*10^3*cpi_2018to2012</f>
        <v>62252.526290000002</v>
      </c>
      <c r="AC4" s="11">
        <f>'AEO 53'!AD29*10^3*cpi_2018to2012</f>
        <v>62268.851244000005</v>
      </c>
      <c r="AD4" s="11">
        <f>'AEO 53'!AE29*10^3*cpi_2018to2012</f>
        <v>62381.741211999994</v>
      </c>
      <c r="AE4" s="11">
        <f>'AEO 53'!AF29*10^3*cpi_2018to2012</f>
        <v>62398.351334000006</v>
      </c>
      <c r="AF4" s="11">
        <f>'AEO 53'!AG29*10^3*cpi_2018to2012</f>
        <v>62414.676287999995</v>
      </c>
      <c r="AG4" s="11">
        <f>'AEO 53'!AH29*10^3*cpi_2018to2012</f>
        <v>62430.366012000006</v>
      </c>
      <c r="AH4" s="11">
        <f>'AEO 53'!AI29*10^3*cpi_2018to2012</f>
        <v>62446.501768000002</v>
      </c>
      <c r="AI4" s="11">
        <f>'AEO 53'!AJ29*10^3*cpi_2018to2012</f>
        <v>62456.648082000014</v>
      </c>
      <c r="AJ4" s="11"/>
    </row>
    <row r="5" spans="1:36" x14ac:dyDescent="0.25">
      <c r="A5" t="s">
        <v>3</v>
      </c>
      <c r="B5" s="11">
        <f>'AEO 53'!C47*10^3*cpi_2018to2012</f>
        <v>64029.370624000003</v>
      </c>
      <c r="C5" s="11">
        <f>'AEO 53'!D47*10^3*cpi_2018to2012</f>
        <v>64386.394562000001</v>
      </c>
      <c r="D5" s="11">
        <f>'AEO 53'!E47*10^3*cpi_2018to2012</f>
        <v>64702.179734000012</v>
      </c>
      <c r="E5" s="11">
        <f>'AEO 53'!F47*10^3*cpi_2018to2012</f>
        <v>64929.821488000001</v>
      </c>
      <c r="F5" s="11">
        <f>'AEO 53'!G47*10^3*cpi_2018to2012</f>
        <v>65328.232259999997</v>
      </c>
      <c r="G5" s="11">
        <f>'AEO 53'!H47*10^3*cpi_2018to2012</f>
        <v>65566.794485999999</v>
      </c>
      <c r="H5" s="11">
        <f>'AEO 53'!I47*10^3*cpi_2018to2012</f>
        <v>65769.229034000004</v>
      </c>
      <c r="I5" s="11">
        <f>'AEO 53'!J47*10^3*cpi_2018to2012</f>
        <v>66013.641774000018</v>
      </c>
      <c r="J5" s="11">
        <f>'AEO 53'!K47*10^3*cpi_2018to2012</f>
        <v>66422.798444</v>
      </c>
      <c r="K5" s="11">
        <f>'AEO 53'!L47*10^3*cpi_2018to2012</f>
        <v>66541.754629999996</v>
      </c>
      <c r="L5" s="11">
        <f>'AEO 53'!M47*10^3*cpi_2018to2012</f>
        <v>66675.69767400001</v>
      </c>
      <c r="M5" s="11">
        <f>'AEO 53'!N47*10^3*cpi_2018to2012</f>
        <v>66804.744420000003</v>
      </c>
      <c r="N5" s="11">
        <f>'AEO 53'!O47*10^3*cpi_2018to2012</f>
        <v>66900.31317400001</v>
      </c>
      <c r="O5" s="11">
        <f>'AEO 53'!P47*10^3*cpi_2018to2012</f>
        <v>66982.054021999997</v>
      </c>
      <c r="P5" s="11">
        <f>'AEO 53'!Q47*10^3*cpi_2018to2012</f>
        <v>67063.460345999993</v>
      </c>
      <c r="Q5" s="11">
        <f>'AEO 53'!R47*10^3*cpi_2018to2012</f>
        <v>67145.046728000001</v>
      </c>
      <c r="R5" s="11">
        <f>'AEO 53'!S47*10^3*cpi_2018to2012</f>
        <v>67227.450226000001</v>
      </c>
      <c r="S5" s="11">
        <f>'AEO 53'!T47*10^3*cpi_2018to2012</f>
        <v>67252.540440000012</v>
      </c>
      <c r="T5" s="11">
        <f>'AEO 53'!U47*10^3*cpi_2018to2012</f>
        <v>67266.493564000004</v>
      </c>
      <c r="U5" s="11">
        <f>'AEO 53'!V47*10^3*cpi_2018to2012</f>
        <v>67280.070120000004</v>
      </c>
      <c r="V5" s="11">
        <f>'AEO 53'!W47*10^3*cpi_2018to2012</f>
        <v>67294.979288000002</v>
      </c>
      <c r="W5" s="11">
        <f>'AEO 53'!X47*10^3*cpi_2018to2012</f>
        <v>67309.330002000017</v>
      </c>
      <c r="X5" s="11">
        <f>'AEO 53'!Y47*10^3*cpi_2018to2012</f>
        <v>67323.541788000002</v>
      </c>
      <c r="Y5" s="11">
        <f>'AEO 53'!Z47*10^3*cpi_2018to2012</f>
        <v>67337.830350000004</v>
      </c>
      <c r="Z5" s="11">
        <f>'AEO 53'!AA47*10^3*cpi_2018to2012</f>
        <v>67352.550320000009</v>
      </c>
      <c r="AA5" s="11">
        <f>'AEO 53'!AB47*10^3*cpi_2018to2012</f>
        <v>67366.804150000011</v>
      </c>
      <c r="AB5" s="11">
        <f>'AEO 53'!AC47*10^3*cpi_2018to2012</f>
        <v>67382.145640000017</v>
      </c>
      <c r="AC5" s="11">
        <f>'AEO 53'!AD47*10^3*cpi_2018to2012</f>
        <v>67397.814341999998</v>
      </c>
      <c r="AD5" s="11">
        <f>'AEO 53'!AE47*10^3*cpi_2018to2012</f>
        <v>67479.547878000012</v>
      </c>
      <c r="AE5" s="11">
        <f>'AEO 53'!AF47*10^3*cpi_2018to2012</f>
        <v>67496.109557999996</v>
      </c>
      <c r="AF5" s="11">
        <f>'AEO 53'!AG47*10^3*cpi_2018to2012</f>
        <v>67511.715193999989</v>
      </c>
      <c r="AG5" s="11">
        <f>'AEO 53'!AH47*10^3*cpi_2018to2012</f>
        <v>67526.687428000005</v>
      </c>
      <c r="AH5" s="11">
        <f>'AEO 53'!AI47*10^3*cpi_2018to2012</f>
        <v>67542.056338000009</v>
      </c>
      <c r="AI5" s="11">
        <f>'AEO 53'!AJ47*10^3*cpi_2018to2012</f>
        <v>67551.455913999991</v>
      </c>
      <c r="AJ5" s="11"/>
    </row>
    <row r="6" spans="1:36" x14ac:dyDescent="0.25">
      <c r="A6" t="s">
        <v>4</v>
      </c>
      <c r="B6" s="18">
        <f t="shared" ref="B6:C6" si="1">TREND($F6:$H6,$F$1:$H$1,B$1)</f>
        <v>54775.354912666604</v>
      </c>
      <c r="C6" s="18">
        <f t="shared" si="1"/>
        <v>54542.979552666598</v>
      </c>
      <c r="D6" s="18">
        <f>TREND($F6:$H6,$F$1:$H$1,D$1)</f>
        <v>54310.604192666593</v>
      </c>
      <c r="E6" s="11">
        <f>INDEX('AEO 53'!$85:$85,MATCH('BNVP-LDVs-frgt'!E$1,'AEO 53'!$1:$1,0))*10^3*cpi_2018to2012</f>
        <v>53942.888892000003</v>
      </c>
      <c r="F6" s="11">
        <f>INDEX('AEO 53'!$85:$85,MATCH('BNVP-LDVs-frgt'!F$1,'AEO 53'!$1:$1,0))*10^3*cpi_2018to2012</f>
        <v>53839.793347999999</v>
      </c>
      <c r="G6" s="11">
        <f>INDEX('AEO 53'!$85:$85,MATCH('BNVP-LDVs-frgt'!G$1,'AEO 53'!$1:$1,0))*10^3*cpi_2018to2012</f>
        <v>53625.598362000004</v>
      </c>
      <c r="H6" s="11">
        <f>INDEX('AEO 53'!$85:$85,MATCH('BNVP-LDVs-frgt'!H$1,'AEO 53'!$1:$1,0))*10^3*cpi_2018to2012</f>
        <v>53375.042628000003</v>
      </c>
      <c r="I6" s="11">
        <f>INDEX('AEO 53'!$85:$85,MATCH('BNVP-LDVs-frgt'!I$1,'AEO 53'!$1:$1,0))*10^3*cpi_2018to2012</f>
        <v>53134.10583</v>
      </c>
      <c r="J6" s="11">
        <f>INDEX('AEO 53'!$85:$85,MATCH('BNVP-LDVs-frgt'!J$1,'AEO 53'!$1:$1,0))*10^3*cpi_2018to2012</f>
        <v>53305.302600000003</v>
      </c>
      <c r="K6" s="11">
        <f>INDEX('AEO 53'!$85:$85,MATCH('BNVP-LDVs-frgt'!K$1,'AEO 53'!$1:$1,0))*10^3*cpi_2018to2012</f>
        <v>53158.211666000003</v>
      </c>
      <c r="L6" s="11">
        <f>INDEX('AEO 53'!$85:$85,MATCH('BNVP-LDVs-frgt'!L$1,'AEO 53'!$1:$1,0))*10^3*cpi_2018to2012</f>
        <v>53000.009233999997</v>
      </c>
      <c r="M6" s="11">
        <f>INDEX('AEO 53'!$85:$85,MATCH('BNVP-LDVs-frgt'!M$1,'AEO 53'!$1:$1,0))*10^3*cpi_2018to2012</f>
        <v>52872.722851999999</v>
      </c>
      <c r="N6" s="11">
        <f>INDEX('AEO 53'!$85:$85,MATCH('BNVP-LDVs-frgt'!N$1,'AEO 53'!$1:$1,0))*10^3*cpi_2018to2012</f>
        <v>52765.348874000003</v>
      </c>
      <c r="O6" s="11">
        <f>INDEX('AEO 53'!$85:$85,MATCH('BNVP-LDVs-frgt'!O$1,'AEO 53'!$1:$1,0))*10^3*cpi_2018to2012</f>
        <v>52685.919532</v>
      </c>
      <c r="P6" s="11">
        <f>INDEX('AEO 53'!$85:$85,MATCH('BNVP-LDVs-frgt'!P$1,'AEO 53'!$1:$1,0))*10^3*cpi_2018to2012</f>
        <v>52627.326648000002</v>
      </c>
      <c r="Q6" s="11">
        <f>INDEX('AEO 53'!$85:$85,MATCH('BNVP-LDVs-frgt'!Q$1,'AEO 53'!$1:$1,0))*10^3*cpi_2018to2012</f>
        <v>52600.901080000003</v>
      </c>
      <c r="R6" s="11">
        <f>INDEX('AEO 53'!$85:$85,MATCH('BNVP-LDVs-frgt'!R$1,'AEO 53'!$1:$1,0))*10^3*cpi_2018to2012</f>
        <v>52585.117213999998</v>
      </c>
      <c r="S6" s="11">
        <f>INDEX('AEO 53'!$85:$85,MATCH('BNVP-LDVs-frgt'!S$1,'AEO 53'!$1:$1,0))*10^3*cpi_2018to2012</f>
        <v>52518.819310000006</v>
      </c>
      <c r="T6" s="11">
        <f>INDEX('AEO 53'!$85:$85,MATCH('BNVP-LDVs-frgt'!T$1,'AEO 53'!$1:$1,0))*10^3*cpi_2018to2012</f>
        <v>52451.834078</v>
      </c>
      <c r="U6" s="11">
        <f>INDEX('AEO 53'!$85:$85,MATCH('BNVP-LDVs-frgt'!U$1,'AEO 53'!$1:$1,0))*10^3*cpi_2018to2012</f>
        <v>52393.987018</v>
      </c>
      <c r="V6" s="11">
        <f>INDEX('AEO 53'!$85:$85,MATCH('BNVP-LDVs-frgt'!V$1,'AEO 53'!$1:$1,0))*10^3*cpi_2018to2012</f>
        <v>52346.565955999999</v>
      </c>
      <c r="W6" s="11">
        <f>INDEX('AEO 53'!$85:$85,MATCH('BNVP-LDVs-frgt'!W$1,'AEO 53'!$1:$1,0))*10^3*cpi_2018to2012</f>
        <v>52307.365409999999</v>
      </c>
      <c r="X6" s="11">
        <f>INDEX('AEO 53'!$85:$85,MATCH('BNVP-LDVs-frgt'!X$1,'AEO 53'!$1:$1,0))*10^3*cpi_2018to2012</f>
        <v>52274.981476000008</v>
      </c>
      <c r="Y6" s="11">
        <f>INDEX('AEO 53'!$85:$85,MATCH('BNVP-LDVs-frgt'!Y$1,'AEO 53'!$1:$1,0))*10^3*cpi_2018to2012</f>
        <v>52248.943444000004</v>
      </c>
      <c r="Z6" s="11">
        <f>INDEX('AEO 53'!$85:$85,MATCH('BNVP-LDVs-frgt'!Z$1,'AEO 53'!$1:$1,0))*10^3*cpi_2018to2012</f>
        <v>52266.456597999997</v>
      </c>
      <c r="AA6" s="11">
        <f>INDEX('AEO 53'!$85:$85,MATCH('BNVP-LDVs-frgt'!AA$1,'AEO 53'!$1:$1,0))*10^3*cpi_2018to2012</f>
        <v>52280.347570000005</v>
      </c>
      <c r="AB6" s="11">
        <f>INDEX('AEO 53'!$85:$85,MATCH('BNVP-LDVs-frgt'!AB$1,'AEO 53'!$1:$1,0))*10^3*cpi_2018to2012</f>
        <v>52295.280502000001</v>
      </c>
      <c r="AC6" s="11">
        <f>INDEX('AEO 53'!$85:$85,MATCH('BNVP-LDVs-frgt'!AC$1,'AEO 53'!$1:$1,0))*10^3*cpi_2018to2012</f>
        <v>52310.695112000001</v>
      </c>
      <c r="AD6" s="11">
        <f>INDEX('AEO 53'!$85:$85,MATCH('BNVP-LDVs-frgt'!AD$1,'AEO 53'!$1:$1,0))*10^3*cpi_2018to2012</f>
        <v>52349.842646000005</v>
      </c>
      <c r="AE6" s="11">
        <f>INDEX('AEO 53'!$85:$85,MATCH('BNVP-LDVs-frgt'!AE$1,'AEO 53'!$1:$1,0))*10^3*cpi_2018to2012</f>
        <v>52366.09448</v>
      </c>
      <c r="AF6" s="11">
        <f>INDEX('AEO 53'!$85:$85,MATCH('BNVP-LDVs-frgt'!AF$1,'AEO 53'!$1:$1,0))*10^3*cpi_2018to2012</f>
        <v>52383.506180000004</v>
      </c>
      <c r="AG6" s="11">
        <f>INDEX('AEO 53'!$85:$85,MATCH('BNVP-LDVs-frgt'!AG$1,'AEO 53'!$1:$1,0))*10^3*cpi_2018to2012</f>
        <v>52406.901837999998</v>
      </c>
      <c r="AH6" s="11">
        <f>INDEX('AEO 53'!$85:$85,MATCH('BNVP-LDVs-frgt'!AH$1,'AEO 53'!$1:$1,0))*10^3*cpi_2018to2012</f>
        <v>52430.791970000006</v>
      </c>
      <c r="AI6" s="11">
        <f>INDEX('AEO 53'!$85:$85,MATCH('BNVP-LDVs-frgt'!AI$1,'AEO 53'!$1:$1,0))*10^3*cpi_2018to2012</f>
        <v>52448.685347999999</v>
      </c>
      <c r="AJ6" s="11"/>
    </row>
    <row r="7" spans="1:36" s="12" customFormat="1" x14ac:dyDescent="0.25">
      <c r="A7" s="12" t="s">
        <v>1191</v>
      </c>
      <c r="B7" s="40">
        <f>'AEO 53'!C150*('AEO 53'!C29/'AEO 53'!C25)*10^3*cpi_2018to2012</f>
        <v>72501.771649563496</v>
      </c>
      <c r="C7" s="40">
        <f>'AEO 53'!D150*('AEO 53'!D29/'AEO 53'!D25)*10^3*cpi_2018to2012</f>
        <v>72822.822045620807</v>
      </c>
      <c r="D7" s="40">
        <f>'AEO 53'!E150*('AEO 53'!E29/'AEO 53'!E25)*10^3*cpi_2018to2012</f>
        <v>73153.555906227877</v>
      </c>
      <c r="E7" s="40">
        <f>'AEO 53'!F150*('AEO 53'!F29/'AEO 53'!F25)*10^3*cpi_2018to2012</f>
        <v>73598.709518967444</v>
      </c>
      <c r="F7" s="40">
        <f>'AEO 53'!G150*('AEO 53'!G29/'AEO 53'!G25)*10^3*cpi_2018to2012</f>
        <v>74015.869859880564</v>
      </c>
      <c r="G7" s="40">
        <f>'AEO 53'!H150*('AEO 53'!H29/'AEO 53'!H25)*10^3*cpi_2018to2012</f>
        <v>74251.44380145926</v>
      </c>
      <c r="H7" s="40">
        <f>'AEO 53'!I150*('AEO 53'!I29/'AEO 53'!I25)*10^3*cpi_2018to2012</f>
        <v>74510.144338096594</v>
      </c>
      <c r="I7" s="40">
        <f>'AEO 53'!J150*('AEO 53'!J29/'AEO 53'!J25)*10^3*cpi_2018to2012</f>
        <v>74814.693779002628</v>
      </c>
      <c r="J7" s="40">
        <f>'AEO 53'!K150*('AEO 53'!K29/'AEO 53'!K25)*10^3*cpi_2018to2012</f>
        <v>75142.993965436908</v>
      </c>
      <c r="K7" s="40">
        <f>'AEO 53'!L150*('AEO 53'!L29/'AEO 53'!L25)*10^3*cpi_2018to2012</f>
        <v>75216.366189343185</v>
      </c>
      <c r="L7" s="40">
        <f>'AEO 53'!M150*('AEO 53'!M29/'AEO 53'!M25)*10^3*cpi_2018to2012</f>
        <v>75287.409158399139</v>
      </c>
      <c r="M7" s="40">
        <f>'AEO 53'!N150*('AEO 53'!N29/'AEO 53'!N25)*10^3*cpi_2018to2012</f>
        <v>75360.878382783354</v>
      </c>
      <c r="N7" s="40">
        <f>'AEO 53'!O150*('AEO 53'!O29/'AEO 53'!O25)*10^3*cpi_2018to2012</f>
        <v>75431.251393797196</v>
      </c>
      <c r="O7" s="40">
        <f>'AEO 53'!P150*('AEO 53'!P29/'AEO 53'!P25)*10^3*cpi_2018to2012</f>
        <v>75504.09927912963</v>
      </c>
      <c r="P7" s="40">
        <f>'AEO 53'!Q150*('AEO 53'!Q29/'AEO 53'!Q25)*10^3*cpi_2018to2012</f>
        <v>75576.50808497121</v>
      </c>
      <c r="Q7" s="40">
        <f>'AEO 53'!R150*('AEO 53'!R29/'AEO 53'!R25)*10^3*cpi_2018to2012</f>
        <v>75645.4293697213</v>
      </c>
      <c r="R7" s="40">
        <f>'AEO 53'!S150*('AEO 53'!S29/'AEO 53'!S25)*10^3*cpi_2018to2012</f>
        <v>75707.689228455012</v>
      </c>
      <c r="S7" s="40">
        <f>'AEO 53'!T150*('AEO 53'!T29/'AEO 53'!T25)*10^3*cpi_2018to2012</f>
        <v>75730.896484649784</v>
      </c>
      <c r="T7" s="40">
        <f>'AEO 53'!U150*('AEO 53'!U29/'AEO 53'!U25)*10^3*cpi_2018to2012</f>
        <v>75744.193174308224</v>
      </c>
      <c r="U7" s="40">
        <f>'AEO 53'!V150*('AEO 53'!V29/'AEO 53'!V25)*10^3*cpi_2018to2012</f>
        <v>75757.131635888014</v>
      </c>
      <c r="V7" s="40">
        <f>'AEO 53'!W150*('AEO 53'!W29/'AEO 53'!W25)*10^3*cpi_2018to2012</f>
        <v>75771.323668632336</v>
      </c>
      <c r="W7" s="40">
        <f>'AEO 53'!X150*('AEO 53'!X29/'AEO 53'!X25)*10^3*cpi_2018to2012</f>
        <v>75756.674828071307</v>
      </c>
      <c r="X7" s="40">
        <f>'AEO 53'!Y150*('AEO 53'!Y29/'AEO 53'!Y25)*10^3*cpi_2018to2012</f>
        <v>75770.249249323984</v>
      </c>
      <c r="Y7" s="40">
        <f>'AEO 53'!Z150*('AEO 53'!Z29/'AEO 53'!Z25)*10^3*cpi_2018to2012</f>
        <v>75783.873361933933</v>
      </c>
      <c r="Z7" s="40">
        <f>'AEO 53'!AA150*('AEO 53'!AA29/'AEO 53'!AA25)*10^3*cpi_2018to2012</f>
        <v>75783.784810946832</v>
      </c>
      <c r="AA7" s="40">
        <f>'AEO 53'!AB150*('AEO 53'!AB29/'AEO 53'!AB25)*10^3*cpi_2018to2012</f>
        <v>75797.432559195542</v>
      </c>
      <c r="AB7" s="40">
        <f>'AEO 53'!AC150*('AEO 53'!AC29/'AEO 53'!AC25)*10^3*cpi_2018to2012</f>
        <v>75812.146063295804</v>
      </c>
      <c r="AC7" s="40">
        <f>'AEO 53'!AD150*('AEO 53'!AD29/'AEO 53'!AD25)*10^3*cpi_2018to2012</f>
        <v>75827.178291732707</v>
      </c>
      <c r="AD7" s="40">
        <f>'AEO 53'!AE150*('AEO 53'!AE29/'AEO 53'!AE25)*10^3*cpi_2018to2012</f>
        <v>75947.564327047759</v>
      </c>
      <c r="AE7" s="40">
        <f>'AEO 53'!AF150*('AEO 53'!AF29/'AEO 53'!AF25)*10^3*cpi_2018to2012</f>
        <v>75963.092997122178</v>
      </c>
      <c r="AF7" s="40">
        <f>'AEO 53'!AG150*('AEO 53'!AG29/'AEO 53'!AG25)*10^3*cpi_2018to2012</f>
        <v>75978.171181212179</v>
      </c>
      <c r="AG7" s="40">
        <f>'AEO 53'!AH150*('AEO 53'!AH29/'AEO 53'!AH25)*10^3*cpi_2018to2012</f>
        <v>75992.643679275396</v>
      </c>
      <c r="AH7" s="40">
        <f>'AEO 53'!AI150*('AEO 53'!AI29/'AEO 53'!AI25)*10^3*cpi_2018to2012</f>
        <v>76007.541905742313</v>
      </c>
      <c r="AI7" s="40">
        <f>'AEO 53'!AJ150*('AEO 53'!AJ29/'AEO 53'!AJ25)*10^3*cpi_2018to2012</f>
        <v>76017.091236945402</v>
      </c>
      <c r="AJ7" s="40"/>
    </row>
    <row r="8" spans="1:36" s="12" customFormat="1" x14ac:dyDescent="0.25">
      <c r="A8" s="12" t="s">
        <v>1192</v>
      </c>
      <c r="B8" s="40">
        <f>'Hydrogen Vehicle Calcs'!B56*10^3*cpi_2018to2012</f>
        <v>82293.84992932812</v>
      </c>
      <c r="C8" s="40">
        <f>'Hydrogen Vehicle Calcs'!C56*10^3*cpi_2018to2012</f>
        <v>81046.964825529853</v>
      </c>
      <c r="D8" s="40">
        <f>'Hydrogen Vehicle Calcs'!D56*10^3*cpi_2018to2012</f>
        <v>79758.605936989246</v>
      </c>
      <c r="E8" s="40">
        <f>'Hydrogen Vehicle Calcs'!E56*10^3*cpi_2018to2012</f>
        <v>79069.018946677024</v>
      </c>
      <c r="F8" s="40">
        <f>'Hydrogen Vehicle Calcs'!F56*10^3*cpi_2018to2012</f>
        <v>77417.947267062744</v>
      </c>
      <c r="G8" s="40">
        <f>'Hydrogen Vehicle Calcs'!G56*10^3*cpi_2018to2012</f>
        <v>75886.420121900243</v>
      </c>
      <c r="H8" s="40">
        <f>'Hydrogen Vehicle Calcs'!H56*10^3*cpi_2018to2012</f>
        <v>74566.012450953946</v>
      </c>
      <c r="I8" s="40">
        <f>'Hydrogen Vehicle Calcs'!I56*10^3*cpi_2018to2012</f>
        <v>73244.078592896432</v>
      </c>
      <c r="J8" s="40">
        <f>'Hydrogen Vehicle Calcs'!J56*10^3*cpi_2018to2012</f>
        <v>71990.074405713734</v>
      </c>
      <c r="K8" s="40">
        <f>'Hydrogen Vehicle Calcs'!K56*10^3*cpi_2018to2012</f>
        <v>70801.446433085104</v>
      </c>
      <c r="L8" s="40">
        <f>'Hydrogen Vehicle Calcs'!L56*10^3*cpi_2018to2012</f>
        <v>69719.824004805836</v>
      </c>
      <c r="M8" s="40">
        <f>'Hydrogen Vehicle Calcs'!M56*10^3*cpi_2018to2012</f>
        <v>68677.431300282289</v>
      </c>
      <c r="N8" s="40">
        <f>'Hydrogen Vehicle Calcs'!N56*10^3*cpi_2018to2012</f>
        <v>67700.766986798393</v>
      </c>
      <c r="O8" s="40">
        <f>'Hydrogen Vehicle Calcs'!O56*10^3*cpi_2018to2012</f>
        <v>66751.683524494059</v>
      </c>
      <c r="P8" s="40">
        <f>'Hydrogen Vehicle Calcs'!P56*10^3*cpi_2018to2012</f>
        <v>65862.312806162081</v>
      </c>
      <c r="Q8" s="40">
        <f>'Hydrogen Vehicle Calcs'!Q56*10^3*cpi_2018to2012</f>
        <v>65011.358497438945</v>
      </c>
      <c r="R8" s="40">
        <f>'Hydrogen Vehicle Calcs'!R56*10^3*cpi_2018to2012</f>
        <v>64190.79409476884</v>
      </c>
      <c r="S8" s="40">
        <f>'Hydrogen Vehicle Calcs'!S56*10^3*cpi_2018to2012</f>
        <v>63367.707788950342</v>
      </c>
      <c r="T8" s="40">
        <f>'Hydrogen Vehicle Calcs'!T56*10^3*cpi_2018to2012</f>
        <v>62565.405631852751</v>
      </c>
      <c r="U8" s="40">
        <f>'Hydrogen Vehicle Calcs'!U56*10^3*cpi_2018to2012</f>
        <v>61801.076707587512</v>
      </c>
      <c r="V8" s="40">
        <f>'Hydrogen Vehicle Calcs'!V56*10^3*cpi_2018to2012</f>
        <v>61067.336094287231</v>
      </c>
      <c r="W8" s="40">
        <f>'Hydrogen Vehicle Calcs'!W56*10^3*cpi_2018to2012</f>
        <v>60371.128385118711</v>
      </c>
      <c r="X8" s="40">
        <f>'Hydrogen Vehicle Calcs'!X56*10^3*cpi_2018to2012</f>
        <v>59708.210878341888</v>
      </c>
      <c r="Y8" s="40">
        <f>'Hydrogen Vehicle Calcs'!Y56*10^3*cpi_2018to2012</f>
        <v>59074.669230698863</v>
      </c>
      <c r="Z8" s="40">
        <f>'Hydrogen Vehicle Calcs'!Z56*10^3*cpi_2018to2012</f>
        <v>58466.294929669777</v>
      </c>
      <c r="AA8" s="40">
        <f>'Hydrogen Vehicle Calcs'!AA56*10^3*cpi_2018to2012</f>
        <v>57895.171312240898</v>
      </c>
      <c r="AB8" s="40">
        <f>'Hydrogen Vehicle Calcs'!AB56*10^3*cpi_2018to2012</f>
        <v>57343.91895740664</v>
      </c>
      <c r="AC8" s="40">
        <f>'Hydrogen Vehicle Calcs'!AC56*10^3*cpi_2018to2012</f>
        <v>56819.766128945797</v>
      </c>
      <c r="AD8" s="40">
        <f>'Hydrogen Vehicle Calcs'!AD56*10^3*cpi_2018to2012</f>
        <v>56329.968635801204</v>
      </c>
      <c r="AE8" s="40">
        <f>'Hydrogen Vehicle Calcs'!AE56*10^3*cpi_2018to2012</f>
        <v>55853.766839414107</v>
      </c>
      <c r="AF8" s="40">
        <f>'Hydrogen Vehicle Calcs'!AF56*10^3*cpi_2018to2012</f>
        <v>55398.205394174831</v>
      </c>
      <c r="AG8" s="40">
        <f>'Hydrogen Vehicle Calcs'!AG56*10^3*cpi_2018to2012</f>
        <v>54964.062043798614</v>
      </c>
      <c r="AH8" s="40">
        <f>'Hydrogen Vehicle Calcs'!AH56*10^3*cpi_2018to2012</f>
        <v>54547.359095637716</v>
      </c>
      <c r="AI8" s="40">
        <f>'Hydrogen Vehicle Calcs'!AI56*10^3*cpi_2018to2012</f>
        <v>54145.76341539924</v>
      </c>
      <c r="AJ8" s="4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A1" s="1" t="s">
        <v>1208</v>
      </c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6" x14ac:dyDescent="0.25">
      <c r="A2" t="s">
        <v>0</v>
      </c>
      <c r="B2" s="11">
        <f>About!$B$77*cpi_2018to2012</f>
        <v>703780</v>
      </c>
      <c r="C2" s="11">
        <f>$B$2*('BNVP-LDVs-psgr'!C2/'BNVP-LDVs-psgr'!$B$2)</f>
        <v>744597.26825823064</v>
      </c>
      <c r="D2" s="11">
        <f>$B$2*('BNVP-LDVs-psgr'!D2/'BNVP-LDVs-psgr'!$B$2)</f>
        <v>704882.38544175925</v>
      </c>
      <c r="E2" s="11">
        <f>$B$2*('BNVP-LDVs-psgr'!E2/'BNVP-LDVs-psgr'!$B$2)</f>
        <v>692035.97738511825</v>
      </c>
      <c r="F2" s="11">
        <f>$B$2*('BNVP-LDVs-psgr'!F2/'BNVP-LDVs-psgr'!$B$2)</f>
        <v>686522.50623305992</v>
      </c>
      <c r="G2" s="11">
        <f>$B$2*('BNVP-LDVs-psgr'!G2/'BNVP-LDVs-psgr'!$B$2)</f>
        <v>674365.20162965299</v>
      </c>
      <c r="H2" s="11">
        <f>$B$2*('BNVP-LDVs-psgr'!H2/'BNVP-LDVs-psgr'!$B$2)</f>
        <v>662887.62884382182</v>
      </c>
      <c r="I2" s="11">
        <f>$B$2*('BNVP-LDVs-psgr'!I2/'BNVP-LDVs-psgr'!$B$2)</f>
        <v>652719.19755253301</v>
      </c>
      <c r="J2" s="11">
        <f>$B$2*('BNVP-LDVs-psgr'!J2/'BNVP-LDVs-psgr'!$B$2)</f>
        <v>645260.97451216367</v>
      </c>
      <c r="K2" s="11">
        <f>$B$2*('BNVP-LDVs-psgr'!K2/'BNVP-LDVs-psgr'!$B$2)</f>
        <v>641417.11752001592</v>
      </c>
      <c r="L2" s="11">
        <f>$B$2*('BNVP-LDVs-psgr'!L2/'BNVP-LDVs-psgr'!$B$2)</f>
        <v>637335.53255916736</v>
      </c>
      <c r="M2" s="11">
        <f>$B$2*('BNVP-LDVs-psgr'!M2/'BNVP-LDVs-psgr'!$B$2)</f>
        <v>634676.92292359599</v>
      </c>
      <c r="N2" s="11">
        <f>$B$2*('BNVP-LDVs-psgr'!N2/'BNVP-LDVs-psgr'!$B$2)</f>
        <v>631293.83737783344</v>
      </c>
      <c r="O2" s="11">
        <f>$B$2*('BNVP-LDVs-psgr'!O2/'BNVP-LDVs-psgr'!$B$2)</f>
        <v>629971.04139444872</v>
      </c>
      <c r="P2" s="11">
        <f>$B$2*('BNVP-LDVs-psgr'!P2/'BNVP-LDVs-psgr'!$B$2)</f>
        <v>627739.85774560692</v>
      </c>
      <c r="Q2" s="11">
        <f>$B$2*('BNVP-LDVs-psgr'!Q2/'BNVP-LDVs-psgr'!$B$2)</f>
        <v>626076.65384810278</v>
      </c>
      <c r="R2" s="11">
        <f>$B$2*('BNVP-LDVs-psgr'!R2/'BNVP-LDVs-psgr'!$B$2)</f>
        <v>624347.34749704273</v>
      </c>
      <c r="S2" s="11">
        <f>$B$2*('BNVP-LDVs-psgr'!S2/'BNVP-LDVs-psgr'!$B$2)</f>
        <v>621740.0185276157</v>
      </c>
      <c r="T2" s="11">
        <f>$B$2*('BNVP-LDVs-psgr'!T2/'BNVP-LDVs-psgr'!$B$2)</f>
        <v>619219.07165998546</v>
      </c>
      <c r="U2" s="11">
        <f>$B$2*('BNVP-LDVs-psgr'!U2/'BNVP-LDVs-psgr'!$B$2)</f>
        <v>616750.59350163129</v>
      </c>
      <c r="V2" s="11">
        <f>$B$2*('BNVP-LDVs-psgr'!V2/'BNVP-LDVs-psgr'!$B$2)</f>
        <v>614728.99719416036</v>
      </c>
      <c r="W2" s="11">
        <f>$B$2*('BNVP-LDVs-psgr'!W2/'BNVP-LDVs-psgr'!$B$2)</f>
        <v>612486.31296030234</v>
      </c>
      <c r="X2" s="11">
        <f>$B$2*('BNVP-LDVs-psgr'!X2/'BNVP-LDVs-psgr'!$B$2)</f>
        <v>610459.47435862373</v>
      </c>
      <c r="Y2" s="11">
        <f>$B$2*('BNVP-LDVs-psgr'!Y2/'BNVP-LDVs-psgr'!$B$2)</f>
        <v>608569.90892443573</v>
      </c>
      <c r="Z2" s="11">
        <f>$B$2*('BNVP-LDVs-psgr'!Z2/'BNVP-LDVs-psgr'!$B$2)</f>
        <v>608337.99891665101</v>
      </c>
      <c r="AA2" s="11">
        <f>$B$2*('BNVP-LDVs-psgr'!AA2/'BNVP-LDVs-psgr'!$B$2)</f>
        <v>608025.93982226087</v>
      </c>
      <c r="AB2" s="11">
        <f>$B$2*('BNVP-LDVs-psgr'!AB2/'BNVP-LDVs-psgr'!$B$2)</f>
        <v>607973.03844812524</v>
      </c>
      <c r="AC2" s="11">
        <f>$B$2*('BNVP-LDVs-psgr'!AC2/'BNVP-LDVs-psgr'!$B$2)</f>
        <v>607847.90685641905</v>
      </c>
      <c r="AD2" s="11">
        <f>$B$2*('BNVP-LDVs-psgr'!AD2/'BNVP-LDVs-psgr'!$B$2)</f>
        <v>607648.54672286368</v>
      </c>
      <c r="AE2" s="11">
        <f>$B$2*('BNVP-LDVs-psgr'!AE2/'BNVP-LDVs-psgr'!$B$2)</f>
        <v>607447.68047244218</v>
      </c>
      <c r="AF2" s="11">
        <f>$B$2*('BNVP-LDVs-psgr'!AF2/'BNVP-LDVs-psgr'!$B$2)</f>
        <v>607295.6261770979</v>
      </c>
      <c r="AG2" s="11">
        <f>$B$2*('BNVP-LDVs-psgr'!AG2/'BNVP-LDVs-psgr'!$B$2)</f>
        <v>607046.32360373845</v>
      </c>
      <c r="AH2" s="11">
        <f>$B$2*('BNVP-LDVs-psgr'!AH2/'BNVP-LDVs-psgr'!$B$2)</f>
        <v>606974.86993245326</v>
      </c>
      <c r="AI2" s="11">
        <f>$B$2*('BNVP-LDVs-psgr'!AI2/'BNVP-LDVs-psgr'!$B$2)</f>
        <v>606736.8013820682</v>
      </c>
      <c r="AJ2" s="11"/>
    </row>
    <row r="3" spans="1:36" x14ac:dyDescent="0.25">
      <c r="A3" t="s">
        <v>1</v>
      </c>
      <c r="B3" s="11">
        <f>B5*('BNVP-LDVs-frgt'!B3/'BNVP-LDVs-frgt'!B5)</f>
        <v>489601.85316835809</v>
      </c>
      <c r="C3" s="11">
        <f>C5*('BNVP-LDVs-frgt'!C3/'BNVP-LDVs-frgt'!C5)</f>
        <v>492070.62786401226</v>
      </c>
      <c r="D3" s="11">
        <f>D5*('BNVP-LDVs-frgt'!C3/'BNVP-LDVs-frgt'!C5)</f>
        <v>492070.62786401226</v>
      </c>
      <c r="E3" s="11">
        <f>E5*('BNVP-LDVs-frgt'!E3/'BNVP-LDVs-frgt'!E5)</f>
        <v>499362.4619482407</v>
      </c>
      <c r="F3" s="11">
        <f>F5*('BNVP-LDVs-frgt'!F3/'BNVP-LDVs-frgt'!F5)</f>
        <v>503566.28329797811</v>
      </c>
      <c r="G3" s="11">
        <f>G5*('BNVP-LDVs-frgt'!G3/'BNVP-LDVs-frgt'!G5)</f>
        <v>506994.87825089757</v>
      </c>
      <c r="H3" s="11">
        <f>H5*('BNVP-LDVs-frgt'!H3/'BNVP-LDVs-frgt'!H5)</f>
        <v>509918.17425585148</v>
      </c>
      <c r="I3" s="11">
        <f>I5*('BNVP-LDVs-frgt'!I3/'BNVP-LDVs-frgt'!I5)</f>
        <v>513659.35593568004</v>
      </c>
      <c r="J3" s="11">
        <f>J5*('BNVP-LDVs-frgt'!J3/'BNVP-LDVs-frgt'!J5)</f>
        <v>517730.09502871725</v>
      </c>
      <c r="K3" s="11">
        <f>K5*('BNVP-LDVs-frgt'!K3/'BNVP-LDVs-frgt'!K5)</f>
        <v>518402.14552209951</v>
      </c>
      <c r="L3" s="11">
        <f>L5*('BNVP-LDVs-frgt'!L3/'BNVP-LDVs-frgt'!L5)</f>
        <v>519000.51207786589</v>
      </c>
      <c r="M3" s="11">
        <f>M5*('BNVP-LDVs-frgt'!M3/'BNVP-LDVs-frgt'!M5)</f>
        <v>519640.51839262579</v>
      </c>
      <c r="N3" s="11">
        <f>N5*('BNVP-LDVs-frgt'!N3/'BNVP-LDVs-frgt'!N5)</f>
        <v>520231.74362789415</v>
      </c>
      <c r="O3" s="11">
        <f>O5*('BNVP-LDVs-frgt'!O3/'BNVP-LDVs-frgt'!O5)</f>
        <v>520841.68144941167</v>
      </c>
      <c r="P3" s="11">
        <f>P5*('BNVP-LDVs-frgt'!P3/'BNVP-LDVs-frgt'!P5)</f>
        <v>521443.40110505413</v>
      </c>
      <c r="Q3" s="11">
        <f>Q5*('BNVP-LDVs-frgt'!Q3/'BNVP-LDVs-frgt'!Q5)</f>
        <v>522191.41772154887</v>
      </c>
      <c r="R3" s="11">
        <f>R5*('BNVP-LDVs-frgt'!R3/'BNVP-LDVs-frgt'!R5)</f>
        <v>523104.11305941368</v>
      </c>
      <c r="S3" s="11">
        <f>S5*('BNVP-LDVs-frgt'!S3/'BNVP-LDVs-frgt'!S5)</f>
        <v>523335.68068278226</v>
      </c>
      <c r="T3" s="11">
        <f>T5*('BNVP-LDVs-frgt'!T3/'BNVP-LDVs-frgt'!T5)</f>
        <v>523465.00949393702</v>
      </c>
      <c r="U3" s="11">
        <f>U5*('BNVP-LDVs-frgt'!U3/'BNVP-LDVs-frgt'!U5)</f>
        <v>523588.33286981453</v>
      </c>
      <c r="V3" s="11">
        <f>V5*('BNVP-LDVs-frgt'!V3/'BNVP-LDVs-frgt'!V5)</f>
        <v>523751.16641917604</v>
      </c>
      <c r="W3" s="11">
        <f>W5*('BNVP-LDVs-frgt'!W3/'BNVP-LDVs-frgt'!W5)</f>
        <v>523857.86297569278</v>
      </c>
      <c r="X3" s="11">
        <f>X5*('BNVP-LDVs-frgt'!X3/'BNVP-LDVs-frgt'!X5)</f>
        <v>524053.37805602833</v>
      </c>
      <c r="Y3" s="11">
        <f>Y5*('BNVP-LDVs-frgt'!Y3/'BNVP-LDVs-frgt'!Y5)</f>
        <v>524236.104716898</v>
      </c>
      <c r="Z3" s="11">
        <f>Z5*('BNVP-LDVs-frgt'!Z3/'BNVP-LDVs-frgt'!Z5)</f>
        <v>525073.34562135115</v>
      </c>
      <c r="AA3" s="11">
        <f>AA5*('BNVP-LDVs-frgt'!AA3/'BNVP-LDVs-frgt'!AA5)</f>
        <v>525315.66696205537</v>
      </c>
      <c r="AB3" s="11">
        <f>AB5*('BNVP-LDVs-frgt'!AB3/'BNVP-LDVs-frgt'!AB5)</f>
        <v>525558.98273403361</v>
      </c>
      <c r="AC3" s="11">
        <f>AC5*('BNVP-LDVs-frgt'!AC3/'BNVP-LDVs-frgt'!AC5)</f>
        <v>525802.90857290372</v>
      </c>
      <c r="AD3" s="11">
        <f>AD5*('BNVP-LDVs-frgt'!AD3/'BNVP-LDVs-frgt'!AD5)</f>
        <v>526364.69392670959</v>
      </c>
      <c r="AE3" s="11">
        <f>AE5*('BNVP-LDVs-frgt'!AE3/'BNVP-LDVs-frgt'!AE5)</f>
        <v>526606.08776762593</v>
      </c>
      <c r="AF3" s="11">
        <f>AF5*('BNVP-LDVs-frgt'!AF3/'BNVP-LDVs-frgt'!AF5)</f>
        <v>526848.60826263018</v>
      </c>
      <c r="AG3" s="11">
        <f>AG5*('BNVP-LDVs-frgt'!AG3/'BNVP-LDVs-frgt'!AG5)</f>
        <v>527110.91761357198</v>
      </c>
      <c r="AH3" s="11">
        <f>AH5*('BNVP-LDVs-frgt'!AH3/'BNVP-LDVs-frgt'!AH5)</f>
        <v>527391.42454743211</v>
      </c>
      <c r="AI3" s="11">
        <f>AI5*('BNVP-LDVs-frgt'!AI3/'BNVP-LDVs-frgt'!AI5)</f>
        <v>527630.04322526464</v>
      </c>
      <c r="AJ3" s="11"/>
    </row>
    <row r="4" spans="1:36" x14ac:dyDescent="0.25">
      <c r="A4" t="s">
        <v>2</v>
      </c>
      <c r="B4" s="11">
        <f>B5</f>
        <v>480637.41599999997</v>
      </c>
      <c r="C4" s="11">
        <f t="shared" ref="C4:AI4" si="0">C5</f>
        <v>483317.4214621518</v>
      </c>
      <c r="D4" s="11">
        <f t="shared" si="0"/>
        <v>483317.4214621518</v>
      </c>
      <c r="E4" s="11">
        <f t="shared" si="0"/>
        <v>487396.66370601609</v>
      </c>
      <c r="F4" s="11">
        <f t="shared" si="0"/>
        <v>490387.34004867659</v>
      </c>
      <c r="G4" s="11">
        <f t="shared" si="0"/>
        <v>492178.11092058127</v>
      </c>
      <c r="H4" s="11">
        <f t="shared" si="0"/>
        <v>493697.68884414417</v>
      </c>
      <c r="I4" s="11">
        <f t="shared" si="0"/>
        <v>495532.37668577436</v>
      </c>
      <c r="J4" s="11">
        <f t="shared" si="0"/>
        <v>498603.71727043786</v>
      </c>
      <c r="K4" s="11">
        <f t="shared" si="0"/>
        <v>499496.66363706707</v>
      </c>
      <c r="L4" s="11">
        <f t="shared" si="0"/>
        <v>500502.10907455842</v>
      </c>
      <c r="M4" s="11">
        <f t="shared" si="0"/>
        <v>501470.80037881731</v>
      </c>
      <c r="N4" s="11">
        <f t="shared" si="0"/>
        <v>502188.1886418169</v>
      </c>
      <c r="O4" s="11">
        <f t="shared" si="0"/>
        <v>502801.77752425446</v>
      </c>
      <c r="P4" s="11">
        <f t="shared" si="0"/>
        <v>503412.85529734683</v>
      </c>
      <c r="Q4" s="11">
        <f t="shared" si="0"/>
        <v>504025.28467847483</v>
      </c>
      <c r="R4" s="11">
        <f t="shared" si="0"/>
        <v>504643.84775292175</v>
      </c>
      <c r="S4" s="11">
        <f t="shared" si="0"/>
        <v>504832.18781477655</v>
      </c>
      <c r="T4" s="11">
        <f t="shared" si="0"/>
        <v>504936.92714610416</v>
      </c>
      <c r="U4" s="11">
        <f t="shared" si="0"/>
        <v>505038.83976417972</v>
      </c>
      <c r="V4" s="11">
        <f t="shared" si="0"/>
        <v>505150.75565390958</v>
      </c>
      <c r="W4" s="11">
        <f t="shared" si="0"/>
        <v>505258.47950044286</v>
      </c>
      <c r="X4" s="11">
        <f t="shared" si="0"/>
        <v>505365.16048189253</v>
      </c>
      <c r="Y4" s="11">
        <f t="shared" si="0"/>
        <v>505472.41778352001</v>
      </c>
      <c r="Z4" s="11">
        <f t="shared" si="0"/>
        <v>505582.91345566942</v>
      </c>
      <c r="AA4" s="11">
        <f t="shared" si="0"/>
        <v>505689.91004102613</v>
      </c>
      <c r="AB4" s="11">
        <f t="shared" si="0"/>
        <v>505805.07116223237</v>
      </c>
      <c r="AC4" s="11">
        <f t="shared" si="0"/>
        <v>505922.68850514787</v>
      </c>
      <c r="AD4" s="11">
        <f t="shared" si="0"/>
        <v>506536.22249994968</v>
      </c>
      <c r="AE4" s="11">
        <f t="shared" si="0"/>
        <v>506660.54299540719</v>
      </c>
      <c r="AF4" s="11">
        <f t="shared" si="0"/>
        <v>506777.68693246262</v>
      </c>
      <c r="AG4" s="11">
        <f t="shared" si="0"/>
        <v>506890.07622805284</v>
      </c>
      <c r="AH4" s="11">
        <f t="shared" si="0"/>
        <v>507005.44317789393</v>
      </c>
      <c r="AI4" s="11">
        <f t="shared" si="0"/>
        <v>507076.00123392511</v>
      </c>
      <c r="AJ4" s="11"/>
    </row>
    <row r="5" spans="1:36" x14ac:dyDescent="0.25">
      <c r="A5" t="s">
        <v>3</v>
      </c>
      <c r="B5" s="19">
        <f>486968*cpi_2013to2012</f>
        <v>480637.41599999997</v>
      </c>
      <c r="C5" s="11">
        <f>$B5*('BNVP-LDVs-frgt'!C$5/'BNVP-LDVs-frgt'!$B$5)</f>
        <v>483317.4214621518</v>
      </c>
      <c r="D5" s="11">
        <f>$B5*('BNVP-LDVs-frgt'!C$5/'BNVP-LDVs-frgt'!$B$5)</f>
        <v>483317.4214621518</v>
      </c>
      <c r="E5" s="11">
        <f>$B5*('BNVP-LDVs-frgt'!E$5/'BNVP-LDVs-frgt'!$B$5)</f>
        <v>487396.66370601609</v>
      </c>
      <c r="F5" s="11">
        <f>$B5*('BNVP-LDVs-frgt'!F$5/'BNVP-LDVs-frgt'!$B$5)</f>
        <v>490387.34004867659</v>
      </c>
      <c r="G5" s="11">
        <f>$B5*('BNVP-LDVs-frgt'!G$5/'BNVP-LDVs-frgt'!$B$5)</f>
        <v>492178.11092058127</v>
      </c>
      <c r="H5" s="11">
        <f>$B5*('BNVP-LDVs-frgt'!H$5/'BNVP-LDVs-frgt'!$B$5)</f>
        <v>493697.68884414417</v>
      </c>
      <c r="I5" s="11">
        <f>$B5*('BNVP-LDVs-frgt'!I$5/'BNVP-LDVs-frgt'!$B$5)</f>
        <v>495532.37668577436</v>
      </c>
      <c r="J5" s="11">
        <f>$B5*('BNVP-LDVs-frgt'!J$5/'BNVP-LDVs-frgt'!$B$5)</f>
        <v>498603.71727043786</v>
      </c>
      <c r="K5" s="11">
        <f>$B5*('BNVP-LDVs-frgt'!K$5/'BNVP-LDVs-frgt'!$B$5)</f>
        <v>499496.66363706707</v>
      </c>
      <c r="L5" s="11">
        <f>$B5*('BNVP-LDVs-frgt'!L$5/'BNVP-LDVs-frgt'!$B$5)</f>
        <v>500502.10907455842</v>
      </c>
      <c r="M5" s="11">
        <f>$B5*('BNVP-LDVs-frgt'!M$5/'BNVP-LDVs-frgt'!$B$5)</f>
        <v>501470.80037881731</v>
      </c>
      <c r="N5" s="11">
        <f>$B5*('BNVP-LDVs-frgt'!N$5/'BNVP-LDVs-frgt'!$B$5)</f>
        <v>502188.1886418169</v>
      </c>
      <c r="O5" s="11">
        <f>$B5*('BNVP-LDVs-frgt'!O$5/'BNVP-LDVs-frgt'!$B$5)</f>
        <v>502801.77752425446</v>
      </c>
      <c r="P5" s="11">
        <f>$B5*('BNVP-LDVs-frgt'!P$5/'BNVP-LDVs-frgt'!$B$5)</f>
        <v>503412.85529734683</v>
      </c>
      <c r="Q5" s="11">
        <f>$B5*('BNVP-LDVs-frgt'!Q$5/'BNVP-LDVs-frgt'!$B$5)</f>
        <v>504025.28467847483</v>
      </c>
      <c r="R5" s="11">
        <f>$B5*('BNVP-LDVs-frgt'!R$5/'BNVP-LDVs-frgt'!$B$5)</f>
        <v>504643.84775292175</v>
      </c>
      <c r="S5" s="11">
        <f>$B5*('BNVP-LDVs-frgt'!S$5/'BNVP-LDVs-frgt'!$B$5)</f>
        <v>504832.18781477655</v>
      </c>
      <c r="T5" s="11">
        <f>$B5*('BNVP-LDVs-frgt'!T$5/'BNVP-LDVs-frgt'!$B$5)</f>
        <v>504936.92714610416</v>
      </c>
      <c r="U5" s="11">
        <f>$B5*('BNVP-LDVs-frgt'!U$5/'BNVP-LDVs-frgt'!$B$5)</f>
        <v>505038.83976417972</v>
      </c>
      <c r="V5" s="11">
        <f>$B5*('BNVP-LDVs-frgt'!V$5/'BNVP-LDVs-frgt'!$B$5)</f>
        <v>505150.75565390958</v>
      </c>
      <c r="W5" s="11">
        <f>$B5*('BNVP-LDVs-frgt'!W$5/'BNVP-LDVs-frgt'!$B$5)</f>
        <v>505258.47950044286</v>
      </c>
      <c r="X5" s="11">
        <f>$B5*('BNVP-LDVs-frgt'!X$5/'BNVP-LDVs-frgt'!$B$5)</f>
        <v>505365.16048189253</v>
      </c>
      <c r="Y5" s="11">
        <f>$B5*('BNVP-LDVs-frgt'!Y$5/'BNVP-LDVs-frgt'!$B$5)</f>
        <v>505472.41778352001</v>
      </c>
      <c r="Z5" s="11">
        <f>$B5*('BNVP-LDVs-frgt'!Z$5/'BNVP-LDVs-frgt'!$B$5)</f>
        <v>505582.91345566942</v>
      </c>
      <c r="AA5" s="11">
        <f>$B5*('BNVP-LDVs-frgt'!AA$5/'BNVP-LDVs-frgt'!$B$5)</f>
        <v>505689.91004102613</v>
      </c>
      <c r="AB5" s="11">
        <f>$B5*('BNVP-LDVs-frgt'!AB$5/'BNVP-LDVs-frgt'!$B$5)</f>
        <v>505805.07116223237</v>
      </c>
      <c r="AC5" s="11">
        <f>$B5*('BNVP-LDVs-frgt'!AC$5/'BNVP-LDVs-frgt'!$B$5)</f>
        <v>505922.68850514787</v>
      </c>
      <c r="AD5" s="11">
        <f>$B5*('BNVP-LDVs-frgt'!AD$5/'BNVP-LDVs-frgt'!$B$5)</f>
        <v>506536.22249994968</v>
      </c>
      <c r="AE5" s="11">
        <f>$B5*('BNVP-LDVs-frgt'!AE$5/'BNVP-LDVs-frgt'!$B$5)</f>
        <v>506660.54299540719</v>
      </c>
      <c r="AF5" s="11">
        <f>$B5*('BNVP-LDVs-frgt'!AF$5/'BNVP-LDVs-frgt'!$B$5)</f>
        <v>506777.68693246262</v>
      </c>
      <c r="AG5" s="11">
        <f>$B5*('BNVP-LDVs-frgt'!AG$5/'BNVP-LDVs-frgt'!$B$5)</f>
        <v>506890.07622805284</v>
      </c>
      <c r="AH5" s="11">
        <f>$B5*('BNVP-LDVs-frgt'!AH$5/'BNVP-LDVs-frgt'!$B$5)</f>
        <v>507005.44317789393</v>
      </c>
      <c r="AI5" s="11">
        <f>$B5*('BNVP-LDVs-frgt'!AI$5/'BNVP-LDVs-frgt'!$B$5)</f>
        <v>507076.00123392511</v>
      </c>
      <c r="AJ5" s="11"/>
    </row>
    <row r="6" spans="1:36" x14ac:dyDescent="0.25">
      <c r="A6" t="s">
        <v>4</v>
      </c>
      <c r="B6" s="11">
        <f>B5*('BNVP-LDVs-psgr'!B6/'BNVP-LDVs-psgr'!B5)</f>
        <v>558290.08404758247</v>
      </c>
      <c r="C6" s="11">
        <f>C5*('BNVP-LDVs-psgr'!C6/'BNVP-LDVs-psgr'!C5)</f>
        <v>403566.04875895183</v>
      </c>
      <c r="D6" s="11">
        <f>D5*('BNVP-LDVs-psgr'!C6/'BNVP-LDVs-psgr'!C5)</f>
        <v>403566.04875895183</v>
      </c>
      <c r="E6" s="11">
        <f>E5*('BNVP-LDVs-psgr'!E6/'BNVP-LDVs-psgr'!E5)</f>
        <v>434613.99586758169</v>
      </c>
      <c r="F6" s="11">
        <f>F5*('BNVP-LDVs-psgr'!F6/'BNVP-LDVs-psgr'!F5)</f>
        <v>437201.58072387712</v>
      </c>
      <c r="G6" s="11">
        <f>G5*('BNVP-LDVs-psgr'!G6/'BNVP-LDVs-psgr'!G5)</f>
        <v>440501.14662210667</v>
      </c>
      <c r="H6" s="11">
        <f>H5*('BNVP-LDVs-psgr'!H6/'BNVP-LDVs-psgr'!H5)</f>
        <v>443589.70123426057</v>
      </c>
      <c r="I6" s="11">
        <f>I5*('BNVP-LDVs-psgr'!I6/'BNVP-LDVs-psgr'!I5)</f>
        <v>447110.33318715653</v>
      </c>
      <c r="J6" s="11">
        <f>J5*('BNVP-LDVs-psgr'!J6/'BNVP-LDVs-psgr'!J5)</f>
        <v>456100.67451027065</v>
      </c>
      <c r="K6" s="11">
        <f>K5*('BNVP-LDVs-psgr'!K6/'BNVP-LDVs-psgr'!K5)</f>
        <v>463471.98790313717</v>
      </c>
      <c r="L6" s="11">
        <f>L5*('BNVP-LDVs-psgr'!L6/'BNVP-LDVs-psgr'!L5)</f>
        <v>472507.55253993167</v>
      </c>
      <c r="M6" s="11">
        <f>M5*('BNVP-LDVs-psgr'!M6/'BNVP-LDVs-psgr'!M5)</f>
        <v>481934.69818781567</v>
      </c>
      <c r="N6" s="11">
        <f>N5*('BNVP-LDVs-psgr'!N6/'BNVP-LDVs-psgr'!N5)</f>
        <v>489224.98811825068</v>
      </c>
      <c r="O6" s="11">
        <f>O5*('BNVP-LDVs-psgr'!O6/'BNVP-LDVs-psgr'!O5)</f>
        <v>495008.35512660007</v>
      </c>
      <c r="P6" s="11">
        <f>P5*('BNVP-LDVs-psgr'!P6/'BNVP-LDVs-psgr'!P5)</f>
        <v>496419.64456363849</v>
      </c>
      <c r="Q6" s="11">
        <f>Q5*('BNVP-LDVs-psgr'!Q6/'BNVP-LDVs-psgr'!Q5)</f>
        <v>497702.1990490699</v>
      </c>
      <c r="R6" s="11">
        <f>R5*('BNVP-LDVs-psgr'!R6/'BNVP-LDVs-psgr'!R5)</f>
        <v>496788.51378209912</v>
      </c>
      <c r="S6" s="11">
        <f>S5*('BNVP-LDVs-psgr'!S6/'BNVP-LDVs-psgr'!S5)</f>
        <v>498821.95456416172</v>
      </c>
      <c r="T6" s="11">
        <f>T5*('BNVP-LDVs-psgr'!T6/'BNVP-LDVs-psgr'!T5)</f>
        <v>498394.84928537393</v>
      </c>
      <c r="U6" s="11">
        <f>U5*('BNVP-LDVs-psgr'!U6/'BNVP-LDVs-psgr'!U5)</f>
        <v>498071.03839323786</v>
      </c>
      <c r="V6" s="11">
        <f>V5*('BNVP-LDVs-psgr'!V6/'BNVP-LDVs-psgr'!V5)</f>
        <v>497760.1893782104</v>
      </c>
      <c r="W6" s="11">
        <f>W5*('BNVP-LDVs-psgr'!W6/'BNVP-LDVs-psgr'!W5)</f>
        <v>497366.60967507935</v>
      </c>
      <c r="X6" s="11">
        <f>X5*('BNVP-LDVs-psgr'!X6/'BNVP-LDVs-psgr'!X5)</f>
        <v>497509.91060911544</v>
      </c>
      <c r="Y6" s="11">
        <f>Y5*('BNVP-LDVs-psgr'!Y6/'BNVP-LDVs-psgr'!Y5)</f>
        <v>497753.62843774707</v>
      </c>
      <c r="Z6" s="11">
        <f>Z5*('BNVP-LDVs-psgr'!Z6/'BNVP-LDVs-psgr'!Z5)</f>
        <v>498018.42040054966</v>
      </c>
      <c r="AA6" s="11">
        <f>AA5*('BNVP-LDVs-psgr'!AA6/'BNVP-LDVs-psgr'!AA5)</f>
        <v>498936.1857498216</v>
      </c>
      <c r="AB6" s="11">
        <f>AB5*('BNVP-LDVs-psgr'!AB6/'BNVP-LDVs-psgr'!AB5)</f>
        <v>499639.45134704519</v>
      </c>
      <c r="AC6" s="11">
        <f>AC5*('BNVP-LDVs-psgr'!AC6/'BNVP-LDVs-psgr'!AC5)</f>
        <v>500348.18821357802</v>
      </c>
      <c r="AD6" s="11">
        <f>AD5*('BNVP-LDVs-psgr'!AD6/'BNVP-LDVs-psgr'!AD5)</f>
        <v>501544.48857535573</v>
      </c>
      <c r="AE6" s="11">
        <f>AE5*('BNVP-LDVs-psgr'!AE6/'BNVP-LDVs-psgr'!AE5)</f>
        <v>501942.86461023218</v>
      </c>
      <c r="AF6" s="11">
        <f>AF5*('BNVP-LDVs-psgr'!AF6/'BNVP-LDVs-psgr'!AF5)</f>
        <v>502406.13874545996</v>
      </c>
      <c r="AG6" s="11">
        <f>AG5*('BNVP-LDVs-psgr'!AG6/'BNVP-LDVs-psgr'!AG5)</f>
        <v>502998.75874114363</v>
      </c>
      <c r="AH6" s="11">
        <f>AH5*('BNVP-LDVs-psgr'!AH6/'BNVP-LDVs-psgr'!AH5)</f>
        <v>503511.05635799549</v>
      </c>
      <c r="AI6" s="11">
        <f>AI5*('BNVP-LDVs-psgr'!AI6/'BNVP-LDVs-psgr'!AI5)</f>
        <v>503759.17678734433</v>
      </c>
      <c r="AJ6" s="11"/>
    </row>
    <row r="7" spans="1:36" s="12" customFormat="1" x14ac:dyDescent="0.25">
      <c r="A7" s="12" t="s">
        <v>1191</v>
      </c>
      <c r="B7" s="40">
        <f>B$5*('BNVP-LDVs-psgr'!B7/'BNVP-LDVs-psgr'!B$4)</f>
        <v>614189.4477763311</v>
      </c>
      <c r="C7" s="40">
        <f>C$5*('BNVP-LDVs-psgr'!C7/'BNVP-LDVs-psgr'!C$4)</f>
        <v>571017.78356260061</v>
      </c>
      <c r="D7" s="40">
        <f>D$5*('BNVP-LDVs-psgr'!D7/'BNVP-LDVs-psgr'!D$4)</f>
        <v>564806.19395431259</v>
      </c>
      <c r="E7" s="40">
        <f>E$5*('BNVP-LDVs-psgr'!E7/'BNVP-LDVs-psgr'!E$4)</f>
        <v>568647.62765723513</v>
      </c>
      <c r="F7" s="40">
        <f>F$5*('BNVP-LDVs-psgr'!F7/'BNVP-LDVs-psgr'!F$4)</f>
        <v>568322.43274765124</v>
      </c>
      <c r="G7" s="40">
        <f>G$5*('BNVP-LDVs-psgr'!G7/'BNVP-LDVs-psgr'!G$4)</f>
        <v>571534.83827137644</v>
      </c>
      <c r="H7" s="40">
        <f>H$5*('BNVP-LDVs-psgr'!H7/'BNVP-LDVs-psgr'!H$4)</f>
        <v>574665.7743495045</v>
      </c>
      <c r="I7" s="40">
        <f>I$5*('BNVP-LDVs-psgr'!I7/'BNVP-LDVs-psgr'!I$4)</f>
        <v>576297.64644219156</v>
      </c>
      <c r="J7" s="40">
        <f>J$5*('BNVP-LDVs-psgr'!J7/'BNVP-LDVs-psgr'!J$4)</f>
        <v>579278.94496509072</v>
      </c>
      <c r="K7" s="40">
        <f>K$5*('BNVP-LDVs-psgr'!K7/'BNVP-LDVs-psgr'!K$4)</f>
        <v>581791.78643493599</v>
      </c>
      <c r="L7" s="40">
        <f>L$5*('BNVP-LDVs-psgr'!L7/'BNVP-LDVs-psgr'!L$4)</f>
        <v>585707.10733517038</v>
      </c>
      <c r="M7" s="40">
        <f>M$5*('BNVP-LDVs-psgr'!M7/'BNVP-LDVs-psgr'!M$4)</f>
        <v>588117.07351549517</v>
      </c>
      <c r="N7" s="40">
        <f>N$5*('BNVP-LDVs-psgr'!N7/'BNVP-LDVs-psgr'!N$4)</f>
        <v>591921.35997223016</v>
      </c>
      <c r="O7" s="40">
        <f>O$5*('BNVP-LDVs-psgr'!O7/'BNVP-LDVs-psgr'!O$4)</f>
        <v>593392.59693733451</v>
      </c>
      <c r="P7" s="40">
        <f>P$5*('BNVP-LDVs-psgr'!P7/'BNVP-LDVs-psgr'!P$4)</f>
        <v>595815.14021659072</v>
      </c>
      <c r="Q7" s="40">
        <f>Q$5*('BNVP-LDVs-psgr'!Q7/'BNVP-LDVs-psgr'!Q$4)</f>
        <v>597439.23595733859</v>
      </c>
      <c r="R7" s="40">
        <f>R$5*('BNVP-LDVs-psgr'!R7/'BNVP-LDVs-psgr'!R$4)</f>
        <v>598185.41195593402</v>
      </c>
      <c r="S7" s="40">
        <f>S$5*('BNVP-LDVs-psgr'!S7/'BNVP-LDVs-psgr'!S$4)</f>
        <v>599880.80131935538</v>
      </c>
      <c r="T7" s="40">
        <f>T$5*('BNVP-LDVs-psgr'!T7/'BNVP-LDVs-psgr'!T$4)</f>
        <v>600880.69030913827</v>
      </c>
      <c r="U7" s="40">
        <f>U$5*('BNVP-LDVs-psgr'!U7/'BNVP-LDVs-psgr'!U$4)</f>
        <v>601957.37136096985</v>
      </c>
      <c r="V7" s="40">
        <f>V$5*('BNVP-LDVs-psgr'!V7/'BNVP-LDVs-psgr'!V$4)</f>
        <v>602361.40442759113</v>
      </c>
      <c r="W7" s="40">
        <f>W$5*('BNVP-LDVs-psgr'!W7/'BNVP-LDVs-psgr'!W$4)</f>
        <v>603081.31695870985</v>
      </c>
      <c r="X7" s="40">
        <f>X$5*('BNVP-LDVs-psgr'!X7/'BNVP-LDVs-psgr'!X$4)</f>
        <v>603752.8057584638</v>
      </c>
      <c r="Y7" s="40">
        <f>Y$5*('BNVP-LDVs-psgr'!Y7/'BNVP-LDVs-psgr'!Y$4)</f>
        <v>604230.12195403653</v>
      </c>
      <c r="Z7" s="40">
        <f>Z$5*('BNVP-LDVs-psgr'!Z7/'BNVP-LDVs-psgr'!Z$4)</f>
        <v>603926.42134684441</v>
      </c>
      <c r="AA7" s="40">
        <f>AA$5*('BNVP-LDVs-psgr'!AA7/'BNVP-LDVs-psgr'!AA$4)</f>
        <v>604697.8390508336</v>
      </c>
      <c r="AB7" s="40">
        <f>AB$5*('BNVP-LDVs-psgr'!AB7/'BNVP-LDVs-psgr'!AB$4)</f>
        <v>604772.36518829153</v>
      </c>
      <c r="AC7" s="40">
        <f>AC$5*('BNVP-LDVs-psgr'!AC7/'BNVP-LDVs-psgr'!AC$4)</f>
        <v>604975.40666833031</v>
      </c>
      <c r="AD7" s="40">
        <f>AD$5*('BNVP-LDVs-psgr'!AD7/'BNVP-LDVs-psgr'!AD$4)</f>
        <v>605874.61404733674</v>
      </c>
      <c r="AE7" s="40">
        <f>AE$5*('BNVP-LDVs-psgr'!AE7/'BNVP-LDVs-psgr'!AE$4)</f>
        <v>605826.11508587445</v>
      </c>
      <c r="AF7" s="40">
        <f>AF$5*('BNVP-LDVs-psgr'!AF7/'BNVP-LDVs-psgr'!AF$4)</f>
        <v>605825.07406923256</v>
      </c>
      <c r="AG7" s="40">
        <f>AG$5*('BNVP-LDVs-psgr'!AG7/'BNVP-LDVs-psgr'!AG$4)</f>
        <v>606132.04279199685</v>
      </c>
      <c r="AH7" s="40">
        <f>AH$5*('BNVP-LDVs-psgr'!AH7/'BNVP-LDVs-psgr'!AH$4)</f>
        <v>606007.95108275861</v>
      </c>
      <c r="AI7" s="40">
        <f>AI$5*('BNVP-LDVs-psgr'!AI7/'BNVP-LDVs-psgr'!AI$4)</f>
        <v>605972.82819069107</v>
      </c>
      <c r="AJ7" s="40"/>
    </row>
    <row r="8" spans="1:36" s="12" customFormat="1" x14ac:dyDescent="0.25">
      <c r="A8" s="12" t="s">
        <v>1192</v>
      </c>
      <c r="B8" s="40">
        <f>B$5*('BNVP-LDVs-psgr'!B8/'BNVP-LDVs-psgr'!B$4)</f>
        <v>1115442.7441684157</v>
      </c>
      <c r="C8" s="40">
        <f>C$5*('BNVP-LDVs-psgr'!C8/'BNVP-LDVs-psgr'!C$4)</f>
        <v>1008093.5065771067</v>
      </c>
      <c r="D8" s="40">
        <f>D$5*('BNVP-LDVs-psgr'!D8/'BNVP-LDVs-psgr'!D$4)</f>
        <v>968811.64250020473</v>
      </c>
      <c r="E8" s="40">
        <f>E$5*('BNVP-LDVs-psgr'!E8/'BNVP-LDVs-psgr'!E$4)</f>
        <v>942924.47102429939</v>
      </c>
      <c r="F8" s="40">
        <f>F$5*('BNVP-LDVs-psgr'!F8/'BNVP-LDVs-psgr'!F$4)</f>
        <v>908134.30243639462</v>
      </c>
      <c r="G8" s="40">
        <f>G$5*('BNVP-LDVs-psgr'!G8/'BNVP-LDVs-psgr'!G$4)</f>
        <v>877365.83577849506</v>
      </c>
      <c r="H8" s="40">
        <f>H$5*('BNVP-LDVs-psgr'!H8/'BNVP-LDVs-psgr'!H$4)</f>
        <v>850382.27065673494</v>
      </c>
      <c r="I8" s="40">
        <f>I$5*('BNVP-LDVs-psgr'!I8/'BNVP-LDVs-psgr'!I$4)</f>
        <v>830344.53818520159</v>
      </c>
      <c r="J8" s="40">
        <f>J$5*('BNVP-LDVs-psgr'!J8/'BNVP-LDVs-psgr'!J$4)</f>
        <v>807501.27832092904</v>
      </c>
      <c r="K8" s="40">
        <f>K$5*('BNVP-LDVs-psgr'!K8/'BNVP-LDVs-psgr'!K$4)</f>
        <v>796202.78067869775</v>
      </c>
      <c r="L8" s="40">
        <f>L$5*('BNVP-LDVs-psgr'!L8/'BNVP-LDVs-psgr'!L$4)</f>
        <v>787631.35940171045</v>
      </c>
      <c r="M8" s="40">
        <f>M$5*('BNVP-LDVs-psgr'!M8/'BNVP-LDVs-psgr'!M$4)</f>
        <v>777561.75766578875</v>
      </c>
      <c r="N8" s="40">
        <f>N$5*('BNVP-LDVs-psgr'!N8/'BNVP-LDVs-psgr'!N$4)</f>
        <v>769749.21483215271</v>
      </c>
      <c r="O8" s="40">
        <f>O$5*('BNVP-LDVs-psgr'!O8/'BNVP-LDVs-psgr'!O$4)</f>
        <v>759558.1920833214</v>
      </c>
      <c r="P8" s="40">
        <f>P$5*('BNVP-LDVs-psgr'!P8/'BNVP-LDVs-psgr'!P$4)</f>
        <v>750952.15900373575</v>
      </c>
      <c r="Q8" s="40">
        <f>Q$5*('BNVP-LDVs-psgr'!Q8/'BNVP-LDVs-psgr'!Q$4)</f>
        <v>741882.12218496937</v>
      </c>
      <c r="R8" s="40">
        <f>R$5*('BNVP-LDVs-psgr'!R8/'BNVP-LDVs-psgr'!R$4)</f>
        <v>732202.15603360534</v>
      </c>
      <c r="S8" s="40">
        <f>S$5*('BNVP-LDVs-psgr'!S8/'BNVP-LDVs-psgr'!S$4)</f>
        <v>724247.24111647462</v>
      </c>
      <c r="T8" s="40">
        <f>T$5*('BNVP-LDVs-psgr'!T8/'BNVP-LDVs-psgr'!T$4)</f>
        <v>715875.82425708382</v>
      </c>
      <c r="U8" s="40">
        <f>U$5*('BNVP-LDVs-psgr'!U8/'BNVP-LDVs-psgr'!U$4)</f>
        <v>707994.95169832418</v>
      </c>
      <c r="V8" s="40">
        <f>V$5*('BNVP-LDVs-psgr'!V8/'BNVP-LDVs-psgr'!V$4)</f>
        <v>699731.03808557196</v>
      </c>
      <c r="W8" s="40">
        <f>W$5*('BNVP-LDVs-psgr'!W8/'BNVP-LDVs-psgr'!W$4)</f>
        <v>692180.8098114538</v>
      </c>
      <c r="X8" s="40">
        <f>X$5*('BNVP-LDVs-psgr'!X8/'BNVP-LDVs-psgr'!X$4)</f>
        <v>684961.84349517163</v>
      </c>
      <c r="Y8" s="40">
        <f>Y$5*('BNVP-LDVs-psgr'!Y8/'BNVP-LDVs-psgr'!Y$4)</f>
        <v>677875.2116293353</v>
      </c>
      <c r="Z8" s="40">
        <f>Z$5*('BNVP-LDVs-psgr'!Z8/'BNVP-LDVs-psgr'!Z$4)</f>
        <v>670287.70476545917</v>
      </c>
      <c r="AA8" s="40">
        <f>AA$5*('BNVP-LDVs-psgr'!AA8/'BNVP-LDVs-psgr'!AA$4)</f>
        <v>664202.71940889896</v>
      </c>
      <c r="AB8" s="40">
        <f>AB$5*('BNVP-LDVs-psgr'!AB8/'BNVP-LDVs-psgr'!AB$4)</f>
        <v>657659.44728653145</v>
      </c>
      <c r="AC8" s="40">
        <f>AC$5*('BNVP-LDVs-psgr'!AC8/'BNVP-LDVs-psgr'!AC$4)</f>
        <v>651527.67451567343</v>
      </c>
      <c r="AD8" s="40">
        <f>AD$5*('BNVP-LDVs-psgr'!AD8/'BNVP-LDVs-psgr'!AD$4)</f>
        <v>646410.99700302735</v>
      </c>
      <c r="AE8" s="40">
        <f>AE$5*('BNVP-LDVs-psgr'!AE8/'BNVP-LDVs-psgr'!AE$4)</f>
        <v>640551.83687520039</v>
      </c>
      <c r="AF8" s="40">
        <f>AF$5*('BNVP-LDVs-psgr'!AF8/'BNVP-LDVs-psgr'!AF$4)</f>
        <v>635003.10221616004</v>
      </c>
      <c r="AG8" s="40">
        <f>AG$5*('BNVP-LDVs-psgr'!AG8/'BNVP-LDVs-psgr'!AG$4)</f>
        <v>630023.7011508604</v>
      </c>
      <c r="AH8" s="40">
        <f>AH$5*('BNVP-LDVs-psgr'!AH8/'BNVP-LDVs-psgr'!AH$4)</f>
        <v>624838.76801450807</v>
      </c>
      <c r="AI8" s="40">
        <f>AI$5*('BNVP-LDVs-psgr'!AI8/'BNVP-LDVs-psgr'!AI$4)</f>
        <v>619974.02208665863</v>
      </c>
      <c r="AJ8" s="4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A1" s="1" t="s">
        <v>1208</v>
      </c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6" x14ac:dyDescent="0.25">
      <c r="A2" t="s">
        <v>0</v>
      </c>
      <c r="B2" s="11">
        <f>B5*('BNVP-LDVs-psgr'!B2/'BNVP-LDVs-psgr'!B5)</f>
        <v>206127.38518562954</v>
      </c>
      <c r="C2" s="11">
        <f>C5*('BNVP-LDVs-psgr'!C2/'BNVP-LDVs-psgr'!C5)</f>
        <v>157329.49940449608</v>
      </c>
      <c r="D2" s="11">
        <f>D5*('BNVP-LDVs-psgr'!C2/'BNVP-LDVs-psgr'!C5)</f>
        <v>157329.49940449608</v>
      </c>
      <c r="E2" s="11">
        <f>E5*('BNVP-LDVs-psgr'!E2/'BNVP-LDVs-psgr'!E5)</f>
        <v>150580.11246042891</v>
      </c>
      <c r="F2" s="11">
        <f>F5*('BNVP-LDVs-psgr'!F2/'BNVP-LDVs-psgr'!F5)</f>
        <v>150090.69751766336</v>
      </c>
      <c r="G2" s="11">
        <f>G5*('BNVP-LDVs-psgr'!G2/'BNVP-LDVs-psgr'!G5)</f>
        <v>148889.96406798129</v>
      </c>
      <c r="H2" s="11">
        <f>H5*('BNVP-LDVs-psgr'!H2/'BNVP-LDVs-psgr'!H5)</f>
        <v>147907.59149375258</v>
      </c>
      <c r="I2" s="11">
        <f>I5*('BNVP-LDVs-psgr'!I2/'BNVP-LDVs-psgr'!I5)</f>
        <v>147390.72214657575</v>
      </c>
      <c r="J2" s="11">
        <f>J5*('BNVP-LDVs-psgr'!J2/'BNVP-LDVs-psgr'!J5)</f>
        <v>147624.11418710576</v>
      </c>
      <c r="K2" s="11">
        <f>K5*('BNVP-LDVs-psgr'!K2/'BNVP-LDVs-psgr'!K5)</f>
        <v>149770.12393969798</v>
      </c>
      <c r="L2" s="11">
        <f>L5*('BNVP-LDVs-psgr'!L2/'BNVP-LDVs-psgr'!L5)</f>
        <v>152426.47403681392</v>
      </c>
      <c r="M2" s="11">
        <f>M5*('BNVP-LDVs-psgr'!M2/'BNVP-LDVs-psgr'!M5)</f>
        <v>155377.11885811682</v>
      </c>
      <c r="N2" s="11">
        <f>N5*('BNVP-LDVs-psgr'!N2/'BNVP-LDVs-psgr'!N5)</f>
        <v>157363.17832096777</v>
      </c>
      <c r="O2" s="11">
        <f>O5*('BNVP-LDVs-psgr'!O2/'BNVP-LDVs-psgr'!O5)</f>
        <v>159062.03177138249</v>
      </c>
      <c r="P2" s="11">
        <f>P5*('BNVP-LDVs-psgr'!P2/'BNVP-LDVs-psgr'!P5)</f>
        <v>159141.35178698623</v>
      </c>
      <c r="Q2" s="11">
        <f>Q5*('BNVP-LDVs-psgr'!Q2/'BNVP-LDVs-psgr'!Q5)</f>
        <v>159175.09633295305</v>
      </c>
      <c r="R2" s="11">
        <f>R5*('BNVP-LDVs-psgr'!R2/'BNVP-LDVs-psgr'!R5)</f>
        <v>158392.56617582811</v>
      </c>
      <c r="S2" s="11">
        <f>S5*('BNVP-LDVs-psgr'!S2/'BNVP-LDVs-psgr'!S5)</f>
        <v>158551.48939223992</v>
      </c>
      <c r="T2" s="11">
        <f>T5*('BNVP-LDVs-psgr'!T2/'BNVP-LDVs-psgr'!T5)</f>
        <v>157919.47428385937</v>
      </c>
      <c r="U2" s="11">
        <f>U5*('BNVP-LDVs-psgr'!U2/'BNVP-LDVs-psgr'!U5)</f>
        <v>157299.98202281131</v>
      </c>
      <c r="V2" s="11">
        <f>V5*('BNVP-LDVs-psgr'!V2/'BNVP-LDVs-psgr'!V5)</f>
        <v>156704.92366815332</v>
      </c>
      <c r="W2" s="11">
        <f>W5*('BNVP-LDVs-psgr'!W2/'BNVP-LDVs-psgr'!W5)</f>
        <v>156082.19810540188</v>
      </c>
      <c r="X2" s="11">
        <f>X5*('BNVP-LDVs-psgr'!X2/'BNVP-LDVs-psgr'!X5)</f>
        <v>155617.18562786237</v>
      </c>
      <c r="Y2" s="11">
        <f>Y5*('BNVP-LDVs-psgr'!Y2/'BNVP-LDVs-psgr'!Y5)</f>
        <v>155185.33260552591</v>
      </c>
      <c r="Z2" s="11">
        <f>Z5*('BNVP-LDVs-psgr'!Z2/'BNVP-LDVs-psgr'!Z5)</f>
        <v>155018.30848414532</v>
      </c>
      <c r="AA2" s="11">
        <f>AA5*('BNVP-LDVs-psgr'!AA2/'BNVP-LDVs-psgr'!AA5)</f>
        <v>155065.04746512129</v>
      </c>
      <c r="AB2" s="11">
        <f>AB5*('BNVP-LDVs-psgr'!AB2/'BNVP-LDVs-psgr'!AB5)</f>
        <v>155047.41810630262</v>
      </c>
      <c r="AC2" s="11">
        <f>AC5*('BNVP-LDVs-psgr'!AC2/'BNVP-LDVs-psgr'!AC5)</f>
        <v>155013.25712167457</v>
      </c>
      <c r="AD2" s="11">
        <f>AD5*('BNVP-LDVs-psgr'!AD2/'BNVP-LDVs-psgr'!AD5)</f>
        <v>155100.10873795641</v>
      </c>
      <c r="AE2" s="11">
        <f>AE5*('BNVP-LDVs-psgr'!AE2/'BNVP-LDVs-psgr'!AE5)</f>
        <v>154936.26469705347</v>
      </c>
      <c r="AF2" s="11">
        <f>AF5*('BNVP-LDVs-psgr'!AF2/'BNVP-LDVs-psgr'!AF5)</f>
        <v>154783.17089673434</v>
      </c>
      <c r="AG2" s="11">
        <f>AG5*('BNVP-LDVs-psgr'!AG2/'BNVP-LDVs-psgr'!AG5)</f>
        <v>154658.44003410844</v>
      </c>
      <c r="AH2" s="11">
        <f>AH5*('BNVP-LDVs-psgr'!AH2/'BNVP-LDVs-psgr'!AH5)</f>
        <v>154509.0185432705</v>
      </c>
      <c r="AI2" s="11">
        <f>AI5*('BNVP-LDVs-psgr'!AI2/'BNVP-LDVs-psgr'!AI5)</f>
        <v>154260.15646549631</v>
      </c>
      <c r="AJ2" s="11"/>
    </row>
    <row r="3" spans="1:36" x14ac:dyDescent="0.25">
      <c r="A3" t="s">
        <v>1</v>
      </c>
      <c r="B3" s="11">
        <f>B5*('BNVP-LDVs-frgt'!B3/'BNVP-LDVs-frgt'!B5)</f>
        <v>135407.27428151103</v>
      </c>
      <c r="C3" s="11">
        <f>C5*('BNVP-LDVs-frgt'!C3/'BNVP-LDVs-frgt'!C5)</f>
        <v>136090.05366682258</v>
      </c>
      <c r="D3" s="11">
        <f>D5*('BNVP-LDVs-frgt'!C3/'BNVP-LDVs-frgt'!C5)</f>
        <v>136090.05366682258</v>
      </c>
      <c r="E3" s="11">
        <f>E5*('BNVP-LDVs-frgt'!E3/'BNVP-LDVs-frgt'!E5)</f>
        <v>138106.7277693997</v>
      </c>
      <c r="F3" s="11">
        <f>F5*('BNVP-LDVs-frgt'!F3/'BNVP-LDVs-frgt'!F5)</f>
        <v>139269.3622383069</v>
      </c>
      <c r="G3" s="11">
        <f>G5*('BNVP-LDVs-frgt'!G3/'BNVP-LDVs-frgt'!G5)</f>
        <v>140217.59536729901</v>
      </c>
      <c r="H3" s="11">
        <f>H5*('BNVP-LDVs-frgt'!H3/'BNVP-LDVs-frgt'!H5)</f>
        <v>141026.07993774593</v>
      </c>
      <c r="I3" s="11">
        <f>I5*('BNVP-LDVs-frgt'!I3/'BNVP-LDVs-frgt'!I5)</f>
        <v>142060.76395819901</v>
      </c>
      <c r="J3" s="11">
        <f>J5*('BNVP-LDVs-frgt'!J3/'BNVP-LDVs-frgt'!J5)</f>
        <v>143186.59238660944</v>
      </c>
      <c r="K3" s="11">
        <f>K5*('BNVP-LDVs-frgt'!K3/'BNVP-LDVs-frgt'!K5)</f>
        <v>143372.45876946632</v>
      </c>
      <c r="L3" s="11">
        <f>L5*('BNVP-LDVs-frgt'!L3/'BNVP-LDVs-frgt'!L5)</f>
        <v>143537.94667318484</v>
      </c>
      <c r="M3" s="11">
        <f>M5*('BNVP-LDVs-frgt'!M3/'BNVP-LDVs-frgt'!M5)</f>
        <v>143714.95072258497</v>
      </c>
      <c r="N3" s="11">
        <f>N5*('BNVP-LDVs-frgt'!N3/'BNVP-LDVs-frgt'!N5)</f>
        <v>143878.4635791562</v>
      </c>
      <c r="O3" s="11">
        <f>O5*('BNVP-LDVs-frgt'!O3/'BNVP-LDVs-frgt'!O5)</f>
        <v>144047.15170269663</v>
      </c>
      <c r="P3" s="11">
        <f>P5*('BNVP-LDVs-frgt'!P3/'BNVP-LDVs-frgt'!P5)</f>
        <v>144213.56696016531</v>
      </c>
      <c r="Q3" s="11">
        <f>Q5*('BNVP-LDVs-frgt'!Q3/'BNVP-LDVs-frgt'!Q5)</f>
        <v>144420.44299729913</v>
      </c>
      <c r="R3" s="11">
        <f>R5*('BNVP-LDVs-frgt'!R3/'BNVP-LDVs-frgt'!R5)</f>
        <v>144672.86358588544</v>
      </c>
      <c r="S3" s="11">
        <f>S5*('BNVP-LDVs-frgt'!S3/'BNVP-LDVs-frgt'!S5)</f>
        <v>144736.9073399874</v>
      </c>
      <c r="T3" s="11">
        <f>T5*('BNVP-LDVs-frgt'!T3/'BNVP-LDVs-frgt'!T5)</f>
        <v>144772.6753046943</v>
      </c>
      <c r="U3" s="11">
        <f>U5*('BNVP-LDVs-frgt'!U3/'BNVP-LDVs-frgt'!U5)</f>
        <v>144806.78236959752</v>
      </c>
      <c r="V3" s="11">
        <f>V5*('BNVP-LDVs-frgt'!V3/'BNVP-LDVs-frgt'!V5)</f>
        <v>144851.81660902684</v>
      </c>
      <c r="W3" s="11">
        <f>W5*('BNVP-LDVs-frgt'!W3/'BNVP-LDVs-frgt'!W5)</f>
        <v>144881.32525937134</v>
      </c>
      <c r="X3" s="11">
        <f>X5*('BNVP-LDVs-frgt'!X3/'BNVP-LDVs-frgt'!X5)</f>
        <v>144935.39810231066</v>
      </c>
      <c r="Y3" s="11">
        <f>Y5*('BNVP-LDVs-frgt'!Y3/'BNVP-LDVs-frgt'!Y5)</f>
        <v>144985.93410197407</v>
      </c>
      <c r="Z3" s="11">
        <f>Z5*('BNVP-LDVs-frgt'!Z3/'BNVP-LDVs-frgt'!Z5)</f>
        <v>145217.48655230762</v>
      </c>
      <c r="AA3" s="11">
        <f>AA5*('BNVP-LDVs-frgt'!AA3/'BNVP-LDVs-frgt'!AA5)</f>
        <v>145284.50442005601</v>
      </c>
      <c r="AB3" s="11">
        <f>AB5*('BNVP-LDVs-frgt'!AB3/'BNVP-LDVs-frgt'!AB5)</f>
        <v>145351.79731378195</v>
      </c>
      <c r="AC3" s="11">
        <f>AC5*('BNVP-LDVs-frgt'!AC3/'BNVP-LDVs-frgt'!AC5)</f>
        <v>145419.25893132787</v>
      </c>
      <c r="AD3" s="11">
        <f>AD5*('BNVP-LDVs-frgt'!AD3/'BNVP-LDVs-frgt'!AD5)</f>
        <v>145574.62971474684</v>
      </c>
      <c r="AE3" s="11">
        <f>AE5*('BNVP-LDVs-frgt'!AE3/'BNVP-LDVs-frgt'!AE5)</f>
        <v>145641.39106749764</v>
      </c>
      <c r="AF3" s="11">
        <f>AF5*('BNVP-LDVs-frgt'!AF3/'BNVP-LDVs-frgt'!AF5)</f>
        <v>145708.46401457372</v>
      </c>
      <c r="AG3" s="11">
        <f>AG5*('BNVP-LDVs-frgt'!AG3/'BNVP-LDVs-frgt'!AG5)</f>
        <v>145781.00988832756</v>
      </c>
      <c r="AH3" s="11">
        <f>AH5*('BNVP-LDVs-frgt'!AH3/'BNVP-LDVs-frgt'!AH5)</f>
        <v>145858.58859658867</v>
      </c>
      <c r="AI3" s="11">
        <f>AI5*('BNVP-LDVs-frgt'!AI3/'BNVP-LDVs-frgt'!AI5)</f>
        <v>145924.5824333131</v>
      </c>
      <c r="AJ3" s="11"/>
    </row>
    <row r="4" spans="1:36" x14ac:dyDescent="0.25">
      <c r="A4" t="s">
        <v>2</v>
      </c>
      <c r="B4" s="11">
        <f>B5</f>
        <v>132928.01486984815</v>
      </c>
      <c r="C4" s="11">
        <f t="shared" ref="C4:AI4" si="0">C5</f>
        <v>133669.21352410395</v>
      </c>
      <c r="D4" s="11">
        <f t="shared" si="0"/>
        <v>133669.21352410395</v>
      </c>
      <c r="E4" s="11">
        <f t="shared" si="0"/>
        <v>134797.39363576239</v>
      </c>
      <c r="F4" s="11">
        <f t="shared" si="0"/>
        <v>135624.51332331516</v>
      </c>
      <c r="G4" s="11">
        <f t="shared" si="0"/>
        <v>136119.7798364179</v>
      </c>
      <c r="H4" s="11">
        <f t="shared" si="0"/>
        <v>136540.04357389451</v>
      </c>
      <c r="I4" s="11">
        <f t="shared" si="0"/>
        <v>137047.45603196614</v>
      </c>
      <c r="J4" s="11">
        <f t="shared" si="0"/>
        <v>137896.88471420697</v>
      </c>
      <c r="K4" s="11">
        <f t="shared" si="0"/>
        <v>138143.84340687201</v>
      </c>
      <c r="L4" s="11">
        <f t="shared" si="0"/>
        <v>138421.91552863471</v>
      </c>
      <c r="M4" s="11">
        <f t="shared" si="0"/>
        <v>138689.82270317068</v>
      </c>
      <c r="N4" s="11">
        <f t="shared" si="0"/>
        <v>138888.22797607907</v>
      </c>
      <c r="O4" s="11">
        <f t="shared" si="0"/>
        <v>139057.92585929303</v>
      </c>
      <c r="P4" s="11">
        <f t="shared" si="0"/>
        <v>139226.92925479283</v>
      </c>
      <c r="Q4" s="11">
        <f t="shared" si="0"/>
        <v>139396.3064592536</v>
      </c>
      <c r="R4" s="11">
        <f t="shared" si="0"/>
        <v>139567.38003534407</v>
      </c>
      <c r="S4" s="11">
        <f t="shared" si="0"/>
        <v>139619.46851141649</v>
      </c>
      <c r="T4" s="11">
        <f t="shared" si="0"/>
        <v>139648.43585962683</v>
      </c>
      <c r="U4" s="11">
        <f t="shared" si="0"/>
        <v>139676.62143478182</v>
      </c>
      <c r="V4" s="11">
        <f t="shared" si="0"/>
        <v>139707.57357574909</v>
      </c>
      <c r="W4" s="11">
        <f t="shared" si="0"/>
        <v>139737.36633968534</v>
      </c>
      <c r="X4" s="11">
        <f t="shared" si="0"/>
        <v>139766.87068249431</v>
      </c>
      <c r="Y4" s="11">
        <f t="shared" si="0"/>
        <v>139796.53441592623</v>
      </c>
      <c r="Z4" s="11">
        <f t="shared" si="0"/>
        <v>139827.09377285844</v>
      </c>
      <c r="AA4" s="11">
        <f t="shared" si="0"/>
        <v>139856.68540100861</v>
      </c>
      <c r="AB4" s="11">
        <f t="shared" si="0"/>
        <v>139888.5350629836</v>
      </c>
      <c r="AC4" s="11">
        <f t="shared" si="0"/>
        <v>139921.06403261342</v>
      </c>
      <c r="AD4" s="11">
        <f t="shared" si="0"/>
        <v>140090.74673576813</v>
      </c>
      <c r="AE4" s="11">
        <f t="shared" si="0"/>
        <v>140125.12957014324</v>
      </c>
      <c r="AF4" s="11">
        <f t="shared" si="0"/>
        <v>140157.52761176138</v>
      </c>
      <c r="AG4" s="11">
        <f t="shared" si="0"/>
        <v>140188.61068074041</v>
      </c>
      <c r="AH4" s="11">
        <f t="shared" si="0"/>
        <v>140220.51726793786</v>
      </c>
      <c r="AI4" s="11">
        <f t="shared" si="0"/>
        <v>140240.03123420241</v>
      </c>
      <c r="AJ4" s="11"/>
    </row>
    <row r="5" spans="1:36" x14ac:dyDescent="0.25">
      <c r="A5" t="s">
        <v>3</v>
      </c>
      <c r="B5" s="19">
        <f>AVERAGE('Conventional Daycab Trucks'!C1:C247,'Conventional Sleeper Trucks'!C1:C214)*cpi_2014to2012</f>
        <v>132928.01486984815</v>
      </c>
      <c r="C5">
        <f>$B5*('BNVP-LDVs-frgt'!C$5/'BNVP-LDVs-frgt'!$B$5)</f>
        <v>133669.21352410395</v>
      </c>
      <c r="D5">
        <f>$B5*('BNVP-LDVs-frgt'!C$5/'BNVP-LDVs-frgt'!$B$5)</f>
        <v>133669.21352410395</v>
      </c>
      <c r="E5">
        <f>$B5*('BNVP-LDVs-frgt'!E$5/'BNVP-LDVs-frgt'!$B$5)</f>
        <v>134797.39363576239</v>
      </c>
      <c r="F5">
        <f>$B5*('BNVP-LDVs-frgt'!F$5/'BNVP-LDVs-frgt'!$B$5)</f>
        <v>135624.51332331516</v>
      </c>
      <c r="G5">
        <f>$B5*('BNVP-LDVs-frgt'!G$5/'BNVP-LDVs-frgt'!$B$5)</f>
        <v>136119.7798364179</v>
      </c>
      <c r="H5">
        <f>$B5*('BNVP-LDVs-frgt'!H$5/'BNVP-LDVs-frgt'!$B$5)</f>
        <v>136540.04357389451</v>
      </c>
      <c r="I5">
        <f>$B5*('BNVP-LDVs-frgt'!I$5/'BNVP-LDVs-frgt'!$B$5)</f>
        <v>137047.45603196614</v>
      </c>
      <c r="J5">
        <f>$B5*('BNVP-LDVs-frgt'!J$5/'BNVP-LDVs-frgt'!$B$5)</f>
        <v>137896.88471420697</v>
      </c>
      <c r="K5">
        <f>$B5*('BNVP-LDVs-frgt'!K$5/'BNVP-LDVs-frgt'!$B$5)</f>
        <v>138143.84340687201</v>
      </c>
      <c r="L5">
        <f>$B5*('BNVP-LDVs-frgt'!L$5/'BNVP-LDVs-frgt'!$B$5)</f>
        <v>138421.91552863471</v>
      </c>
      <c r="M5">
        <f>$B5*('BNVP-LDVs-frgt'!M$5/'BNVP-LDVs-frgt'!$B$5)</f>
        <v>138689.82270317068</v>
      </c>
      <c r="N5">
        <f>$B5*('BNVP-LDVs-frgt'!N$5/'BNVP-LDVs-frgt'!$B$5)</f>
        <v>138888.22797607907</v>
      </c>
      <c r="O5">
        <f>$B5*('BNVP-LDVs-frgt'!O$5/'BNVP-LDVs-frgt'!$B$5)</f>
        <v>139057.92585929303</v>
      </c>
      <c r="P5">
        <f>$B5*('BNVP-LDVs-frgt'!P$5/'BNVP-LDVs-frgt'!$B$5)</f>
        <v>139226.92925479283</v>
      </c>
      <c r="Q5">
        <f>$B5*('BNVP-LDVs-frgt'!Q$5/'BNVP-LDVs-frgt'!$B$5)</f>
        <v>139396.3064592536</v>
      </c>
      <c r="R5">
        <f>$B5*('BNVP-LDVs-frgt'!R$5/'BNVP-LDVs-frgt'!$B$5)</f>
        <v>139567.38003534407</v>
      </c>
      <c r="S5">
        <f>$B5*('BNVP-LDVs-frgt'!S$5/'BNVP-LDVs-frgt'!$B$5)</f>
        <v>139619.46851141649</v>
      </c>
      <c r="T5">
        <f>$B5*('BNVP-LDVs-frgt'!T$5/'BNVP-LDVs-frgt'!$B$5)</f>
        <v>139648.43585962683</v>
      </c>
      <c r="U5">
        <f>$B5*('BNVP-LDVs-frgt'!U$5/'BNVP-LDVs-frgt'!$B$5)</f>
        <v>139676.62143478182</v>
      </c>
      <c r="V5">
        <f>$B5*('BNVP-LDVs-frgt'!V$5/'BNVP-LDVs-frgt'!$B$5)</f>
        <v>139707.57357574909</v>
      </c>
      <c r="W5">
        <f>$B5*('BNVP-LDVs-frgt'!W$5/'BNVP-LDVs-frgt'!$B$5)</f>
        <v>139737.36633968534</v>
      </c>
      <c r="X5">
        <f>$B5*('BNVP-LDVs-frgt'!X$5/'BNVP-LDVs-frgt'!$B$5)</f>
        <v>139766.87068249431</v>
      </c>
      <c r="Y5">
        <f>$B5*('BNVP-LDVs-frgt'!Y$5/'BNVP-LDVs-frgt'!$B$5)</f>
        <v>139796.53441592623</v>
      </c>
      <c r="Z5">
        <f>$B5*('BNVP-LDVs-frgt'!Z$5/'BNVP-LDVs-frgt'!$B$5)</f>
        <v>139827.09377285844</v>
      </c>
      <c r="AA5">
        <f>$B5*('BNVP-LDVs-frgt'!AA$5/'BNVP-LDVs-frgt'!$B$5)</f>
        <v>139856.68540100861</v>
      </c>
      <c r="AB5">
        <f>$B5*('BNVP-LDVs-frgt'!AB$5/'BNVP-LDVs-frgt'!$B$5)</f>
        <v>139888.5350629836</v>
      </c>
      <c r="AC5">
        <f>$B5*('BNVP-LDVs-frgt'!AC$5/'BNVP-LDVs-frgt'!$B$5)</f>
        <v>139921.06403261342</v>
      </c>
      <c r="AD5">
        <f>$B5*('BNVP-LDVs-frgt'!AD$5/'BNVP-LDVs-frgt'!$B$5)</f>
        <v>140090.74673576813</v>
      </c>
      <c r="AE5">
        <f>$B5*('BNVP-LDVs-frgt'!AE$5/'BNVP-LDVs-frgt'!$B$5)</f>
        <v>140125.12957014324</v>
      </c>
      <c r="AF5">
        <f>$B5*('BNVP-LDVs-frgt'!AF$5/'BNVP-LDVs-frgt'!$B$5)</f>
        <v>140157.52761176138</v>
      </c>
      <c r="AG5">
        <f>$B5*('BNVP-LDVs-frgt'!AG$5/'BNVP-LDVs-frgt'!$B$5)</f>
        <v>140188.61068074041</v>
      </c>
      <c r="AH5">
        <f>$B5*('BNVP-LDVs-frgt'!AH$5/'BNVP-LDVs-frgt'!$B$5)</f>
        <v>140220.51726793786</v>
      </c>
      <c r="AI5">
        <f>$B5*('BNVP-LDVs-frgt'!AI$5/'BNVP-LDVs-frgt'!$B$5)</f>
        <v>140240.03123420241</v>
      </c>
    </row>
    <row r="6" spans="1:36" x14ac:dyDescent="0.25">
      <c r="A6" t="s">
        <v>4</v>
      </c>
      <c r="B6" s="11">
        <f>B5*('BNVP-LDVs-psgr'!B6/'BNVP-LDVs-psgr'!B5)</f>
        <v>154404.11029915701</v>
      </c>
      <c r="C6" s="11">
        <f>C5*('BNVP-LDVs-psgr'!C6/'BNVP-LDVs-psgr'!C5)</f>
        <v>111612.68753657707</v>
      </c>
      <c r="D6" s="11">
        <f>D5*('BNVP-LDVs-psgr'!C6/'BNVP-LDVs-psgr'!C5)</f>
        <v>111612.68753657707</v>
      </c>
      <c r="E6" s="11">
        <f>E5*('BNVP-LDVs-psgr'!E6/'BNVP-LDVs-psgr'!E5)</f>
        <v>120199.49713055635</v>
      </c>
      <c r="F6" s="11">
        <f>F5*('BNVP-LDVs-psgr'!F6/'BNVP-LDVs-psgr'!F5)</f>
        <v>120915.13537844224</v>
      </c>
      <c r="G6" s="11">
        <f>G5*('BNVP-LDVs-psgr'!G6/'BNVP-LDVs-psgr'!G5)</f>
        <v>121827.68344520344</v>
      </c>
      <c r="H6" s="11">
        <f>H5*('BNVP-LDVs-psgr'!H6/'BNVP-LDVs-psgr'!H5)</f>
        <v>122681.87294386438</v>
      </c>
      <c r="I6" s="11">
        <f>I5*('BNVP-LDVs-psgr'!I6/'BNVP-LDVs-psgr'!I5)</f>
        <v>123655.56038684494</v>
      </c>
      <c r="J6" s="11">
        <f>J5*('BNVP-LDVs-psgr'!J6/'BNVP-LDVs-psgr'!J5)</f>
        <v>126141.98400952005</v>
      </c>
      <c r="K6" s="11">
        <f>K5*('BNVP-LDVs-psgr'!K6/'BNVP-LDVs-psgr'!K5)</f>
        <v>128180.6393943877</v>
      </c>
      <c r="L6" s="11">
        <f>L5*('BNVP-LDVs-psgr'!L6/'BNVP-LDVs-psgr'!L5)</f>
        <v>130679.57025248236</v>
      </c>
      <c r="M6" s="11">
        <f>M5*('BNVP-LDVs-psgr'!M6/'BNVP-LDVs-psgr'!M5)</f>
        <v>133286.79914300668</v>
      </c>
      <c r="N6" s="11">
        <f>N5*('BNVP-LDVs-psgr'!N6/'BNVP-LDVs-psgr'!N5)</f>
        <v>135303.0461849939</v>
      </c>
      <c r="O6" s="11">
        <f>O5*('BNVP-LDVs-psgr'!O6/'BNVP-LDVs-psgr'!O5)</f>
        <v>136902.52943388777</v>
      </c>
      <c r="P6" s="11">
        <f>P5*('BNVP-LDVs-psgr'!P6/'BNVP-LDVs-psgr'!P5)</f>
        <v>137292.84424714881</v>
      </c>
      <c r="Q6" s="11">
        <f>Q5*('BNVP-LDVs-psgr'!Q6/'BNVP-LDVs-psgr'!Q5)</f>
        <v>137647.5553371211</v>
      </c>
      <c r="R6" s="11">
        <f>R5*('BNVP-LDVs-psgr'!R6/'BNVP-LDVs-psgr'!R5)</f>
        <v>137394.86096770424</v>
      </c>
      <c r="S6" s="11">
        <f>S5*('BNVP-LDVs-psgr'!S6/'BNVP-LDVs-psgr'!S5)</f>
        <v>137957.24175104921</v>
      </c>
      <c r="T6" s="11">
        <f>T5*('BNVP-LDVs-psgr'!T6/'BNVP-LDVs-psgr'!T5)</f>
        <v>137839.11891050515</v>
      </c>
      <c r="U6" s="11">
        <f>U5*('BNVP-LDVs-psgr'!U6/'BNVP-LDVs-psgr'!U5)</f>
        <v>137749.56379545998</v>
      </c>
      <c r="V6" s="11">
        <f>V5*('BNVP-LDVs-psgr'!V6/'BNVP-LDVs-psgr'!V5)</f>
        <v>137663.5934961942</v>
      </c>
      <c r="W6" s="11">
        <f>W5*('BNVP-LDVs-psgr'!W6/'BNVP-LDVs-psgr'!W5)</f>
        <v>137554.74269330484</v>
      </c>
      <c r="X6" s="11">
        <f>X5*('BNVP-LDVs-psgr'!X6/'BNVP-LDVs-psgr'!X5)</f>
        <v>137594.37487352281</v>
      </c>
      <c r="Y6" s="11">
        <f>Y5*('BNVP-LDVs-psgr'!Y6/'BNVP-LDVs-psgr'!Y5)</f>
        <v>137661.77896248869</v>
      </c>
      <c r="Z6" s="11">
        <f>Z5*('BNVP-LDVs-psgr'!Z6/'BNVP-LDVs-psgr'!Z5)</f>
        <v>137735.01144251853</v>
      </c>
      <c r="AA6" s="11">
        <f>AA5*('BNVP-LDVs-psgr'!AA6/'BNVP-LDVs-psgr'!AA5)</f>
        <v>137988.83422437843</v>
      </c>
      <c r="AB6" s="11">
        <f>AB5*('BNVP-LDVs-psgr'!AB6/'BNVP-LDVs-psgr'!AB5)</f>
        <v>138183.33364671469</v>
      </c>
      <c r="AC6" s="11">
        <f>AC5*('BNVP-LDVs-psgr'!AC6/'BNVP-LDVs-psgr'!AC5)</f>
        <v>138379.34623665686</v>
      </c>
      <c r="AD6" s="11">
        <f>AD5*('BNVP-LDVs-psgr'!AD6/'BNVP-LDVs-psgr'!AD5)</f>
        <v>138710.20236018262</v>
      </c>
      <c r="AE6" s="11">
        <f>AE5*('BNVP-LDVs-psgr'!AE6/'BNVP-LDVs-psgr'!AE5)</f>
        <v>138820.37966582927</v>
      </c>
      <c r="AF6" s="11">
        <f>AF5*('BNVP-LDVs-psgr'!AF6/'BNVP-LDVs-psgr'!AF5)</f>
        <v>138948.50558588118</v>
      </c>
      <c r="AG6" s="11">
        <f>AG5*('BNVP-LDVs-psgr'!AG6/'BNVP-LDVs-psgr'!AG5)</f>
        <v>139112.40418589863</v>
      </c>
      <c r="AH6" s="11">
        <f>AH5*('BNVP-LDVs-psgr'!AH6/'BNVP-LDVs-psgr'!AH5)</f>
        <v>139254.08833899142</v>
      </c>
      <c r="AI6" s="11">
        <f>AI5*('BNVP-LDVs-psgr'!AI6/'BNVP-LDVs-psgr'!AI5)</f>
        <v>139322.71003806032</v>
      </c>
      <c r="AJ6" s="11"/>
    </row>
    <row r="7" spans="1:36" s="12" customFormat="1" x14ac:dyDescent="0.25">
      <c r="A7" s="12" t="s">
        <v>1191</v>
      </c>
      <c r="B7" s="11">
        <f>B$5*('BNVP-LDVs-frgt'!B7/'BNVP-LDVs-frgt'!B$5)</f>
        <v>150517.12184581585</v>
      </c>
      <c r="C7" s="11">
        <f>C$5*('BNVP-LDVs-frgt'!C7/'BNVP-LDVs-frgt'!C$5)</f>
        <v>151183.63771822207</v>
      </c>
      <c r="D7" s="11">
        <f>D$5*('BNVP-LDVs-frgt'!D7/'BNVP-LDVs-frgt'!D$5)</f>
        <v>151129.03961933541</v>
      </c>
      <c r="E7" s="11">
        <f>E$5*('BNVP-LDVs-frgt'!E7/'BNVP-LDVs-frgt'!E$5)</f>
        <v>152794.41696826348</v>
      </c>
      <c r="F7" s="11">
        <f>F$5*('BNVP-LDVs-frgt'!F7/'BNVP-LDVs-frgt'!F$5)</f>
        <v>153660.4616515018</v>
      </c>
      <c r="G7" s="11">
        <f>G$5*('BNVP-LDVs-frgt'!G7/'BNVP-LDVs-frgt'!G$5)</f>
        <v>154149.52434419963</v>
      </c>
      <c r="H7" s="11">
        <f>H$5*('BNVP-LDVs-frgt'!H7/'BNVP-LDVs-frgt'!H$5)</f>
        <v>154686.59894677394</v>
      </c>
      <c r="I7" s="11">
        <f>I$5*('BNVP-LDVs-frgt'!I7/'BNVP-LDVs-frgt'!I$5)</f>
        <v>155318.85805247547</v>
      </c>
      <c r="J7" s="11">
        <f>J$5*('BNVP-LDVs-frgt'!J7/'BNVP-LDVs-frgt'!J$5)</f>
        <v>156000.42483407602</v>
      </c>
      <c r="K7" s="11">
        <f>K$5*('BNVP-LDVs-frgt'!K7/'BNVP-LDVs-frgt'!K$5)</f>
        <v>156152.74905615408</v>
      </c>
      <c r="L7" s="11">
        <f>L$5*('BNVP-LDVs-frgt'!L7/'BNVP-LDVs-frgt'!L$5)</f>
        <v>156300.23763452107</v>
      </c>
      <c r="M7" s="11">
        <f>M$5*('BNVP-LDVs-frgt'!M7/'BNVP-LDVs-frgt'!M$5)</f>
        <v>156452.76323419891</v>
      </c>
      <c r="N7" s="11">
        <f>N$5*('BNVP-LDVs-frgt'!N7/'BNVP-LDVs-frgt'!N$5)</f>
        <v>156598.8609478469</v>
      </c>
      <c r="O7" s="11">
        <f>O$5*('BNVP-LDVs-frgt'!O7/'BNVP-LDVs-frgt'!O$5)</f>
        <v>156750.09661813904</v>
      </c>
      <c r="P7" s="11">
        <f>P$5*('BNVP-LDVs-frgt'!P7/'BNVP-LDVs-frgt'!P$5)</f>
        <v>156900.42073855153</v>
      </c>
      <c r="Q7" s="11">
        <f>Q$5*('BNVP-LDVs-frgt'!Q7/'BNVP-LDVs-frgt'!Q$5)</f>
        <v>157043.50459951759</v>
      </c>
      <c r="R7" s="11">
        <f>R$5*('BNVP-LDVs-frgt'!R7/'BNVP-LDVs-frgt'!R$5)</f>
        <v>157172.75902364973</v>
      </c>
      <c r="S7" s="11">
        <f>S$5*('BNVP-LDVs-frgt'!S7/'BNVP-LDVs-frgt'!S$5)</f>
        <v>157220.93838987622</v>
      </c>
      <c r="T7" s="11">
        <f>T$5*('BNVP-LDVs-frgt'!T7/'BNVP-LDVs-frgt'!T$5)</f>
        <v>157248.54294921228</v>
      </c>
      <c r="U7" s="11">
        <f>U$5*('BNVP-LDVs-frgt'!U7/'BNVP-LDVs-frgt'!U$5)</f>
        <v>157275.40381004085</v>
      </c>
      <c r="V7" s="11">
        <f>V$5*('BNVP-LDVs-frgt'!V7/'BNVP-LDVs-frgt'!V$5)</f>
        <v>157304.86714415273</v>
      </c>
      <c r="W7" s="11">
        <f>W$5*('BNVP-LDVs-frgt'!W7/'BNVP-LDVs-frgt'!W$5)</f>
        <v>157274.45545531454</v>
      </c>
      <c r="X7" s="11">
        <f>X$5*('BNVP-LDVs-frgt'!X7/'BNVP-LDVs-frgt'!X$5)</f>
        <v>157302.6365986327</v>
      </c>
      <c r="Y7" s="11">
        <f>Y$5*('BNVP-LDVs-frgt'!Y7/'BNVP-LDVs-frgt'!Y$5)</f>
        <v>157330.92090356888</v>
      </c>
      <c r="Z7" s="11">
        <f>Z$5*('BNVP-LDVs-frgt'!Z7/'BNVP-LDVs-frgt'!Z$5)</f>
        <v>157330.73706751343</v>
      </c>
      <c r="AA7" s="11">
        <f>AA$5*('BNVP-LDVs-frgt'!AA7/'BNVP-LDVs-frgt'!AA$5)</f>
        <v>157359.07044115846</v>
      </c>
      <c r="AB7" s="11">
        <f>AB$5*('BNVP-LDVs-frgt'!AB7/'BNVP-LDVs-frgt'!AB$5)</f>
        <v>157389.61637457568</v>
      </c>
      <c r="AC7" s="11">
        <f>AC$5*('BNVP-LDVs-frgt'!AC7/'BNVP-LDVs-frgt'!AC$5)</f>
        <v>157420.82399485545</v>
      </c>
      <c r="AD7" s="11">
        <f>AD$5*('BNVP-LDVs-frgt'!AD7/'BNVP-LDVs-frgt'!AD$5)</f>
        <v>157670.75112261772</v>
      </c>
      <c r="AE7" s="11">
        <f>AE$5*('BNVP-LDVs-frgt'!AE7/'BNVP-LDVs-frgt'!AE$5)</f>
        <v>157702.9893793184</v>
      </c>
      <c r="AF7" s="11">
        <f>AF$5*('BNVP-LDVs-frgt'!AF7/'BNVP-LDVs-frgt'!AF$5)</f>
        <v>157734.29240571699</v>
      </c>
      <c r="AG7" s="11">
        <f>AG$5*('BNVP-LDVs-frgt'!AG7/'BNVP-LDVs-frgt'!AG$5)</f>
        <v>157764.3379991533</v>
      </c>
      <c r="AH7" s="11">
        <f>AH$5*('BNVP-LDVs-frgt'!AH7/'BNVP-LDVs-frgt'!AH$5)</f>
        <v>157795.26742497814</v>
      </c>
      <c r="AI7" s="11">
        <f>AI$5*('BNVP-LDVs-frgt'!AI7/'BNVP-LDVs-frgt'!AI$5)</f>
        <v>157815.09229015786</v>
      </c>
      <c r="AJ7" s="40"/>
    </row>
    <row r="8" spans="1:36" s="12" customFormat="1" x14ac:dyDescent="0.25">
      <c r="A8" s="12" t="s">
        <v>1192</v>
      </c>
      <c r="B8" s="11">
        <f>B$5*('BNVP-LDVs-frgt'!B8/'BNVP-LDVs-frgt'!B$5)</f>
        <v>170845.9414873973</v>
      </c>
      <c r="C8" s="11">
        <f>C$5*('BNVP-LDVs-frgt'!C8/'BNVP-LDVs-frgt'!C$5)</f>
        <v>168257.34878371449</v>
      </c>
      <c r="D8" s="11">
        <f>D$5*('BNVP-LDVs-frgt'!D8/'BNVP-LDVs-frgt'!D$5)</f>
        <v>164774.51256211611</v>
      </c>
      <c r="E8" s="11">
        <f>E$5*('BNVP-LDVs-frgt'!E8/'BNVP-LDVs-frgt'!E$5)</f>
        <v>164151.03918495431</v>
      </c>
      <c r="F8" s="11">
        <f>F$5*('BNVP-LDVs-frgt'!F8/'BNVP-LDVs-frgt'!F$5)</f>
        <v>160723.33595064067</v>
      </c>
      <c r="G8" s="11">
        <f>G$5*('BNVP-LDVs-frgt'!G8/'BNVP-LDVs-frgt'!G$5)</f>
        <v>157543.81284832506</v>
      </c>
      <c r="H8" s="11">
        <f>H$5*('BNVP-LDVs-frgt'!H8/'BNVP-LDVs-frgt'!H$5)</f>
        <v>154802.58380285293</v>
      </c>
      <c r="I8" s="11">
        <f>I$5*('BNVP-LDVs-frgt'!I8/'BNVP-LDVs-frgt'!I$5)</f>
        <v>152058.18632044259</v>
      </c>
      <c r="J8" s="11">
        <f>J$5*('BNVP-LDVs-frgt'!J8/'BNVP-LDVs-frgt'!J$5)</f>
        <v>149454.81406149062</v>
      </c>
      <c r="K8" s="11">
        <f>K$5*('BNVP-LDVs-frgt'!K8/'BNVP-LDVs-frgt'!K$5)</f>
        <v>146987.16592938369</v>
      </c>
      <c r="L8" s="11">
        <f>L$5*('BNVP-LDVs-frgt'!L8/'BNVP-LDVs-frgt'!L$5)</f>
        <v>144741.66639020853</v>
      </c>
      <c r="M8" s="11">
        <f>M$5*('BNVP-LDVs-frgt'!M8/'BNVP-LDVs-frgt'!M$5)</f>
        <v>142577.60962099844</v>
      </c>
      <c r="N8" s="11">
        <f>N$5*('BNVP-LDVs-frgt'!N8/'BNVP-LDVs-frgt'!N$5)</f>
        <v>140550.00811374618</v>
      </c>
      <c r="O8" s="11">
        <f>O$5*('BNVP-LDVs-frgt'!O8/'BNVP-LDVs-frgt'!O$5)</f>
        <v>138579.66576365865</v>
      </c>
      <c r="P8" s="11">
        <f>P$5*('BNVP-LDVs-frgt'!P8/'BNVP-LDVs-frgt'!P$5)</f>
        <v>136733.28990646839</v>
      </c>
      <c r="Q8" s="11">
        <f>Q$5*('BNVP-LDVs-frgt'!Q8/'BNVP-LDVs-frgt'!Q$5)</f>
        <v>134966.66834044116</v>
      </c>
      <c r="R8" s="11">
        <f>R$5*('BNVP-LDVs-frgt'!R8/'BNVP-LDVs-frgt'!R$5)</f>
        <v>133263.13766292867</v>
      </c>
      <c r="S8" s="11">
        <f>S$5*('BNVP-LDVs-frgt'!S8/'BNVP-LDVs-frgt'!S$5)</f>
        <v>131554.37139468736</v>
      </c>
      <c r="T8" s="11">
        <f>T$5*('BNVP-LDVs-frgt'!T8/'BNVP-LDVs-frgt'!T$5)</f>
        <v>129888.75400645706</v>
      </c>
      <c r="U8" s="11">
        <f>U$5*('BNVP-LDVs-frgt'!U8/'BNVP-LDVs-frgt'!U$5)</f>
        <v>128301.97085335042</v>
      </c>
      <c r="V8" s="11">
        <f>V$5*('BNVP-LDVs-frgt'!V8/'BNVP-LDVs-frgt'!V$5)</f>
        <v>126778.69048678012</v>
      </c>
      <c r="W8" s="11">
        <f>W$5*('BNVP-LDVs-frgt'!W8/'BNVP-LDVs-frgt'!W$5)</f>
        <v>125333.3302120351</v>
      </c>
      <c r="X8" s="11">
        <f>X$5*('BNVP-LDVs-frgt'!X8/'BNVP-LDVs-frgt'!X$5)</f>
        <v>123957.0819787707</v>
      </c>
      <c r="Y8" s="11">
        <f>Y$5*('BNVP-LDVs-frgt'!Y8/'BNVP-LDVs-frgt'!Y$5)</f>
        <v>122641.81942444855</v>
      </c>
      <c r="Z8" s="11">
        <f>Z$5*('BNVP-LDVs-frgt'!Z8/'BNVP-LDVs-frgt'!Z$5)</f>
        <v>121378.80547716924</v>
      </c>
      <c r="AA8" s="11">
        <f>AA$5*('BNVP-LDVs-frgt'!AA8/'BNVP-LDVs-frgt'!AA$5)</f>
        <v>120193.12571848597</v>
      </c>
      <c r="AB8" s="11">
        <f>AB$5*('BNVP-LDVs-frgt'!AB8/'BNVP-LDVs-frgt'!AB$5)</f>
        <v>119048.69964485249</v>
      </c>
      <c r="AC8" s="11">
        <f>AC$5*('BNVP-LDVs-frgt'!AC8/'BNVP-LDVs-frgt'!AC$5)</f>
        <v>117960.53347522282</v>
      </c>
      <c r="AD8" s="11">
        <f>AD$5*('BNVP-LDVs-frgt'!AD8/'BNVP-LDVs-frgt'!AD$5)</f>
        <v>116943.69061361997</v>
      </c>
      <c r="AE8" s="11">
        <f>AE$5*('BNVP-LDVs-frgt'!AE8/'BNVP-LDVs-frgt'!AE$5)</f>
        <v>115955.07306429386</v>
      </c>
      <c r="AF8" s="11">
        <f>AF$5*('BNVP-LDVs-frgt'!AF8/'BNVP-LDVs-frgt'!AF$5)</f>
        <v>115009.30586438641</v>
      </c>
      <c r="AG8" s="11">
        <f>AG$5*('BNVP-LDVs-frgt'!AG8/'BNVP-LDVs-frgt'!AG$5)</f>
        <v>114108.00364679404</v>
      </c>
      <c r="AH8" s="11">
        <f>AH$5*('BNVP-LDVs-frgt'!AH8/'BNVP-LDVs-frgt'!AH$5)</f>
        <v>113242.90853263589</v>
      </c>
      <c r="AI8" s="11">
        <f>AI$5*('BNVP-LDVs-frgt'!AI8/'BNVP-LDVs-frgt'!AI$5)</f>
        <v>112409.17682429397</v>
      </c>
      <c r="AJ8" s="4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2" sqref="B2:B8"/>
    </sheetView>
  </sheetViews>
  <sheetFormatPr defaultRowHeight="15" x14ac:dyDescent="0.25"/>
  <cols>
    <col min="1" max="1" width="24.42578125" customWidth="1"/>
    <col min="2" max="35" width="10" customWidth="1"/>
  </cols>
  <sheetData>
    <row r="1" spans="1:36" x14ac:dyDescent="0.25">
      <c r="A1" s="1" t="s">
        <v>1208</v>
      </c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6" x14ac:dyDescent="0.25">
      <c r="A2" t="s">
        <v>0</v>
      </c>
      <c r="B2" s="11">
        <f>B$5*('BNVP-HDVs-psgr'!B$2/'BNVP-HDVs-psgr'!B$5)</f>
        <v>94933107.191416278</v>
      </c>
      <c r="C2" s="11">
        <f>C$5*('BNVP-HDVs-psgr'!C$2/'BNVP-HDVs-psgr'!C$5)</f>
        <v>99882025.245505542</v>
      </c>
      <c r="D2" s="11">
        <f>D$5*('BNVP-HDVs-psgr'!D$2/'BNVP-HDVs-psgr'!D$5)</f>
        <v>94554577.647723883</v>
      </c>
      <c r="E2" s="11">
        <f>E$5*('BNVP-HDVs-psgr'!E$2/'BNVP-HDVs-psgr'!E$5)</f>
        <v>92054383.095923305</v>
      </c>
      <c r="F2" s="11">
        <f>F$5*('BNVP-HDVs-psgr'!F$2/'BNVP-HDVs-psgr'!F$5)</f>
        <v>90764052.928090066</v>
      </c>
      <c r="G2" s="11">
        <f>G$5*('BNVP-HDVs-psgr'!G$2/'BNVP-HDVs-psgr'!G$5)</f>
        <v>88832361.569023117</v>
      </c>
      <c r="H2" s="11">
        <f>H$5*('BNVP-HDVs-psgr'!H$2/'BNVP-HDVs-psgr'!H$5)</f>
        <v>87051682.789914697</v>
      </c>
      <c r="I2" s="11">
        <f>I$5*('BNVP-HDVs-psgr'!I$2/'BNVP-HDVs-psgr'!I$5)</f>
        <v>85398983.596229836</v>
      </c>
      <c r="J2" s="11">
        <f>J$5*('BNVP-HDVs-psgr'!J$2/'BNVP-HDVs-psgr'!J$5)</f>
        <v>83903144.718931228</v>
      </c>
      <c r="K2" s="11">
        <f>K$5*('BNVP-HDVs-psgr'!K$2/'BNVP-HDVs-psgr'!K$5)</f>
        <v>83254229.333745316</v>
      </c>
      <c r="L2" s="11">
        <f>L$5*('BNVP-HDVs-psgr'!L$2/'BNVP-HDVs-psgr'!L$5)</f>
        <v>82558267.54454416</v>
      </c>
      <c r="M2" s="11">
        <f>M$5*('BNVP-HDVs-psgr'!M$2/'BNVP-HDVs-psgr'!M$5)</f>
        <v>82055067.756279975</v>
      </c>
      <c r="N2" s="11">
        <f>N$5*('BNVP-HDVs-psgr'!N$2/'BNVP-HDVs-psgr'!N$5)</f>
        <v>81501088.069573283</v>
      </c>
      <c r="O2" s="11">
        <f>O$5*('BNVP-HDVs-psgr'!O$2/'BNVP-HDVs-psgr'!O$5)</f>
        <v>81231062.304872632</v>
      </c>
      <c r="P2" s="11">
        <f>P$5*('BNVP-HDVs-psgr'!P$2/'BNVP-HDVs-psgr'!P$5)</f>
        <v>80845109.566781223</v>
      </c>
      <c r="Q2" s="11">
        <f>Q$5*('BNVP-HDVs-psgr'!Q$2/'BNVP-HDVs-psgr'!Q$5)</f>
        <v>80532936.789163992</v>
      </c>
      <c r="R2" s="11">
        <f>R$5*('BNVP-HDVs-psgr'!R$2/'BNVP-HDVs-psgr'!R$5)</f>
        <v>80212054.256285965</v>
      </c>
      <c r="S2" s="11">
        <f>S$5*('BNVP-HDVs-psgr'!S$2/'BNVP-HDVs-psgr'!S$5)</f>
        <v>79847281.613238469</v>
      </c>
      <c r="T2" s="11">
        <f>T$5*('BNVP-HDVs-psgr'!T$2/'BNVP-HDVs-psgr'!T$5)</f>
        <v>79507032.108334497</v>
      </c>
      <c r="U2" s="11">
        <f>U$5*('BNVP-HDVs-psgr'!U$2/'BNVP-HDVs-psgr'!U$5)</f>
        <v>79174102.393180862</v>
      </c>
      <c r="V2" s="11">
        <f>V$5*('BNVP-HDVs-psgr'!V$2/'BNVP-HDVs-psgr'!V$5)</f>
        <v>78897100.595570043</v>
      </c>
      <c r="W2" s="11">
        <f>W$5*('BNVP-HDVs-psgr'!W$2/'BNVP-HDVs-psgr'!W$5)</f>
        <v>78592504.433613956</v>
      </c>
      <c r="X2" s="11">
        <f>X$5*('BNVP-HDVs-psgr'!X$2/'BNVP-HDVs-psgr'!X$5)</f>
        <v>78315890.533182517</v>
      </c>
      <c r="Y2" s="11">
        <f>Y$5*('BNVP-HDVs-psgr'!Y$2/'BNVP-HDVs-psgr'!Y$5)</f>
        <v>78056911.463034585</v>
      </c>
      <c r="Z2" s="11">
        <f>Z$5*('BNVP-HDVs-psgr'!Z$2/'BNVP-HDVs-psgr'!Z$5)</f>
        <v>78010113.105917767</v>
      </c>
      <c r="AA2" s="11">
        <f>AA$5*('BNVP-HDVs-psgr'!AA$2/'BNVP-HDVs-psgr'!AA$5)</f>
        <v>77953598.933013663</v>
      </c>
      <c r="AB2" s="11">
        <f>AB$5*('BNVP-HDVs-psgr'!AB$2/'BNVP-HDVs-psgr'!AB$5)</f>
        <v>77929069.72801815</v>
      </c>
      <c r="AC2" s="11">
        <f>AC$5*('BNVP-HDVs-psgr'!AC$2/'BNVP-HDVs-psgr'!AC$5)</f>
        <v>77894917.260248899</v>
      </c>
      <c r="AD2" s="11">
        <f>AD$5*('BNVP-HDVs-psgr'!AD$2/'BNVP-HDVs-psgr'!AD$5)</f>
        <v>77775051.475618616</v>
      </c>
      <c r="AE2" s="11">
        <f>AE$5*('BNVP-HDVs-psgr'!AE$2/'BNVP-HDVs-psgr'!AE$5)</f>
        <v>77730264.365557685</v>
      </c>
      <c r="AF2" s="11">
        <f>AF$5*('BNVP-HDVs-psgr'!AF$2/'BNVP-HDVs-psgr'!AF$5)</f>
        <v>77692843.980840757</v>
      </c>
      <c r="AG2" s="11">
        <f>AG$5*('BNVP-HDVs-psgr'!AG$2/'BNVP-HDVs-psgr'!AG$5)</f>
        <v>77643730.845637694</v>
      </c>
      <c r="AH2" s="11">
        <f>AH$5*('BNVP-HDVs-psgr'!AH$2/'BNVP-HDVs-psgr'!AH$5)</f>
        <v>77616926.202269211</v>
      </c>
      <c r="AI2" s="11">
        <f>AI$5*('BNVP-HDVs-psgr'!AI$2/'BNVP-HDVs-psgr'!AI$5)</f>
        <v>77575687.261636317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25">
      <c r="A5" t="s">
        <v>3</v>
      </c>
      <c r="B5" s="19">
        <f>AVERAGE('Passenger Aircraft'!C5:C10)</f>
        <v>64833333.333333336</v>
      </c>
      <c r="C5">
        <f t="shared" ref="C5:AI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  <c r="AG5">
        <f t="shared" si="0"/>
        <v>64833333.333333336</v>
      </c>
      <c r="AH5">
        <f t="shared" si="0"/>
        <v>64833333.333333336</v>
      </c>
      <c r="AI5">
        <f t="shared" si="0"/>
        <v>64833333.333333336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12" customFormat="1" x14ac:dyDescent="0.25">
      <c r="A7" s="12" t="s">
        <v>1191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40"/>
    </row>
    <row r="8" spans="1:36" s="12" customFormat="1" x14ac:dyDescent="0.25">
      <c r="A8" s="12" t="s">
        <v>1192</v>
      </c>
      <c r="B8" s="11">
        <f>B$5*('BNVP-HDVs-psgr'!B$8/'BNVP-HDVs-psgr'!B$5)</f>
        <v>150462425.18688756</v>
      </c>
      <c r="C8" s="11">
        <f>C$5*('BNVP-HDVs-psgr'!C$8/'BNVP-HDVs-psgr'!C$5)</f>
        <v>135228029.11874872</v>
      </c>
      <c r="D8" s="11">
        <f>D$5*('BNVP-HDVs-psgr'!D$8/'BNVP-HDVs-psgr'!D$5)</f>
        <v>129958667.67105278</v>
      </c>
      <c r="E8" s="11">
        <f>E$5*('BNVP-HDVs-psgr'!E$8/'BNVP-HDVs-psgr'!E$5)</f>
        <v>125427482.56264034</v>
      </c>
      <c r="F8" s="11">
        <f>F$5*('BNVP-HDVs-psgr'!F$8/'BNVP-HDVs-psgr'!F$5)</f>
        <v>120062997.41638653</v>
      </c>
      <c r="G8" s="11">
        <f>G$5*('BNVP-HDVs-psgr'!G$8/'BNVP-HDVs-psgr'!G$5)</f>
        <v>115573103.36274673</v>
      </c>
      <c r="H8" s="11">
        <f>H$5*('BNVP-HDVs-psgr'!H$8/'BNVP-HDVs-psgr'!H$5)</f>
        <v>111673841.01660238</v>
      </c>
      <c r="I8" s="11">
        <f>I$5*('BNVP-HDVs-psgr'!I$8/'BNVP-HDVs-psgr'!I$5)</f>
        <v>108638722.22785349</v>
      </c>
      <c r="J8" s="11">
        <f>J$5*('BNVP-HDVs-psgr'!J$8/'BNVP-HDVs-psgr'!J$5)</f>
        <v>104999216.27354777</v>
      </c>
      <c r="K8" s="11">
        <f>K$5*('BNVP-HDVs-psgr'!K$8/'BNVP-HDVs-psgr'!K$5)</f>
        <v>103344995.14930935</v>
      </c>
      <c r="L8" s="11">
        <f>L$5*('BNVP-HDVs-psgr'!L$8/'BNVP-HDVs-psgr'!L$5)</f>
        <v>102027075.49484189</v>
      </c>
      <c r="M8" s="11">
        <f>M$5*('BNVP-HDVs-psgr'!M$8/'BNVP-HDVs-psgr'!M$5)</f>
        <v>100528127.62760434</v>
      </c>
      <c r="N8" s="11">
        <f>N$5*('BNVP-HDVs-psgr'!N$8/'BNVP-HDVs-psgr'!N$5)</f>
        <v>99375908.388556987</v>
      </c>
      <c r="O8" s="11">
        <f>O$5*('BNVP-HDVs-psgr'!O$8/'BNVP-HDVs-psgr'!O$5)</f>
        <v>97940563.567372248</v>
      </c>
      <c r="P8" s="11">
        <f>P$5*('BNVP-HDVs-psgr'!P$8/'BNVP-HDVs-psgr'!P$5)</f>
        <v>96713326.10947755</v>
      </c>
      <c r="Q8" s="11">
        <f>Q$5*('BNVP-HDVs-psgr'!Q$8/'BNVP-HDVs-psgr'!Q$5)</f>
        <v>95429123.0693748</v>
      </c>
      <c r="R8" s="11">
        <f>R$5*('BNVP-HDVs-psgr'!R$8/'BNVP-HDVs-psgr'!R$5)</f>
        <v>94068533.007766634</v>
      </c>
      <c r="S8" s="11">
        <f>S$5*('BNVP-HDVs-psgr'!S$8/'BNVP-HDVs-psgr'!S$5)</f>
        <v>93011824.389215469</v>
      </c>
      <c r="T8" s="11">
        <f>T$5*('BNVP-HDVs-psgr'!T$8/'BNVP-HDVs-psgr'!T$5)</f>
        <v>91917650.391817585</v>
      </c>
      <c r="U8" s="11">
        <f>U$5*('BNVP-HDVs-psgr'!U$8/'BNVP-HDVs-psgr'!U$5)</f>
        <v>90887411.200310409</v>
      </c>
      <c r="V8" s="11">
        <f>V$5*('BNVP-HDVs-psgr'!V$8/'BNVP-HDVs-psgr'!V$5)</f>
        <v>89806647.081336781</v>
      </c>
      <c r="W8" s="11">
        <f>W$5*('BNVP-HDVs-psgr'!W$8/'BNVP-HDVs-psgr'!W$5)</f>
        <v>88818675.965245739</v>
      </c>
      <c r="X8" s="11">
        <f>X$5*('BNVP-HDVs-psgr'!X$8/'BNVP-HDVs-psgr'!X$5)</f>
        <v>87873804.908892468</v>
      </c>
      <c r="Y8" s="11">
        <f>Y$5*('BNVP-HDVs-psgr'!Y$8/'BNVP-HDVs-psgr'!Y$5)</f>
        <v>86946207.167313114</v>
      </c>
      <c r="Z8" s="11">
        <f>Z$5*('BNVP-HDVs-psgr'!Z$8/'BNVP-HDVs-psgr'!Z$5)</f>
        <v>85954222.414805442</v>
      </c>
      <c r="AA8" s="11">
        <f>AA$5*('BNVP-HDVs-psgr'!AA$8/'BNVP-HDVs-psgr'!AA$5)</f>
        <v>85155893.865570709</v>
      </c>
      <c r="AB8" s="11">
        <f>AB$5*('BNVP-HDVs-psgr'!AB$8/'BNVP-HDVs-psgr'!AB$5)</f>
        <v>84297798.888749421</v>
      </c>
      <c r="AC8" s="11">
        <f>AC$5*('BNVP-HDVs-psgr'!AC$8/'BNVP-HDVs-psgr'!AC$5)</f>
        <v>83492422.572656289</v>
      </c>
      <c r="AD8" s="11">
        <f>AD$5*('BNVP-HDVs-psgr'!AD$8/'BNVP-HDVs-psgr'!AD$5)</f>
        <v>82736392.339708284</v>
      </c>
      <c r="AE8" s="11">
        <f>AE$5*('BNVP-HDVs-psgr'!AE$8/'BNVP-HDVs-psgr'!AE$5)</f>
        <v>81966340.840133831</v>
      </c>
      <c r="AF8" s="11">
        <f>AF$5*('BNVP-HDVs-psgr'!AF$8/'BNVP-HDVs-psgr'!AF$5)</f>
        <v>81237530.489710793</v>
      </c>
      <c r="AG8" s="11">
        <f>AG$5*('BNVP-HDVs-psgr'!AG$8/'BNVP-HDVs-psgr'!AG$5)</f>
        <v>80582632.29094471</v>
      </c>
      <c r="AH8" s="11">
        <f>AH$5*('BNVP-HDVs-psgr'!AH$8/'BNVP-HDVs-psgr'!AH$5)</f>
        <v>79901272.602432385</v>
      </c>
      <c r="AI8" s="11">
        <f>AI$5*('BNVP-HDVs-psgr'!AI$8/'BNVP-HDVs-psgr'!AI$5)</f>
        <v>79268161.644685864</v>
      </c>
      <c r="AJ8" s="4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2" sqref="B2:B8"/>
    </sheetView>
  </sheetViews>
  <sheetFormatPr defaultRowHeight="15" x14ac:dyDescent="0.25"/>
  <cols>
    <col min="1" max="1" width="24.42578125" customWidth="1"/>
    <col min="2" max="35" width="10.140625" customWidth="1"/>
  </cols>
  <sheetData>
    <row r="1" spans="1:36" x14ac:dyDescent="0.25">
      <c r="A1" s="1" t="s">
        <v>1208</v>
      </c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6" x14ac:dyDescent="0.25">
      <c r="A2" t="s">
        <v>0</v>
      </c>
      <c r="B2" s="11">
        <f>B$5*('BNVP-HDVs-psgr'!B$2/'BNVP-HDVs-psgr'!B$5)</f>
        <v>94933107.191416278</v>
      </c>
      <c r="C2" s="11">
        <f>C$5*('BNVP-HDVs-psgr'!C$2/'BNVP-HDVs-psgr'!C$5)</f>
        <v>99882025.245505542</v>
      </c>
      <c r="D2" s="11">
        <f>D$5*('BNVP-HDVs-psgr'!D$2/'BNVP-HDVs-psgr'!D$5)</f>
        <v>94554577.647723883</v>
      </c>
      <c r="E2" s="11">
        <f>E$5*('BNVP-HDVs-psgr'!E$2/'BNVP-HDVs-psgr'!E$5)</f>
        <v>92054383.095923305</v>
      </c>
      <c r="F2" s="11">
        <f>F$5*('BNVP-HDVs-psgr'!F$2/'BNVP-HDVs-psgr'!F$5)</f>
        <v>90764052.928090066</v>
      </c>
      <c r="G2" s="11">
        <f>G$5*('BNVP-HDVs-psgr'!G$2/'BNVP-HDVs-psgr'!G$5)</f>
        <v>88832361.569023117</v>
      </c>
      <c r="H2" s="11">
        <f>H$5*('BNVP-HDVs-psgr'!H$2/'BNVP-HDVs-psgr'!H$5)</f>
        <v>87051682.789914697</v>
      </c>
      <c r="I2" s="11">
        <f>I$5*('BNVP-HDVs-psgr'!I$2/'BNVP-HDVs-psgr'!I$5)</f>
        <v>85398983.596229836</v>
      </c>
      <c r="J2" s="11">
        <f>J$5*('BNVP-HDVs-psgr'!J$2/'BNVP-HDVs-psgr'!J$5)</f>
        <v>83903144.718931228</v>
      </c>
      <c r="K2" s="11">
        <f>K$5*('BNVP-HDVs-psgr'!K$2/'BNVP-HDVs-psgr'!K$5)</f>
        <v>83254229.333745316</v>
      </c>
      <c r="L2" s="11">
        <f>L$5*('BNVP-HDVs-psgr'!L$2/'BNVP-HDVs-psgr'!L$5)</f>
        <v>82558267.54454416</v>
      </c>
      <c r="M2" s="11">
        <f>M$5*('BNVP-HDVs-psgr'!M$2/'BNVP-HDVs-psgr'!M$5)</f>
        <v>82055067.756279975</v>
      </c>
      <c r="N2" s="11">
        <f>N$5*('BNVP-HDVs-psgr'!N$2/'BNVP-HDVs-psgr'!N$5)</f>
        <v>81501088.069573283</v>
      </c>
      <c r="O2" s="11">
        <f>O$5*('BNVP-HDVs-psgr'!O$2/'BNVP-HDVs-psgr'!O$5)</f>
        <v>81231062.304872632</v>
      </c>
      <c r="P2" s="11">
        <f>P$5*('BNVP-HDVs-psgr'!P$2/'BNVP-HDVs-psgr'!P$5)</f>
        <v>80845109.566781223</v>
      </c>
      <c r="Q2" s="11">
        <f>Q$5*('BNVP-HDVs-psgr'!Q$2/'BNVP-HDVs-psgr'!Q$5)</f>
        <v>80532936.789163992</v>
      </c>
      <c r="R2" s="11">
        <f>R$5*('BNVP-HDVs-psgr'!R$2/'BNVP-HDVs-psgr'!R$5)</f>
        <v>80212054.256285965</v>
      </c>
      <c r="S2" s="11">
        <f>S$5*('BNVP-HDVs-psgr'!S$2/'BNVP-HDVs-psgr'!S$5)</f>
        <v>79847281.613238469</v>
      </c>
      <c r="T2" s="11">
        <f>T$5*('BNVP-HDVs-psgr'!T$2/'BNVP-HDVs-psgr'!T$5)</f>
        <v>79507032.108334497</v>
      </c>
      <c r="U2" s="11">
        <f>U$5*('BNVP-HDVs-psgr'!U$2/'BNVP-HDVs-psgr'!U$5)</f>
        <v>79174102.393180862</v>
      </c>
      <c r="V2" s="11">
        <f>V$5*('BNVP-HDVs-psgr'!V$2/'BNVP-HDVs-psgr'!V$5)</f>
        <v>78897100.595570043</v>
      </c>
      <c r="W2" s="11">
        <f>W$5*('BNVP-HDVs-psgr'!W$2/'BNVP-HDVs-psgr'!W$5)</f>
        <v>78592504.433613956</v>
      </c>
      <c r="X2" s="11">
        <f>X$5*('BNVP-HDVs-psgr'!X$2/'BNVP-HDVs-psgr'!X$5)</f>
        <v>78315890.533182517</v>
      </c>
      <c r="Y2" s="11">
        <f>Y$5*('BNVP-HDVs-psgr'!Y$2/'BNVP-HDVs-psgr'!Y$5)</f>
        <v>78056911.463034585</v>
      </c>
      <c r="Z2" s="11">
        <f>Z$5*('BNVP-HDVs-psgr'!Z$2/'BNVP-HDVs-psgr'!Z$5)</f>
        <v>78010113.105917767</v>
      </c>
      <c r="AA2" s="11">
        <f>AA$5*('BNVP-HDVs-psgr'!AA$2/'BNVP-HDVs-psgr'!AA$5)</f>
        <v>77953598.933013663</v>
      </c>
      <c r="AB2" s="11">
        <f>AB$5*('BNVP-HDVs-psgr'!AB$2/'BNVP-HDVs-psgr'!AB$5)</f>
        <v>77929069.72801815</v>
      </c>
      <c r="AC2" s="11">
        <f>AC$5*('BNVP-HDVs-psgr'!AC$2/'BNVP-HDVs-psgr'!AC$5)</f>
        <v>77894917.260248899</v>
      </c>
      <c r="AD2" s="11">
        <f>AD$5*('BNVP-HDVs-psgr'!AD$2/'BNVP-HDVs-psgr'!AD$5)</f>
        <v>77775051.475618616</v>
      </c>
      <c r="AE2" s="11">
        <f>AE$5*('BNVP-HDVs-psgr'!AE$2/'BNVP-HDVs-psgr'!AE$5)</f>
        <v>77730264.365557685</v>
      </c>
      <c r="AF2" s="11">
        <f>AF$5*('BNVP-HDVs-psgr'!AF$2/'BNVP-HDVs-psgr'!AF$5)</f>
        <v>77692843.980840757</v>
      </c>
      <c r="AG2" s="11">
        <f>AG$5*('BNVP-HDVs-psgr'!AG$2/'BNVP-HDVs-psgr'!AG$5)</f>
        <v>77643730.845637694</v>
      </c>
      <c r="AH2" s="11">
        <f>AH$5*('BNVP-HDVs-psgr'!AH$2/'BNVP-HDVs-psgr'!AH$5)</f>
        <v>77616926.202269211</v>
      </c>
      <c r="AI2" s="11">
        <f>AI$5*('BNVP-HDVs-psgr'!AI$2/'BNVP-HDVs-psgr'!AI$5)</f>
        <v>77575687.261636317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25">
      <c r="A5" t="s">
        <v>3</v>
      </c>
      <c r="B5" s="20">
        <f>AVERAGE('Passenger Aircraft'!C5:C10)</f>
        <v>64833333.333333336</v>
      </c>
      <c r="C5">
        <f t="shared" ref="C5:AI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  <c r="AG5">
        <f t="shared" si="0"/>
        <v>64833333.333333336</v>
      </c>
      <c r="AH5">
        <f t="shared" si="0"/>
        <v>64833333.333333336</v>
      </c>
      <c r="AI5">
        <f t="shared" si="0"/>
        <v>64833333.333333336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12" customFormat="1" x14ac:dyDescent="0.25">
      <c r="A7" s="12" t="s">
        <v>1191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40"/>
    </row>
    <row r="8" spans="1:36" s="12" customFormat="1" x14ac:dyDescent="0.25">
      <c r="A8" s="12" t="s">
        <v>1192</v>
      </c>
      <c r="B8" s="11">
        <f>B$5*('BNVP-HDVs-psgr'!B$8/'BNVP-HDVs-psgr'!B$5)</f>
        <v>150462425.18688756</v>
      </c>
      <c r="C8" s="11">
        <f>C$5*('BNVP-HDVs-psgr'!C$8/'BNVP-HDVs-psgr'!C$5)</f>
        <v>135228029.11874872</v>
      </c>
      <c r="D8" s="11">
        <f>D$5*('BNVP-HDVs-psgr'!D$8/'BNVP-HDVs-psgr'!D$5)</f>
        <v>129958667.67105278</v>
      </c>
      <c r="E8" s="11">
        <f>E$5*('BNVP-HDVs-psgr'!E$8/'BNVP-HDVs-psgr'!E$5)</f>
        <v>125427482.56264034</v>
      </c>
      <c r="F8" s="11">
        <f>F$5*('BNVP-HDVs-psgr'!F$8/'BNVP-HDVs-psgr'!F$5)</f>
        <v>120062997.41638653</v>
      </c>
      <c r="G8" s="11">
        <f>G$5*('BNVP-HDVs-psgr'!G$8/'BNVP-HDVs-psgr'!G$5)</f>
        <v>115573103.36274673</v>
      </c>
      <c r="H8" s="11">
        <f>H$5*('BNVP-HDVs-psgr'!H$8/'BNVP-HDVs-psgr'!H$5)</f>
        <v>111673841.01660238</v>
      </c>
      <c r="I8" s="11">
        <f>I$5*('BNVP-HDVs-psgr'!I$8/'BNVP-HDVs-psgr'!I$5)</f>
        <v>108638722.22785349</v>
      </c>
      <c r="J8" s="11">
        <f>J$5*('BNVP-HDVs-psgr'!J$8/'BNVP-HDVs-psgr'!J$5)</f>
        <v>104999216.27354777</v>
      </c>
      <c r="K8" s="11">
        <f>K$5*('BNVP-HDVs-psgr'!K$8/'BNVP-HDVs-psgr'!K$5)</f>
        <v>103344995.14930935</v>
      </c>
      <c r="L8" s="11">
        <f>L$5*('BNVP-HDVs-psgr'!L$8/'BNVP-HDVs-psgr'!L$5)</f>
        <v>102027075.49484189</v>
      </c>
      <c r="M8" s="11">
        <f>M$5*('BNVP-HDVs-psgr'!M$8/'BNVP-HDVs-psgr'!M$5)</f>
        <v>100528127.62760434</v>
      </c>
      <c r="N8" s="11">
        <f>N$5*('BNVP-HDVs-psgr'!N$8/'BNVP-HDVs-psgr'!N$5)</f>
        <v>99375908.388556987</v>
      </c>
      <c r="O8" s="11">
        <f>O$5*('BNVP-HDVs-psgr'!O$8/'BNVP-HDVs-psgr'!O$5)</f>
        <v>97940563.567372248</v>
      </c>
      <c r="P8" s="11">
        <f>P$5*('BNVP-HDVs-psgr'!P$8/'BNVP-HDVs-psgr'!P$5)</f>
        <v>96713326.10947755</v>
      </c>
      <c r="Q8" s="11">
        <f>Q$5*('BNVP-HDVs-psgr'!Q$8/'BNVP-HDVs-psgr'!Q$5)</f>
        <v>95429123.0693748</v>
      </c>
      <c r="R8" s="11">
        <f>R$5*('BNVP-HDVs-psgr'!R$8/'BNVP-HDVs-psgr'!R$5)</f>
        <v>94068533.007766634</v>
      </c>
      <c r="S8" s="11">
        <f>S$5*('BNVP-HDVs-psgr'!S$8/'BNVP-HDVs-psgr'!S$5)</f>
        <v>93011824.389215469</v>
      </c>
      <c r="T8" s="11">
        <f>T$5*('BNVP-HDVs-psgr'!T$8/'BNVP-HDVs-psgr'!T$5)</f>
        <v>91917650.391817585</v>
      </c>
      <c r="U8" s="11">
        <f>U$5*('BNVP-HDVs-psgr'!U$8/'BNVP-HDVs-psgr'!U$5)</f>
        <v>90887411.200310409</v>
      </c>
      <c r="V8" s="11">
        <f>V$5*('BNVP-HDVs-psgr'!V$8/'BNVP-HDVs-psgr'!V$5)</f>
        <v>89806647.081336781</v>
      </c>
      <c r="W8" s="11">
        <f>W$5*('BNVP-HDVs-psgr'!W$8/'BNVP-HDVs-psgr'!W$5)</f>
        <v>88818675.965245739</v>
      </c>
      <c r="X8" s="11">
        <f>X$5*('BNVP-HDVs-psgr'!X$8/'BNVP-HDVs-psgr'!X$5)</f>
        <v>87873804.908892468</v>
      </c>
      <c r="Y8" s="11">
        <f>Y$5*('BNVP-HDVs-psgr'!Y$8/'BNVP-HDVs-psgr'!Y$5)</f>
        <v>86946207.167313114</v>
      </c>
      <c r="Z8" s="11">
        <f>Z$5*('BNVP-HDVs-psgr'!Z$8/'BNVP-HDVs-psgr'!Z$5)</f>
        <v>85954222.414805442</v>
      </c>
      <c r="AA8" s="11">
        <f>AA$5*('BNVP-HDVs-psgr'!AA$8/'BNVP-HDVs-psgr'!AA$5)</f>
        <v>85155893.865570709</v>
      </c>
      <c r="AB8" s="11">
        <f>AB$5*('BNVP-HDVs-psgr'!AB$8/'BNVP-HDVs-psgr'!AB$5)</f>
        <v>84297798.888749421</v>
      </c>
      <c r="AC8" s="11">
        <f>AC$5*('BNVP-HDVs-psgr'!AC$8/'BNVP-HDVs-psgr'!AC$5)</f>
        <v>83492422.572656289</v>
      </c>
      <c r="AD8" s="11">
        <f>AD$5*('BNVP-HDVs-psgr'!AD$8/'BNVP-HDVs-psgr'!AD$5)</f>
        <v>82736392.339708284</v>
      </c>
      <c r="AE8" s="11">
        <f>AE$5*('BNVP-HDVs-psgr'!AE$8/'BNVP-HDVs-psgr'!AE$5)</f>
        <v>81966340.840133831</v>
      </c>
      <c r="AF8" s="11">
        <f>AF$5*('BNVP-HDVs-psgr'!AF$8/'BNVP-HDVs-psgr'!AF$5)</f>
        <v>81237530.489710793</v>
      </c>
      <c r="AG8" s="11">
        <f>AG$5*('BNVP-HDVs-psgr'!AG$8/'BNVP-HDVs-psgr'!AG$5)</f>
        <v>80582632.29094471</v>
      </c>
      <c r="AH8" s="11">
        <f>AH$5*('BNVP-HDVs-psgr'!AH$8/'BNVP-HDVs-psgr'!AH$5)</f>
        <v>79901272.602432385</v>
      </c>
      <c r="AI8" s="11">
        <f>AI$5*('BNVP-HDVs-psgr'!AI$8/'BNVP-HDVs-psgr'!AI$5)</f>
        <v>79268161.644685864</v>
      </c>
      <c r="AJ8" s="4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2" sqref="B2:B8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1208</v>
      </c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6" x14ac:dyDescent="0.25">
      <c r="A2" t="s">
        <v>0</v>
      </c>
      <c r="B2" s="11">
        <f>B$5*('BNVP-HDVs-psgr'!B$2/'BNVP-HDVs-psgr'!B$5)</f>
        <v>3660659.6603373885</v>
      </c>
      <c r="C2" s="11">
        <f>C$5*('BNVP-HDVs-psgr'!C$2/'BNVP-HDVs-psgr'!C$5)</f>
        <v>3851491.9760477711</v>
      </c>
      <c r="D2" s="11">
        <f>D$5*('BNVP-HDVs-psgr'!D$2/'BNVP-HDVs-psgr'!D$5)</f>
        <v>3646063.4054392246</v>
      </c>
      <c r="E2" s="11">
        <f>E$5*('BNVP-HDVs-psgr'!E$2/'BNVP-HDVs-psgr'!E$5)</f>
        <v>3549654.8751641377</v>
      </c>
      <c r="F2" s="11">
        <f>F$5*('BNVP-HDVs-psgr'!F$2/'BNVP-HDVs-psgr'!F$5)</f>
        <v>3499899.2131654266</v>
      </c>
      <c r="G2" s="11">
        <f>G$5*('BNVP-HDVs-psgr'!G$2/'BNVP-HDVs-psgr'!G$5)</f>
        <v>3425412.3998337961</v>
      </c>
      <c r="H2" s="11">
        <f>H$5*('BNVP-HDVs-psgr'!H$2/'BNVP-HDVs-psgr'!H$5)</f>
        <v>3356748.6936985101</v>
      </c>
      <c r="I2" s="11">
        <f>I$5*('BNVP-HDVs-psgr'!I$2/'BNVP-HDVs-psgr'!I$5)</f>
        <v>3293019.9330165745</v>
      </c>
      <c r="J2" s="11">
        <f>J$5*('BNVP-HDVs-psgr'!J$2/'BNVP-HDVs-psgr'!J$5)</f>
        <v>3235339.7706528748</v>
      </c>
      <c r="K2" s="11">
        <f>K$5*('BNVP-HDVs-psgr'!K$2/'BNVP-HDVs-psgr'!K$5)</f>
        <v>3210317.3264940353</v>
      </c>
      <c r="L2" s="11">
        <f>L$5*('BNVP-HDVs-psgr'!L$2/'BNVP-HDVs-psgr'!L$5)</f>
        <v>3183480.7536456618</v>
      </c>
      <c r="M2" s="11">
        <f>M$5*('BNVP-HDVs-psgr'!M$2/'BNVP-HDVs-psgr'!M$5)</f>
        <v>3164077.1628385596</v>
      </c>
      <c r="N2" s="11">
        <f>N$5*('BNVP-HDVs-psgr'!N$2/'BNVP-HDVs-psgr'!N$5)</f>
        <v>3142715.4782611807</v>
      </c>
      <c r="O2" s="11">
        <f>O$5*('BNVP-HDVs-psgr'!O$2/'BNVP-HDVs-psgr'!O$5)</f>
        <v>3132303.1737097418</v>
      </c>
      <c r="P2" s="11">
        <f>P$5*('BNVP-HDVs-psgr'!P$2/'BNVP-HDVs-psgr'!P$5)</f>
        <v>3117420.6773823095</v>
      </c>
      <c r="Q2" s="11">
        <f>Q$5*('BNVP-HDVs-psgr'!Q$2/'BNVP-HDVs-psgr'!Q$5)</f>
        <v>3105383.1666772747</v>
      </c>
      <c r="R2" s="11">
        <f>R$5*('BNVP-HDVs-psgr'!R$2/'BNVP-HDVs-psgr'!R$5)</f>
        <v>3093009.8042269647</v>
      </c>
      <c r="S2" s="11">
        <f>S$5*('BNVP-HDVs-psgr'!S$2/'BNVP-HDVs-psgr'!S$5)</f>
        <v>3078944.0210760334</v>
      </c>
      <c r="T2" s="11">
        <f>T$5*('BNVP-HDVs-psgr'!T$2/'BNVP-HDVs-psgr'!T$5)</f>
        <v>3065823.8602185538</v>
      </c>
      <c r="U2" s="11">
        <f>U$5*('BNVP-HDVs-psgr'!U$2/'BNVP-HDVs-psgr'!U$5)</f>
        <v>3052985.9534645574</v>
      </c>
      <c r="V2" s="11">
        <f>V$5*('BNVP-HDVs-psgr'!V$2/'BNVP-HDVs-psgr'!V$5)</f>
        <v>3042304.6502147834</v>
      </c>
      <c r="W2" s="11">
        <f>W$5*('BNVP-HDVs-psgr'!W$2/'BNVP-HDVs-psgr'!W$5)</f>
        <v>3030559.296925988</v>
      </c>
      <c r="X2" s="11">
        <f>X$5*('BNVP-HDVs-psgr'!X$2/'BNVP-HDVs-psgr'!X$5)</f>
        <v>3019892.9511509966</v>
      </c>
      <c r="Y2" s="11">
        <f>Y$5*('BNVP-HDVs-psgr'!Y$2/'BNVP-HDVs-psgr'!Y$5)</f>
        <v>3009906.6116851382</v>
      </c>
      <c r="Z2" s="11">
        <f>Z$5*('BNVP-HDVs-psgr'!Z$2/'BNVP-HDVs-psgr'!Z$5)</f>
        <v>3008102.0477860318</v>
      </c>
      <c r="AA2" s="11">
        <f>AA$5*('BNVP-HDVs-psgr'!AA$2/'BNVP-HDVs-psgr'!AA$5)</f>
        <v>3005922.8380339458</v>
      </c>
      <c r="AB2" s="11">
        <f>AB$5*('BNVP-HDVs-psgr'!AB$2/'BNVP-HDVs-psgr'!AB$5)</f>
        <v>3004976.9818001855</v>
      </c>
      <c r="AC2" s="11">
        <f>AC$5*('BNVP-HDVs-psgr'!AC$2/'BNVP-HDVs-psgr'!AC$5)</f>
        <v>3003660.0485957158</v>
      </c>
      <c r="AD2" s="11">
        <f>AD$5*('BNVP-HDVs-psgr'!AD$2/'BNVP-HDVs-psgr'!AD$5)</f>
        <v>2999037.9746382502</v>
      </c>
      <c r="AE2" s="11">
        <f>AE$5*('BNVP-HDVs-psgr'!AE$2/'BNVP-HDVs-psgr'!AE$5)</f>
        <v>2997310.965252867</v>
      </c>
      <c r="AF2" s="11">
        <f>AF$5*('BNVP-HDVs-psgr'!AF$2/'BNVP-HDVs-psgr'!AF$5)</f>
        <v>2995868.0198267647</v>
      </c>
      <c r="AG2" s="11">
        <f>AG$5*('BNVP-HDVs-psgr'!AG$2/'BNVP-HDVs-psgr'!AG$5)</f>
        <v>2993974.197132559</v>
      </c>
      <c r="AH2" s="11">
        <f>AH$5*('BNVP-HDVs-psgr'!AH$2/'BNVP-HDVs-psgr'!AH$5)</f>
        <v>2992940.5990592241</v>
      </c>
      <c r="AI2" s="11">
        <f>AI$5*('BNVP-HDVs-psgr'!AI$2/'BNVP-HDVs-psgr'!AI$5)</f>
        <v>2991350.4085463877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25">
      <c r="A5" t="s">
        <v>3</v>
      </c>
      <c r="B5" s="20">
        <v>2500000</v>
      </c>
      <c r="C5">
        <f t="shared" ref="C5:AI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  <c r="AH5">
        <f t="shared" si="0"/>
        <v>2500000</v>
      </c>
      <c r="AI5">
        <f t="shared" si="0"/>
        <v>2500000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12" customFormat="1" x14ac:dyDescent="0.25">
      <c r="A7" s="12" t="s">
        <v>1191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40"/>
    </row>
    <row r="8" spans="1:36" s="12" customFormat="1" x14ac:dyDescent="0.25">
      <c r="A8" s="12" t="s">
        <v>1192</v>
      </c>
      <c r="B8" s="11">
        <f>B$5*('BNVP-HDVs-psgr'!B$8/'BNVP-HDVs-psgr'!B$5)</f>
        <v>5801893.0020650728</v>
      </c>
      <c r="C8" s="11">
        <f>C$5*('BNVP-HDVs-psgr'!C$8/'BNVP-HDVs-psgr'!C$5)</f>
        <v>5214448.4236021359</v>
      </c>
      <c r="D8" s="11">
        <f>D$5*('BNVP-HDVs-psgr'!D$8/'BNVP-HDVs-psgr'!D$5)</f>
        <v>5011259.6788323689</v>
      </c>
      <c r="E8" s="11">
        <f>E$5*('BNVP-HDVs-psgr'!E$8/'BNVP-HDVs-psgr'!E$5)</f>
        <v>4836535.3173254626</v>
      </c>
      <c r="F8" s="11">
        <f>F$5*('BNVP-HDVs-psgr'!F$8/'BNVP-HDVs-psgr'!F$5)</f>
        <v>4629678.5636138767</v>
      </c>
      <c r="G8" s="11">
        <f>G$5*('BNVP-HDVs-psgr'!G$8/'BNVP-HDVs-psgr'!G$5)</f>
        <v>4456546.4021624699</v>
      </c>
      <c r="H8" s="11">
        <f>H$5*('BNVP-HDVs-psgr'!H$8/'BNVP-HDVs-psgr'!H$5)</f>
        <v>4306189.2422854388</v>
      </c>
      <c r="I8" s="11">
        <f>I$5*('BNVP-HDVs-psgr'!I$8/'BNVP-HDVs-psgr'!I$5)</f>
        <v>4189153.8134133737</v>
      </c>
      <c r="J8" s="11">
        <f>J$5*('BNVP-HDVs-psgr'!J$8/'BNVP-HDVs-psgr'!J$5)</f>
        <v>4048812.9668463147</v>
      </c>
      <c r="K8" s="11">
        <f>K$5*('BNVP-HDVs-psgr'!K$8/'BNVP-HDVs-psgr'!K$5)</f>
        <v>3985025.5198962474</v>
      </c>
      <c r="L8" s="11">
        <f>L$5*('BNVP-HDVs-psgr'!L$8/'BNVP-HDVs-psgr'!L$5)</f>
        <v>3934205.9959450597</v>
      </c>
      <c r="M8" s="11">
        <f>M$5*('BNVP-HDVs-psgr'!M$8/'BNVP-HDVs-psgr'!M$5)</f>
        <v>3876405.9496505526</v>
      </c>
      <c r="N8" s="11">
        <f>N$5*('BNVP-HDVs-psgr'!N$8/'BNVP-HDVs-psgr'!N$5)</f>
        <v>3831975.9018723769</v>
      </c>
      <c r="O8" s="11">
        <f>O$5*('BNVP-HDVs-psgr'!O$8/'BNVP-HDVs-psgr'!O$5)</f>
        <v>3776628.4151943023</v>
      </c>
      <c r="P8" s="11">
        <f>P$5*('BNVP-HDVs-psgr'!P$8/'BNVP-HDVs-psgr'!P$5)</f>
        <v>3729305.6340415506</v>
      </c>
      <c r="Q8" s="11">
        <f>Q$5*('BNVP-HDVs-psgr'!Q$8/'BNVP-HDVs-psgr'!Q$5)</f>
        <v>3679786.2366082827</v>
      </c>
      <c r="R8" s="11">
        <f>R$5*('BNVP-HDVs-psgr'!R$8/'BNVP-HDVs-psgr'!R$5)</f>
        <v>3627321.3242069394</v>
      </c>
      <c r="S8" s="11">
        <f>S$5*('BNVP-HDVs-psgr'!S$8/'BNVP-HDVs-psgr'!S$5)</f>
        <v>3586574.2052396708</v>
      </c>
      <c r="T8" s="11">
        <f>T$5*('BNVP-HDVs-psgr'!T$8/'BNVP-HDVs-psgr'!T$5)</f>
        <v>3544382.4058541483</v>
      </c>
      <c r="U8" s="11">
        <f>U$5*('BNVP-HDVs-psgr'!U$8/'BNVP-HDVs-psgr'!U$5)</f>
        <v>3504655.9588808641</v>
      </c>
      <c r="V8" s="11">
        <f>V$5*('BNVP-HDVs-psgr'!V$8/'BNVP-HDVs-psgr'!V$5)</f>
        <v>3462981.2499230122</v>
      </c>
      <c r="W8" s="11">
        <f>W$5*('BNVP-HDVs-psgr'!W$8/'BNVP-HDVs-psgr'!W$5)</f>
        <v>3424884.6773231002</v>
      </c>
      <c r="X8" s="11">
        <f>X$5*('BNVP-HDVs-psgr'!X$8/'BNVP-HDVs-psgr'!X$5)</f>
        <v>3388450.0607542084</v>
      </c>
      <c r="Y8" s="11">
        <f>Y$5*('BNVP-HDVs-psgr'!Y$8/'BNVP-HDVs-psgr'!Y$5)</f>
        <v>3352681.5103077036</v>
      </c>
      <c r="Z8" s="11">
        <f>Z$5*('BNVP-HDVs-psgr'!Z$8/'BNVP-HDVs-psgr'!Z$5)</f>
        <v>3314430.1702367137</v>
      </c>
      <c r="AA8" s="11">
        <f>AA$5*('BNVP-HDVs-psgr'!AA$8/'BNVP-HDVs-psgr'!AA$5)</f>
        <v>3283646.2930168654</v>
      </c>
      <c r="AB8" s="11">
        <f>AB$5*('BNVP-HDVs-psgr'!AB$8/'BNVP-HDVs-psgr'!AB$5)</f>
        <v>3250557.7977666873</v>
      </c>
      <c r="AC8" s="11">
        <f>AC$5*('BNVP-HDVs-psgr'!AC$8/'BNVP-HDVs-psgr'!AC$5)</f>
        <v>3219502.1557579543</v>
      </c>
      <c r="AD8" s="11">
        <f>AD$5*('BNVP-HDVs-psgr'!AD$8/'BNVP-HDVs-psgr'!AD$5)</f>
        <v>3190349.3190118875</v>
      </c>
      <c r="AE8" s="11">
        <f>AE$5*('BNVP-HDVs-psgr'!AE$8/'BNVP-HDVs-psgr'!AE$5)</f>
        <v>3160655.8164576027</v>
      </c>
      <c r="AF8" s="11">
        <f>AF$5*('BNVP-HDVs-psgr'!AF$8/'BNVP-HDVs-psgr'!AF$5)</f>
        <v>3132552.589577537</v>
      </c>
      <c r="AG8" s="11">
        <f>AG$5*('BNVP-HDVs-psgr'!AG$8/'BNVP-HDVs-psgr'!AG$5)</f>
        <v>3107299.4456662484</v>
      </c>
      <c r="AH8" s="11">
        <f>AH$5*('BNVP-HDVs-psgr'!AH$8/'BNVP-HDVs-psgr'!AH$5)</f>
        <v>3081025.9358264413</v>
      </c>
      <c r="AI8" s="11">
        <f>AI$5*('BNVP-HDVs-psgr'!AI$8/'BNVP-HDVs-psgr'!AI$5)</f>
        <v>3056612.9168902002</v>
      </c>
      <c r="AJ8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32" sqref="C32"/>
    </sheetView>
  </sheetViews>
  <sheetFormatPr defaultRowHeight="15" customHeight="1" x14ac:dyDescent="0.25"/>
  <cols>
    <col min="1" max="1" width="20.85546875" hidden="1" customWidth="1"/>
    <col min="2" max="2" width="45.7109375" customWidth="1"/>
  </cols>
  <sheetData>
    <row r="1" spans="1:37" ht="15" customHeight="1" thickBot="1" x14ac:dyDescent="0.3">
      <c r="B1" s="8" t="s">
        <v>1142</v>
      </c>
      <c r="C1" s="7">
        <v>2017</v>
      </c>
      <c r="D1" s="7">
        <v>2018</v>
      </c>
      <c r="E1" s="7">
        <v>2019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  <c r="L1" s="7">
        <v>2026</v>
      </c>
      <c r="M1" s="7">
        <v>2027</v>
      </c>
      <c r="N1" s="7">
        <v>2028</v>
      </c>
      <c r="O1" s="7">
        <v>2029</v>
      </c>
      <c r="P1" s="7">
        <v>2030</v>
      </c>
      <c r="Q1" s="7">
        <v>2031</v>
      </c>
      <c r="R1" s="7">
        <v>2032</v>
      </c>
      <c r="S1" s="7">
        <v>2033</v>
      </c>
      <c r="T1" s="7">
        <v>2034</v>
      </c>
      <c r="U1" s="7">
        <v>2035</v>
      </c>
      <c r="V1" s="7">
        <v>2036</v>
      </c>
      <c r="W1" s="7">
        <v>2037</v>
      </c>
      <c r="X1" s="7">
        <v>2038</v>
      </c>
      <c r="Y1" s="7">
        <v>2039</v>
      </c>
      <c r="Z1" s="7">
        <v>2040</v>
      </c>
      <c r="AA1" s="7">
        <v>2041</v>
      </c>
      <c r="AB1" s="7">
        <v>2042</v>
      </c>
      <c r="AC1" s="7">
        <v>2043</v>
      </c>
      <c r="AD1" s="7">
        <v>2044</v>
      </c>
      <c r="AE1" s="7">
        <v>2045</v>
      </c>
      <c r="AF1" s="7">
        <v>2046</v>
      </c>
      <c r="AG1" s="7">
        <v>2047</v>
      </c>
      <c r="AH1" s="7">
        <v>2048</v>
      </c>
      <c r="AI1" s="7">
        <v>2049</v>
      </c>
      <c r="AJ1" s="7">
        <v>2050</v>
      </c>
    </row>
    <row r="2" spans="1:37" ht="15" customHeight="1" thickTop="1" x14ac:dyDescent="0.25">
      <c r="C2" t="e">
        <f>((SUMPRODUCT('LDV Shares'!D110:D117,'AEO 53'!D176:D183)*'AEO 39'!C23+SUMPRODUCT('LDV Shares'!D110:D117,'AEO 53'!D176:D183)*'AEO 39'!C24+SUMPRODUCT('LDV Shares'!D110:D117,'AEO 53'!D176:D183)*'AEO 39'!C25)/SUM(C23:C25)*10^3+#REF!)*cpi_2018to2012</f>
        <v>#REF!</v>
      </c>
    </row>
    <row r="3" spans="1:37" ht="15" customHeight="1" x14ac:dyDescent="0.25">
      <c r="C3" s="32" t="s">
        <v>18</v>
      </c>
      <c r="D3" s="32" t="s">
        <v>1143</v>
      </c>
      <c r="E3" s="32"/>
      <c r="F3" s="32"/>
      <c r="G3" s="32"/>
    </row>
    <row r="4" spans="1:37" ht="15" customHeight="1" x14ac:dyDescent="0.25">
      <c r="C4" s="32" t="s">
        <v>17</v>
      </c>
      <c r="D4" s="32" t="s">
        <v>1144</v>
      </c>
      <c r="E4" s="32"/>
      <c r="F4" s="32"/>
      <c r="G4" s="32" t="s">
        <v>16</v>
      </c>
    </row>
    <row r="5" spans="1:37" ht="15" customHeight="1" x14ac:dyDescent="0.25">
      <c r="C5" s="32" t="s">
        <v>15</v>
      </c>
      <c r="D5" s="32" t="s">
        <v>1145</v>
      </c>
      <c r="E5" s="32"/>
      <c r="F5" s="32"/>
      <c r="G5" s="32"/>
    </row>
    <row r="6" spans="1:37" ht="15" customHeight="1" x14ac:dyDescent="0.25">
      <c r="C6" s="32" t="s">
        <v>14</v>
      </c>
      <c r="D6" s="32"/>
      <c r="E6" s="32" t="s">
        <v>1146</v>
      </c>
      <c r="F6" s="32"/>
      <c r="G6" s="32"/>
    </row>
    <row r="10" spans="1:37" ht="15" customHeight="1" x14ac:dyDescent="0.25">
      <c r="A10" s="33" t="s">
        <v>967</v>
      </c>
      <c r="B10" s="9" t="s">
        <v>966</v>
      </c>
    </row>
    <row r="11" spans="1:37" ht="15" customHeight="1" x14ac:dyDescent="0.25">
      <c r="B11" s="8" t="s">
        <v>965</v>
      </c>
    </row>
    <row r="12" spans="1:37" ht="15" customHeight="1" x14ac:dyDescent="0.25">
      <c r="B12" s="8" t="s">
        <v>13</v>
      </c>
      <c r="C12" s="34" t="s">
        <v>13</v>
      </c>
      <c r="D12" s="34" t="s">
        <v>13</v>
      </c>
      <c r="E12" s="34" t="s">
        <v>13</v>
      </c>
      <c r="F12" s="34" t="s">
        <v>13</v>
      </c>
      <c r="G12" s="34" t="s">
        <v>13</v>
      </c>
      <c r="H12" s="34" t="s">
        <v>13</v>
      </c>
      <c r="I12" s="34" t="s">
        <v>13</v>
      </c>
      <c r="J12" s="34" t="s">
        <v>13</v>
      </c>
      <c r="K12" s="34" t="s">
        <v>13</v>
      </c>
      <c r="L12" s="34" t="s">
        <v>13</v>
      </c>
      <c r="M12" s="34" t="s">
        <v>13</v>
      </c>
      <c r="N12" s="34" t="s">
        <v>13</v>
      </c>
      <c r="O12" s="34" t="s">
        <v>13</v>
      </c>
      <c r="P12" s="34" t="s">
        <v>13</v>
      </c>
      <c r="Q12" s="34" t="s">
        <v>13</v>
      </c>
      <c r="R12" s="34" t="s">
        <v>13</v>
      </c>
      <c r="S12" s="34" t="s">
        <v>13</v>
      </c>
      <c r="T12" s="34" t="s">
        <v>13</v>
      </c>
      <c r="U12" s="34" t="s">
        <v>13</v>
      </c>
      <c r="V12" s="34" t="s">
        <v>13</v>
      </c>
      <c r="W12" s="34" t="s">
        <v>13</v>
      </c>
      <c r="X12" s="34" t="s">
        <v>13</v>
      </c>
      <c r="Y12" s="34" t="s">
        <v>13</v>
      </c>
      <c r="Z12" s="34" t="s">
        <v>13</v>
      </c>
      <c r="AA12" s="34" t="s">
        <v>13</v>
      </c>
      <c r="AB12" s="34" t="s">
        <v>13</v>
      </c>
      <c r="AC12" s="34" t="s">
        <v>13</v>
      </c>
      <c r="AD12" s="34" t="s">
        <v>13</v>
      </c>
      <c r="AE12" s="34" t="s">
        <v>13</v>
      </c>
      <c r="AF12" s="34" t="s">
        <v>13</v>
      </c>
      <c r="AG12" s="34" t="s">
        <v>13</v>
      </c>
      <c r="AH12" s="34" t="s">
        <v>13</v>
      </c>
      <c r="AI12" s="34" t="s">
        <v>13</v>
      </c>
      <c r="AJ12" s="34" t="s">
        <v>13</v>
      </c>
      <c r="AK12" s="34" t="s">
        <v>1147</v>
      </c>
    </row>
    <row r="13" spans="1:37" ht="15" customHeight="1" thickBot="1" x14ac:dyDescent="0.3">
      <c r="B13" s="7" t="s">
        <v>964</v>
      </c>
      <c r="C13" s="7">
        <v>2017</v>
      </c>
      <c r="D13" s="7">
        <v>2018</v>
      </c>
      <c r="E13" s="7">
        <v>2019</v>
      </c>
      <c r="F13" s="7">
        <v>2020</v>
      </c>
      <c r="G13" s="7">
        <v>2021</v>
      </c>
      <c r="H13" s="7">
        <v>2022</v>
      </c>
      <c r="I13" s="7">
        <v>2023</v>
      </c>
      <c r="J13" s="7">
        <v>2024</v>
      </c>
      <c r="K13" s="7">
        <v>2025</v>
      </c>
      <c r="L13" s="7">
        <v>2026</v>
      </c>
      <c r="M13" s="7">
        <v>2027</v>
      </c>
      <c r="N13" s="7">
        <v>2028</v>
      </c>
      <c r="O13" s="7">
        <v>2029</v>
      </c>
      <c r="P13" s="7">
        <v>2030</v>
      </c>
      <c r="Q13" s="7">
        <v>2031</v>
      </c>
      <c r="R13" s="7">
        <v>2032</v>
      </c>
      <c r="S13" s="7">
        <v>2033</v>
      </c>
      <c r="T13" s="7">
        <v>2034</v>
      </c>
      <c r="U13" s="7">
        <v>2035</v>
      </c>
      <c r="V13" s="7">
        <v>2036</v>
      </c>
      <c r="W13" s="7">
        <v>2037</v>
      </c>
      <c r="X13" s="7">
        <v>2038</v>
      </c>
      <c r="Y13" s="7">
        <v>2039</v>
      </c>
      <c r="Z13" s="7">
        <v>2040</v>
      </c>
      <c r="AA13" s="7">
        <v>2041</v>
      </c>
      <c r="AB13" s="7">
        <v>2042</v>
      </c>
      <c r="AC13" s="7">
        <v>2043</v>
      </c>
      <c r="AD13" s="7">
        <v>2044</v>
      </c>
      <c r="AE13" s="7">
        <v>2045</v>
      </c>
      <c r="AF13" s="7">
        <v>2046</v>
      </c>
      <c r="AG13" s="7">
        <v>2047</v>
      </c>
      <c r="AH13" s="7">
        <v>2048</v>
      </c>
      <c r="AI13" s="7">
        <v>2049</v>
      </c>
      <c r="AJ13" s="7">
        <v>2050</v>
      </c>
      <c r="AK13" s="7">
        <v>2050</v>
      </c>
    </row>
    <row r="14" spans="1:37" ht="15" customHeight="1" thickTop="1" x14ac:dyDescent="0.25"/>
    <row r="15" spans="1:37" ht="15" customHeight="1" x14ac:dyDescent="0.25">
      <c r="B15" s="4" t="s">
        <v>963</v>
      </c>
    </row>
    <row r="16" spans="1:37" ht="15" customHeight="1" x14ac:dyDescent="0.25">
      <c r="B16" s="4" t="s">
        <v>962</v>
      </c>
    </row>
    <row r="17" spans="1:37" ht="15" customHeight="1" x14ac:dyDescent="0.25">
      <c r="A17" s="33" t="s">
        <v>961</v>
      </c>
      <c r="B17" s="6" t="s">
        <v>933</v>
      </c>
      <c r="C17" s="10">
        <v>7530.8056640000004</v>
      </c>
      <c r="D17" s="10">
        <v>7228.3110349999997</v>
      </c>
      <c r="E17" s="10">
        <v>6898.7622069999998</v>
      </c>
      <c r="F17" s="10">
        <v>6740.1967770000001</v>
      </c>
      <c r="G17" s="10">
        <v>6580.5283200000003</v>
      </c>
      <c r="H17" s="10">
        <v>6384.8520509999998</v>
      </c>
      <c r="I17" s="10">
        <v>6412.0498049999997</v>
      </c>
      <c r="J17" s="10">
        <v>6424.7539059999999</v>
      </c>
      <c r="K17" s="10">
        <v>6442.5839839999999</v>
      </c>
      <c r="L17" s="10">
        <v>6458.3627930000002</v>
      </c>
      <c r="M17" s="10">
        <v>6518.8383789999998</v>
      </c>
      <c r="N17" s="10">
        <v>6577.0722660000001</v>
      </c>
      <c r="O17" s="10">
        <v>6619.7861329999996</v>
      </c>
      <c r="P17" s="10">
        <v>6695.7905270000001</v>
      </c>
      <c r="Q17" s="10">
        <v>6822.3295900000003</v>
      </c>
      <c r="R17" s="10">
        <v>6864.8701170000004</v>
      </c>
      <c r="S17" s="10">
        <v>6915.3989259999998</v>
      </c>
      <c r="T17" s="10">
        <v>6966.4125979999999</v>
      </c>
      <c r="U17" s="10">
        <v>6988.4057620000003</v>
      </c>
      <c r="V17" s="10">
        <v>6998.4379879999997</v>
      </c>
      <c r="W17" s="10">
        <v>7027.6499020000001</v>
      </c>
      <c r="X17" s="10">
        <v>7065.4746089999999</v>
      </c>
      <c r="Y17" s="10">
        <v>7072.7841799999997</v>
      </c>
      <c r="Z17" s="10">
        <v>7088.6147460000002</v>
      </c>
      <c r="AA17" s="10">
        <v>7113.1845700000003</v>
      </c>
      <c r="AB17" s="10">
        <v>7121.2739259999998</v>
      </c>
      <c r="AC17" s="10">
        <v>7134.4921880000002</v>
      </c>
      <c r="AD17" s="10">
        <v>7176.5405270000001</v>
      </c>
      <c r="AE17" s="10">
        <v>7205.6040039999998</v>
      </c>
      <c r="AF17" s="10">
        <v>7218.4125979999999</v>
      </c>
      <c r="AG17" s="10">
        <v>7193.4492190000001</v>
      </c>
      <c r="AH17" s="10">
        <v>7153.4775390000004</v>
      </c>
      <c r="AI17" s="10">
        <v>7133.4985349999997</v>
      </c>
      <c r="AJ17" s="10">
        <v>7098.3520509999998</v>
      </c>
      <c r="AK17" s="5">
        <v>-5.6700000000000001E-4</v>
      </c>
    </row>
    <row r="18" spans="1:37" ht="15" customHeight="1" x14ac:dyDescent="0.25">
      <c r="A18" s="33" t="s">
        <v>960</v>
      </c>
      <c r="B18" s="6" t="s">
        <v>931</v>
      </c>
      <c r="C18" s="10">
        <v>2.014081</v>
      </c>
      <c r="D18" s="10">
        <v>8.0233290000000004</v>
      </c>
      <c r="E18" s="10">
        <v>23.815159000000001</v>
      </c>
      <c r="F18" s="10">
        <v>39.822147000000001</v>
      </c>
      <c r="G18" s="10">
        <v>44.800072</v>
      </c>
      <c r="H18" s="10">
        <v>51.705157999999997</v>
      </c>
      <c r="I18" s="10">
        <v>61.558483000000003</v>
      </c>
      <c r="J18" s="10">
        <v>71.919380000000004</v>
      </c>
      <c r="K18" s="10">
        <v>86.331588999999994</v>
      </c>
      <c r="L18" s="10">
        <v>103.62505299999999</v>
      </c>
      <c r="M18" s="10">
        <v>123.29434999999999</v>
      </c>
      <c r="N18" s="10">
        <v>148.72796600000001</v>
      </c>
      <c r="O18" s="10">
        <v>164.990219</v>
      </c>
      <c r="P18" s="10">
        <v>182.78720100000001</v>
      </c>
      <c r="Q18" s="10">
        <v>188.06044</v>
      </c>
      <c r="R18" s="10">
        <v>188.97341900000001</v>
      </c>
      <c r="S18" s="10">
        <v>184.84728999999999</v>
      </c>
      <c r="T18" s="10">
        <v>191.033905</v>
      </c>
      <c r="U18" s="10">
        <v>186.978363</v>
      </c>
      <c r="V18" s="10">
        <v>181.99996899999999</v>
      </c>
      <c r="W18" s="10">
        <v>180.346619</v>
      </c>
      <c r="X18" s="10">
        <v>177.146164</v>
      </c>
      <c r="Y18" s="10">
        <v>174.450256</v>
      </c>
      <c r="Z18" s="10">
        <v>172.895477</v>
      </c>
      <c r="AA18" s="10">
        <v>172.032837</v>
      </c>
      <c r="AB18" s="10">
        <v>169.85827599999999</v>
      </c>
      <c r="AC18" s="10">
        <v>168.12609900000001</v>
      </c>
      <c r="AD18" s="10">
        <v>167.80808999999999</v>
      </c>
      <c r="AE18" s="10">
        <v>165.94313</v>
      </c>
      <c r="AF18" s="10">
        <v>166.40708900000001</v>
      </c>
      <c r="AG18" s="10">
        <v>165.72305299999999</v>
      </c>
      <c r="AH18" s="10">
        <v>162.90213</v>
      </c>
      <c r="AI18" s="10">
        <v>160.80767800000001</v>
      </c>
      <c r="AJ18" s="10">
        <v>157.17157</v>
      </c>
      <c r="AK18" s="5">
        <v>9.7427E-2</v>
      </c>
    </row>
    <row r="19" spans="1:37" ht="15" customHeight="1" x14ac:dyDescent="0.25">
      <c r="A19" s="33" t="s">
        <v>959</v>
      </c>
      <c r="B19" s="6" t="s">
        <v>958</v>
      </c>
      <c r="C19" s="10">
        <v>7532.8198240000002</v>
      </c>
      <c r="D19" s="10">
        <v>7236.3344729999999</v>
      </c>
      <c r="E19" s="10">
        <v>6922.5771480000003</v>
      </c>
      <c r="F19" s="10">
        <v>6780.0190430000002</v>
      </c>
      <c r="G19" s="10">
        <v>6625.3286129999997</v>
      </c>
      <c r="H19" s="10">
        <v>6436.5571289999998</v>
      </c>
      <c r="I19" s="10">
        <v>6473.6083980000003</v>
      </c>
      <c r="J19" s="10">
        <v>6496.6733400000003</v>
      </c>
      <c r="K19" s="10">
        <v>6528.9155270000001</v>
      </c>
      <c r="L19" s="10">
        <v>6561.9877930000002</v>
      </c>
      <c r="M19" s="10">
        <v>6642.1328119999998</v>
      </c>
      <c r="N19" s="10">
        <v>6725.8002930000002</v>
      </c>
      <c r="O19" s="10">
        <v>6784.7763670000004</v>
      </c>
      <c r="P19" s="10">
        <v>6878.5776370000003</v>
      </c>
      <c r="Q19" s="10">
        <v>7010.3901370000003</v>
      </c>
      <c r="R19" s="10">
        <v>7053.84375</v>
      </c>
      <c r="S19" s="10">
        <v>7100.2460940000001</v>
      </c>
      <c r="T19" s="10">
        <v>7157.4462890000004</v>
      </c>
      <c r="U19" s="10">
        <v>7175.3842770000001</v>
      </c>
      <c r="V19" s="10">
        <v>7180.4379879999997</v>
      </c>
      <c r="W19" s="10">
        <v>7207.9965819999998</v>
      </c>
      <c r="X19" s="10">
        <v>7242.6206050000001</v>
      </c>
      <c r="Y19" s="10">
        <v>7247.234375</v>
      </c>
      <c r="Z19" s="10">
        <v>7261.5102539999998</v>
      </c>
      <c r="AA19" s="10">
        <v>7285.2172849999997</v>
      </c>
      <c r="AB19" s="10">
        <v>7291.1323240000002</v>
      </c>
      <c r="AC19" s="10">
        <v>7302.6181640000004</v>
      </c>
      <c r="AD19" s="10">
        <v>7344.3486329999996</v>
      </c>
      <c r="AE19" s="10">
        <v>7371.5473629999997</v>
      </c>
      <c r="AF19" s="10">
        <v>7384.8198240000002</v>
      </c>
      <c r="AG19" s="10">
        <v>7359.1723629999997</v>
      </c>
      <c r="AH19" s="10">
        <v>7316.3798829999996</v>
      </c>
      <c r="AI19" s="10">
        <v>7294.3061520000001</v>
      </c>
      <c r="AJ19" s="10">
        <v>7255.5234380000002</v>
      </c>
      <c r="AK19" s="5">
        <v>8.2999999999999998E-5</v>
      </c>
    </row>
    <row r="21" spans="1:37" ht="15" customHeight="1" x14ac:dyDescent="0.25">
      <c r="B21" s="4" t="s">
        <v>957</v>
      </c>
    </row>
    <row r="22" spans="1:37" ht="15" customHeight="1" x14ac:dyDescent="0.25">
      <c r="A22" s="33" t="s">
        <v>956</v>
      </c>
      <c r="B22" s="6" t="s">
        <v>926</v>
      </c>
      <c r="C22" s="10">
        <v>232.73220800000001</v>
      </c>
      <c r="D22" s="10">
        <v>220.67791700000001</v>
      </c>
      <c r="E22" s="10">
        <v>213.166504</v>
      </c>
      <c r="F22" s="10">
        <v>209.895081</v>
      </c>
      <c r="G22" s="10">
        <v>207.28248600000001</v>
      </c>
      <c r="H22" s="10">
        <v>202.813141</v>
      </c>
      <c r="I22" s="10">
        <v>204.066498</v>
      </c>
      <c r="J22" s="10">
        <v>205.56315599999999</v>
      </c>
      <c r="K22" s="10">
        <v>207.43936199999999</v>
      </c>
      <c r="L22" s="10">
        <v>208.854309</v>
      </c>
      <c r="M22" s="10">
        <v>218.12283300000001</v>
      </c>
      <c r="N22" s="10">
        <v>231.41892999999999</v>
      </c>
      <c r="O22" s="10">
        <v>243.846451</v>
      </c>
      <c r="P22" s="10">
        <v>260.24389600000001</v>
      </c>
      <c r="Q22" s="10">
        <v>269.67044099999998</v>
      </c>
      <c r="R22" s="10">
        <v>274.40823399999999</v>
      </c>
      <c r="S22" s="10">
        <v>281.80187999999998</v>
      </c>
      <c r="T22" s="10">
        <v>292.983521</v>
      </c>
      <c r="U22" s="10">
        <v>297.20526100000001</v>
      </c>
      <c r="V22" s="10">
        <v>301.89913899999999</v>
      </c>
      <c r="W22" s="10">
        <v>305.776093</v>
      </c>
      <c r="X22" s="10">
        <v>307.25585899999999</v>
      </c>
      <c r="Y22" s="10">
        <v>304.05548099999999</v>
      </c>
      <c r="Z22" s="10">
        <v>300.85845899999998</v>
      </c>
      <c r="AA22" s="10">
        <v>292.75207499999999</v>
      </c>
      <c r="AB22" s="10">
        <v>284.67755099999999</v>
      </c>
      <c r="AC22" s="10">
        <v>273.72576900000001</v>
      </c>
      <c r="AD22" s="10">
        <v>267.73339800000002</v>
      </c>
      <c r="AE22" s="10">
        <v>262.45794699999999</v>
      </c>
      <c r="AF22" s="10">
        <v>246.370621</v>
      </c>
      <c r="AG22" s="10">
        <v>237.94499200000001</v>
      </c>
      <c r="AH22" s="10">
        <v>234.00315900000001</v>
      </c>
      <c r="AI22" s="10">
        <v>233.382172</v>
      </c>
      <c r="AJ22" s="10">
        <v>232.380157</v>
      </c>
      <c r="AK22" s="5">
        <v>1.616E-3</v>
      </c>
    </row>
    <row r="23" spans="1:37" ht="15" customHeight="1" x14ac:dyDescent="0.25">
      <c r="A23" s="33" t="s">
        <v>955</v>
      </c>
      <c r="B23" s="6" t="s">
        <v>924</v>
      </c>
      <c r="C23" s="10">
        <v>32.803341000000003</v>
      </c>
      <c r="D23" s="10">
        <v>14.507841000000001</v>
      </c>
      <c r="E23" s="10">
        <v>53.222431</v>
      </c>
      <c r="F23" s="10">
        <v>56.504986000000002</v>
      </c>
      <c r="G23" s="10">
        <v>61.986359</v>
      </c>
      <c r="H23" s="10">
        <v>72.514213999999996</v>
      </c>
      <c r="I23" s="10">
        <v>78.208931000000007</v>
      </c>
      <c r="J23" s="10">
        <v>88.64846</v>
      </c>
      <c r="K23" s="10">
        <v>94.187270999999996</v>
      </c>
      <c r="L23" s="10">
        <v>90.424460999999994</v>
      </c>
      <c r="M23" s="10">
        <v>91.515915000000007</v>
      </c>
      <c r="N23" s="10">
        <v>87.444962000000004</v>
      </c>
      <c r="O23" s="10">
        <v>88.132750999999999</v>
      </c>
      <c r="P23" s="10">
        <v>87.963333000000006</v>
      </c>
      <c r="Q23" s="10">
        <v>89.294242999999994</v>
      </c>
      <c r="R23" s="10">
        <v>85.798439000000002</v>
      </c>
      <c r="S23" s="10">
        <v>86.091178999999997</v>
      </c>
      <c r="T23" s="10">
        <v>87.506354999999999</v>
      </c>
      <c r="U23" s="10">
        <v>88.548409000000007</v>
      </c>
      <c r="V23" s="10">
        <v>89.925835000000006</v>
      </c>
      <c r="W23" s="10">
        <v>89.591544999999996</v>
      </c>
      <c r="X23" s="10">
        <v>91.002510000000001</v>
      </c>
      <c r="Y23" s="10">
        <v>92.460319999999996</v>
      </c>
      <c r="Z23" s="10">
        <v>94.248694999999998</v>
      </c>
      <c r="AA23" s="10">
        <v>94.702881000000005</v>
      </c>
      <c r="AB23" s="10">
        <v>95.839554000000007</v>
      </c>
      <c r="AC23" s="10">
        <v>96.895545999999996</v>
      </c>
      <c r="AD23" s="10">
        <v>98.114052000000001</v>
      </c>
      <c r="AE23" s="10">
        <v>99.195685999999995</v>
      </c>
      <c r="AF23" s="10">
        <v>100.351158</v>
      </c>
      <c r="AG23" s="10">
        <v>101.285149</v>
      </c>
      <c r="AH23" s="10">
        <v>102.18813299999999</v>
      </c>
      <c r="AI23" s="10">
        <v>102.95800800000001</v>
      </c>
      <c r="AJ23" s="10">
        <v>103.951126</v>
      </c>
      <c r="AK23" s="5">
        <v>6.3471E-2</v>
      </c>
    </row>
    <row r="24" spans="1:37" ht="15" customHeight="1" x14ac:dyDescent="0.25">
      <c r="A24" s="33" t="s">
        <v>954</v>
      </c>
      <c r="B24" s="6" t="s">
        <v>922</v>
      </c>
      <c r="C24" s="10">
        <v>36.596916</v>
      </c>
      <c r="D24" s="10">
        <v>45.548400999999998</v>
      </c>
      <c r="E24" s="10">
        <v>167.364349</v>
      </c>
      <c r="F24" s="10">
        <v>211.16394</v>
      </c>
      <c r="G24" s="10">
        <v>222.59660299999999</v>
      </c>
      <c r="H24" s="10">
        <v>229.363708</v>
      </c>
      <c r="I24" s="10">
        <v>251.16751099999999</v>
      </c>
      <c r="J24" s="10">
        <v>282.23544299999998</v>
      </c>
      <c r="K24" s="10">
        <v>309.16784699999999</v>
      </c>
      <c r="L24" s="10">
        <v>309.22421300000002</v>
      </c>
      <c r="M24" s="10">
        <v>313.98449699999998</v>
      </c>
      <c r="N24" s="10">
        <v>321.720642</v>
      </c>
      <c r="O24" s="10">
        <v>339.12756300000001</v>
      </c>
      <c r="P24" s="10">
        <v>347.173157</v>
      </c>
      <c r="Q24" s="10">
        <v>373.60693400000002</v>
      </c>
      <c r="R24" s="10">
        <v>400.34448200000003</v>
      </c>
      <c r="S24" s="10">
        <v>431.36184700000001</v>
      </c>
      <c r="T24" s="10">
        <v>466.52743500000003</v>
      </c>
      <c r="U24" s="10">
        <v>500.84573399999999</v>
      </c>
      <c r="V24" s="10">
        <v>535.83123799999998</v>
      </c>
      <c r="W24" s="10">
        <v>569.00164800000005</v>
      </c>
      <c r="X24" s="10">
        <v>606.24292000000003</v>
      </c>
      <c r="Y24" s="10">
        <v>643.16662599999995</v>
      </c>
      <c r="Z24" s="10">
        <v>683.19335899999999</v>
      </c>
      <c r="AA24" s="10">
        <v>705.88586399999997</v>
      </c>
      <c r="AB24" s="10">
        <v>725.70654300000001</v>
      </c>
      <c r="AC24" s="10">
        <v>743.03479000000004</v>
      </c>
      <c r="AD24" s="10">
        <v>761.01672399999995</v>
      </c>
      <c r="AE24" s="10">
        <v>778.44134499999996</v>
      </c>
      <c r="AF24" s="10">
        <v>796.45849599999997</v>
      </c>
      <c r="AG24" s="10">
        <v>811.037598</v>
      </c>
      <c r="AH24" s="10">
        <v>826.44207800000004</v>
      </c>
      <c r="AI24" s="10">
        <v>840.94860800000004</v>
      </c>
      <c r="AJ24" s="10">
        <v>853.91064500000005</v>
      </c>
      <c r="AK24" s="5">
        <v>9.5921000000000006E-2</v>
      </c>
    </row>
    <row r="25" spans="1:37" ht="15" customHeight="1" x14ac:dyDescent="0.25">
      <c r="A25" s="33" t="s">
        <v>945</v>
      </c>
      <c r="B25" s="6" t="s">
        <v>1137</v>
      </c>
      <c r="C25" s="10">
        <v>30.850110999999998</v>
      </c>
      <c r="D25" s="10">
        <v>135.28694200000001</v>
      </c>
      <c r="E25" s="10">
        <v>216.215622</v>
      </c>
      <c r="F25" s="10">
        <v>281.88769500000001</v>
      </c>
      <c r="G25" s="10">
        <v>357.01815800000003</v>
      </c>
      <c r="H25" s="10">
        <v>376.84274299999998</v>
      </c>
      <c r="I25" s="10">
        <v>402.21276899999998</v>
      </c>
      <c r="J25" s="10">
        <v>415.685181</v>
      </c>
      <c r="K25" s="10">
        <v>425.46713299999999</v>
      </c>
      <c r="L25" s="10">
        <v>430.07592799999998</v>
      </c>
      <c r="M25" s="10">
        <v>444.10629299999999</v>
      </c>
      <c r="N25" s="10">
        <v>464.97979700000002</v>
      </c>
      <c r="O25" s="10">
        <v>490.40185500000001</v>
      </c>
      <c r="P25" s="10">
        <v>532.59448199999997</v>
      </c>
      <c r="Q25" s="10">
        <v>578.47979699999996</v>
      </c>
      <c r="R25" s="10">
        <v>621.393372</v>
      </c>
      <c r="S25" s="10">
        <v>665.11193800000001</v>
      </c>
      <c r="T25" s="10">
        <v>707.97406000000001</v>
      </c>
      <c r="U25" s="10">
        <v>746.54815699999995</v>
      </c>
      <c r="V25" s="10">
        <v>779.98071300000004</v>
      </c>
      <c r="W25" s="10">
        <v>809.73785399999997</v>
      </c>
      <c r="X25" s="10">
        <v>834.71264599999995</v>
      </c>
      <c r="Y25" s="10">
        <v>853.98937999999998</v>
      </c>
      <c r="Z25" s="10">
        <v>870.14099099999999</v>
      </c>
      <c r="AA25" s="10">
        <v>888.90002400000003</v>
      </c>
      <c r="AB25" s="10">
        <v>907.25775099999998</v>
      </c>
      <c r="AC25" s="10">
        <v>928.254456</v>
      </c>
      <c r="AD25" s="10">
        <v>949.59588599999995</v>
      </c>
      <c r="AE25" s="10">
        <v>968.74060099999997</v>
      </c>
      <c r="AF25" s="10">
        <v>988.10186799999997</v>
      </c>
      <c r="AG25" s="10">
        <v>1004.0483400000001</v>
      </c>
      <c r="AH25" s="10">
        <v>1018.749268</v>
      </c>
      <c r="AI25" s="10">
        <v>1036.1777340000001</v>
      </c>
      <c r="AJ25" s="10">
        <v>1050.0291749999999</v>
      </c>
      <c r="AK25" s="5">
        <v>6.6131999999999996E-2</v>
      </c>
    </row>
    <row r="26" spans="1:37" ht="15" customHeight="1" x14ac:dyDescent="0.25">
      <c r="A26" s="33" t="s">
        <v>953</v>
      </c>
      <c r="B26" s="6" t="s">
        <v>920</v>
      </c>
      <c r="C26" s="10">
        <v>22.827991000000001</v>
      </c>
      <c r="D26" s="10">
        <v>29.022835000000001</v>
      </c>
      <c r="E26" s="10">
        <v>32.499488999999997</v>
      </c>
      <c r="F26" s="10">
        <v>37.421421000000002</v>
      </c>
      <c r="G26" s="10">
        <v>53.468451999999999</v>
      </c>
      <c r="H26" s="10">
        <v>62.236590999999997</v>
      </c>
      <c r="I26" s="10">
        <v>67.023514000000006</v>
      </c>
      <c r="J26" s="10">
        <v>71.854812999999993</v>
      </c>
      <c r="K26" s="10">
        <v>78.188445999999999</v>
      </c>
      <c r="L26" s="10">
        <v>79.583008000000007</v>
      </c>
      <c r="M26" s="10">
        <v>81.446258999999998</v>
      </c>
      <c r="N26" s="10">
        <v>82.679778999999996</v>
      </c>
      <c r="O26" s="10">
        <v>83.616737000000001</v>
      </c>
      <c r="P26" s="10">
        <v>84.385384000000002</v>
      </c>
      <c r="Q26" s="10">
        <v>85.340125999999998</v>
      </c>
      <c r="R26" s="10">
        <v>86.039703000000003</v>
      </c>
      <c r="S26" s="10">
        <v>86.582977</v>
      </c>
      <c r="T26" s="10">
        <v>87.349120999999997</v>
      </c>
      <c r="U26" s="10">
        <v>87.777916000000005</v>
      </c>
      <c r="V26" s="10">
        <v>88.601326</v>
      </c>
      <c r="W26" s="10">
        <v>89.745987</v>
      </c>
      <c r="X26" s="10">
        <v>88.789375000000007</v>
      </c>
      <c r="Y26" s="10">
        <v>89.421988999999996</v>
      </c>
      <c r="Z26" s="10">
        <v>90.217162999999999</v>
      </c>
      <c r="AA26" s="10">
        <v>90.522293000000005</v>
      </c>
      <c r="AB26" s="10">
        <v>90.703720000000004</v>
      </c>
      <c r="AC26" s="10">
        <v>91.057922000000005</v>
      </c>
      <c r="AD26" s="10">
        <v>91.530524999999997</v>
      </c>
      <c r="AE26" s="10">
        <v>91.753524999999996</v>
      </c>
      <c r="AF26" s="10">
        <v>92.020409000000001</v>
      </c>
      <c r="AG26" s="10">
        <v>92.236403999999993</v>
      </c>
      <c r="AH26" s="10">
        <v>92.220528000000002</v>
      </c>
      <c r="AI26" s="10">
        <v>92.279121000000004</v>
      </c>
      <c r="AJ26" s="10">
        <v>92.619964999999993</v>
      </c>
      <c r="AK26" s="5">
        <v>3.6928999999999997E-2</v>
      </c>
    </row>
    <row r="27" spans="1:37" ht="15" customHeight="1" x14ac:dyDescent="0.25">
      <c r="A27" s="33" t="s">
        <v>952</v>
      </c>
      <c r="B27" s="6" t="s">
        <v>918</v>
      </c>
      <c r="C27" s="10">
        <v>47.444186999999999</v>
      </c>
      <c r="D27" s="10">
        <v>107.649361</v>
      </c>
      <c r="E27" s="10">
        <v>113.503204</v>
      </c>
      <c r="F27" s="10">
        <v>118.5467</v>
      </c>
      <c r="G27" s="10">
        <v>110.668419</v>
      </c>
      <c r="H27" s="10">
        <v>101.89386</v>
      </c>
      <c r="I27" s="10">
        <v>98.666313000000002</v>
      </c>
      <c r="J27" s="10">
        <v>99.143165999999994</v>
      </c>
      <c r="K27" s="10">
        <v>96.735031000000006</v>
      </c>
      <c r="L27" s="10">
        <v>98.697158999999999</v>
      </c>
      <c r="M27" s="10">
        <v>103.60118900000001</v>
      </c>
      <c r="N27" s="10">
        <v>109.448669</v>
      </c>
      <c r="O27" s="10">
        <v>121.749268</v>
      </c>
      <c r="P27" s="10">
        <v>128.817093</v>
      </c>
      <c r="Q27" s="10">
        <v>135.848175</v>
      </c>
      <c r="R27" s="10">
        <v>142.723816</v>
      </c>
      <c r="S27" s="10">
        <v>149.379471</v>
      </c>
      <c r="T27" s="10">
        <v>156.81561300000001</v>
      </c>
      <c r="U27" s="10">
        <v>163.128311</v>
      </c>
      <c r="V27" s="10">
        <v>169.39154099999999</v>
      </c>
      <c r="W27" s="10">
        <v>174.708755</v>
      </c>
      <c r="X27" s="10">
        <v>179.84612999999999</v>
      </c>
      <c r="Y27" s="10">
        <v>185.17773399999999</v>
      </c>
      <c r="Z27" s="10">
        <v>190.777008</v>
      </c>
      <c r="AA27" s="10">
        <v>193.62318400000001</v>
      </c>
      <c r="AB27" s="10">
        <v>196.55673200000001</v>
      </c>
      <c r="AC27" s="10">
        <v>198.55392499999999</v>
      </c>
      <c r="AD27" s="10">
        <v>200.78985599999999</v>
      </c>
      <c r="AE27" s="10">
        <v>202.810867</v>
      </c>
      <c r="AF27" s="10">
        <v>204.66210899999999</v>
      </c>
      <c r="AG27" s="10">
        <v>205.67262299999999</v>
      </c>
      <c r="AH27" s="10">
        <v>206.79814099999999</v>
      </c>
      <c r="AI27" s="10">
        <v>207.49127200000001</v>
      </c>
      <c r="AJ27" s="10">
        <v>208.18980400000001</v>
      </c>
      <c r="AK27" s="5">
        <v>2.0826000000000001E-2</v>
      </c>
    </row>
    <row r="28" spans="1:37" ht="15" customHeight="1" x14ac:dyDescent="0.25">
      <c r="A28" s="33" t="s">
        <v>951</v>
      </c>
      <c r="B28" s="6" t="s">
        <v>916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1.105901</v>
      </c>
      <c r="Q28" s="10">
        <v>4.9388050000000003</v>
      </c>
      <c r="R28" s="10">
        <v>8.250902</v>
      </c>
      <c r="S28" s="10">
        <v>10.139390000000001</v>
      </c>
      <c r="T28" s="10">
        <v>11.138145</v>
      </c>
      <c r="U28" s="10">
        <v>11.594105000000001</v>
      </c>
      <c r="V28" s="10">
        <v>11.77393</v>
      </c>
      <c r="W28" s="10">
        <v>12.023985</v>
      </c>
      <c r="X28" s="10">
        <v>12.15597</v>
      </c>
      <c r="Y28" s="10">
        <v>12.272347999999999</v>
      </c>
      <c r="Z28" s="10">
        <v>12.491013000000001</v>
      </c>
      <c r="AA28" s="10">
        <v>12.760185999999999</v>
      </c>
      <c r="AB28" s="10">
        <v>12.903351000000001</v>
      </c>
      <c r="AC28" s="10">
        <v>13.054422000000001</v>
      </c>
      <c r="AD28" s="10">
        <v>13.249292000000001</v>
      </c>
      <c r="AE28" s="10">
        <v>13.353697</v>
      </c>
      <c r="AF28" s="10">
        <v>13.549345000000001</v>
      </c>
      <c r="AG28" s="10">
        <v>13.706545</v>
      </c>
      <c r="AH28" s="10">
        <v>13.738318</v>
      </c>
      <c r="AI28" s="10">
        <v>13.814503999999999</v>
      </c>
      <c r="AJ28" s="10">
        <v>13.754822000000001</v>
      </c>
      <c r="AK28" s="5" t="s">
        <v>12</v>
      </c>
    </row>
    <row r="29" spans="1:37" ht="15" customHeight="1" x14ac:dyDescent="0.25">
      <c r="A29" s="33" t="s">
        <v>950</v>
      </c>
      <c r="B29" s="6" t="s">
        <v>914</v>
      </c>
      <c r="C29" s="10">
        <v>418.124908</v>
      </c>
      <c r="D29" s="10">
        <v>497.53155500000003</v>
      </c>
      <c r="E29" s="10">
        <v>497.56658900000002</v>
      </c>
      <c r="F29" s="10">
        <v>497.03857399999998</v>
      </c>
      <c r="G29" s="10">
        <v>493.93173200000001</v>
      </c>
      <c r="H29" s="10">
        <v>493.773346</v>
      </c>
      <c r="I29" s="10">
        <v>516.04711899999995</v>
      </c>
      <c r="J29" s="10">
        <v>542.33563200000003</v>
      </c>
      <c r="K29" s="10">
        <v>553.57269299999996</v>
      </c>
      <c r="L29" s="10">
        <v>578.45391800000004</v>
      </c>
      <c r="M29" s="10">
        <v>608.72827099999995</v>
      </c>
      <c r="N29" s="10">
        <v>637.378601</v>
      </c>
      <c r="O29" s="10">
        <v>666.72582999999997</v>
      </c>
      <c r="P29" s="10">
        <v>693.18383800000004</v>
      </c>
      <c r="Q29" s="10">
        <v>720.51599099999999</v>
      </c>
      <c r="R29" s="10">
        <v>736.57128899999998</v>
      </c>
      <c r="S29" s="10">
        <v>752.34313999999995</v>
      </c>
      <c r="T29" s="10">
        <v>768.43975799999998</v>
      </c>
      <c r="U29" s="10">
        <v>779.55926499999998</v>
      </c>
      <c r="V29" s="10">
        <v>788.90924099999995</v>
      </c>
      <c r="W29" s="10">
        <v>797.542419</v>
      </c>
      <c r="X29" s="10">
        <v>806.92706299999998</v>
      </c>
      <c r="Y29" s="10">
        <v>812.96698000000004</v>
      </c>
      <c r="Z29" s="10">
        <v>820.23181199999999</v>
      </c>
      <c r="AA29" s="10">
        <v>827.95745799999997</v>
      </c>
      <c r="AB29" s="10">
        <v>830.11541699999998</v>
      </c>
      <c r="AC29" s="10">
        <v>831.26953100000003</v>
      </c>
      <c r="AD29" s="10">
        <v>835.08062700000005</v>
      </c>
      <c r="AE29" s="10">
        <v>837.72619599999996</v>
      </c>
      <c r="AF29" s="10">
        <v>838.56036400000005</v>
      </c>
      <c r="AG29" s="10">
        <v>835.19409199999996</v>
      </c>
      <c r="AH29" s="10">
        <v>830.89190699999995</v>
      </c>
      <c r="AI29" s="10">
        <v>827.82391399999995</v>
      </c>
      <c r="AJ29" s="10">
        <v>822.77740500000004</v>
      </c>
      <c r="AK29" s="5">
        <v>1.5844E-2</v>
      </c>
    </row>
    <row r="30" spans="1:37" ht="15" customHeight="1" x14ac:dyDescent="0.25">
      <c r="A30" s="33" t="s">
        <v>949</v>
      </c>
      <c r="B30" s="6" t="s">
        <v>912</v>
      </c>
      <c r="C30" s="10">
        <v>10.569535999999999</v>
      </c>
      <c r="D30" s="10">
        <v>0.66113999999999995</v>
      </c>
      <c r="E30" s="10">
        <v>0.67041099999999998</v>
      </c>
      <c r="F30" s="10">
        <v>0.687415</v>
      </c>
      <c r="G30" s="10">
        <v>0.71739799999999998</v>
      </c>
      <c r="H30" s="10">
        <v>0.74665599999999999</v>
      </c>
      <c r="I30" s="10">
        <v>0.80946399999999996</v>
      </c>
      <c r="J30" s="10">
        <v>0.86856</v>
      </c>
      <c r="K30" s="10">
        <v>0.89329700000000001</v>
      </c>
      <c r="L30" s="10">
        <v>0.90999099999999999</v>
      </c>
      <c r="M30" s="10">
        <v>0.92514200000000002</v>
      </c>
      <c r="N30" s="10">
        <v>0.93882399999999999</v>
      </c>
      <c r="O30" s="10">
        <v>0.93973399999999996</v>
      </c>
      <c r="P30" s="10">
        <v>0.95840000000000003</v>
      </c>
      <c r="Q30" s="10">
        <v>0.98181300000000005</v>
      </c>
      <c r="R30" s="10">
        <v>0.99435600000000002</v>
      </c>
      <c r="S30" s="10">
        <v>1.0078689999999999</v>
      </c>
      <c r="T30" s="10">
        <v>1.0240419999999999</v>
      </c>
      <c r="U30" s="10">
        <v>1.034287</v>
      </c>
      <c r="V30" s="10">
        <v>1.0428869999999999</v>
      </c>
      <c r="W30" s="10">
        <v>1.051871</v>
      </c>
      <c r="X30" s="10">
        <v>1.0619860000000001</v>
      </c>
      <c r="Y30" s="10">
        <v>1.069091</v>
      </c>
      <c r="Z30" s="10">
        <v>1.0780590000000001</v>
      </c>
      <c r="AA30" s="10">
        <v>1.086595</v>
      </c>
      <c r="AB30" s="10">
        <v>1.0932360000000001</v>
      </c>
      <c r="AC30" s="10">
        <v>1.0999319999999999</v>
      </c>
      <c r="AD30" s="10">
        <v>1.109775</v>
      </c>
      <c r="AE30" s="10">
        <v>1.116827</v>
      </c>
      <c r="AF30" s="10">
        <v>1.121769</v>
      </c>
      <c r="AG30" s="10">
        <v>1.1217969999999999</v>
      </c>
      <c r="AH30" s="10">
        <v>1.1199319999999999</v>
      </c>
      <c r="AI30" s="10">
        <v>1.1211690000000001</v>
      </c>
      <c r="AJ30" s="10">
        <v>1.119902</v>
      </c>
      <c r="AK30" s="5">
        <v>1.6605999999999999E-2</v>
      </c>
    </row>
    <row r="31" spans="1:37" ht="15" customHeight="1" x14ac:dyDescent="0.25">
      <c r="A31" s="33" t="s">
        <v>948</v>
      </c>
      <c r="B31" s="6" t="s">
        <v>910</v>
      </c>
      <c r="C31" s="10">
        <v>3.7069570000000001</v>
      </c>
      <c r="D31" s="10">
        <v>3.7867570000000002</v>
      </c>
      <c r="E31" s="10">
        <v>3.7774839999999998</v>
      </c>
      <c r="F31" s="10">
        <v>3.77142</v>
      </c>
      <c r="G31" s="10">
        <v>3.7485119999999998</v>
      </c>
      <c r="H31" s="10">
        <v>3.6748569999999998</v>
      </c>
      <c r="I31" s="10">
        <v>3.724745</v>
      </c>
      <c r="J31" s="10">
        <v>3.7764769999999999</v>
      </c>
      <c r="K31" s="10">
        <v>3.816211</v>
      </c>
      <c r="L31" s="10">
        <v>3.8462420000000002</v>
      </c>
      <c r="M31" s="10">
        <v>3.9143910000000002</v>
      </c>
      <c r="N31" s="10">
        <v>3.9867530000000002</v>
      </c>
      <c r="O31" s="10">
        <v>4.0541859999999996</v>
      </c>
      <c r="P31" s="10">
        <v>4.1451700000000002</v>
      </c>
      <c r="Q31" s="10">
        <v>4.2613979999999998</v>
      </c>
      <c r="R31" s="10">
        <v>4.3257180000000002</v>
      </c>
      <c r="S31" s="10">
        <v>4.3961699999999997</v>
      </c>
      <c r="T31" s="10">
        <v>4.4760759999999999</v>
      </c>
      <c r="U31" s="10">
        <v>4.5295449999999997</v>
      </c>
      <c r="V31" s="10">
        <v>4.5748680000000004</v>
      </c>
      <c r="W31" s="10">
        <v>4.6251559999999996</v>
      </c>
      <c r="X31" s="10">
        <v>4.6780730000000004</v>
      </c>
      <c r="Y31" s="10">
        <v>4.7125300000000001</v>
      </c>
      <c r="Z31" s="10">
        <v>4.7527229999999996</v>
      </c>
      <c r="AA31" s="10">
        <v>4.7866359999999997</v>
      </c>
      <c r="AB31" s="10">
        <v>4.8088379999999997</v>
      </c>
      <c r="AC31" s="10">
        <v>4.8308619999999998</v>
      </c>
      <c r="AD31" s="10">
        <v>4.8699760000000003</v>
      </c>
      <c r="AE31" s="10">
        <v>4.9006499999999997</v>
      </c>
      <c r="AF31" s="10">
        <v>4.9203939999999999</v>
      </c>
      <c r="AG31" s="10">
        <v>4.9198560000000002</v>
      </c>
      <c r="AH31" s="10">
        <v>4.912839</v>
      </c>
      <c r="AI31" s="10">
        <v>4.9172450000000003</v>
      </c>
      <c r="AJ31" s="10">
        <v>4.9104570000000001</v>
      </c>
      <c r="AK31" s="5">
        <v>8.1539999999999998E-3</v>
      </c>
    </row>
    <row r="32" spans="1:37" ht="15" customHeight="1" x14ac:dyDescent="0.25">
      <c r="A32" s="33" t="s">
        <v>947</v>
      </c>
      <c r="B32" s="6" t="s">
        <v>908</v>
      </c>
      <c r="C32" s="10">
        <v>0.61745399999999995</v>
      </c>
      <c r="D32" s="10">
        <v>0.55335400000000001</v>
      </c>
      <c r="E32" s="10">
        <v>0.545489</v>
      </c>
      <c r="F32" s="10">
        <v>0.53789299999999995</v>
      </c>
      <c r="G32" s="10">
        <v>0.53390400000000005</v>
      </c>
      <c r="H32" s="10">
        <v>0.51629999999999998</v>
      </c>
      <c r="I32" s="10">
        <v>0.51967200000000002</v>
      </c>
      <c r="J32" s="10">
        <v>0.52686200000000005</v>
      </c>
      <c r="K32" s="10">
        <v>0.52944599999999997</v>
      </c>
      <c r="L32" s="10">
        <v>0.53485400000000005</v>
      </c>
      <c r="M32" s="10">
        <v>0.54456300000000002</v>
      </c>
      <c r="N32" s="10">
        <v>0.55776599999999998</v>
      </c>
      <c r="O32" s="10">
        <v>0.56822799999999996</v>
      </c>
      <c r="P32" s="10">
        <v>0.58725400000000005</v>
      </c>
      <c r="Q32" s="10">
        <v>0.60581600000000002</v>
      </c>
      <c r="R32" s="10">
        <v>0.61814899999999995</v>
      </c>
      <c r="S32" s="10">
        <v>0.63113900000000001</v>
      </c>
      <c r="T32" s="10">
        <v>0.644957</v>
      </c>
      <c r="U32" s="10">
        <v>0.65603699999999998</v>
      </c>
      <c r="V32" s="10">
        <v>0.66583599999999998</v>
      </c>
      <c r="W32" s="10">
        <v>0.67810800000000004</v>
      </c>
      <c r="X32" s="10">
        <v>0.68908400000000003</v>
      </c>
      <c r="Y32" s="10">
        <v>0.69871499999999997</v>
      </c>
      <c r="Z32" s="10">
        <v>0.70992100000000002</v>
      </c>
      <c r="AA32" s="10">
        <v>0.72137099999999998</v>
      </c>
      <c r="AB32" s="10">
        <v>0.73021899999999995</v>
      </c>
      <c r="AC32" s="10">
        <v>0.740838</v>
      </c>
      <c r="AD32" s="10">
        <v>0.752915</v>
      </c>
      <c r="AE32" s="10">
        <v>0.76356400000000002</v>
      </c>
      <c r="AF32" s="10">
        <v>0.77384799999999998</v>
      </c>
      <c r="AG32" s="10">
        <v>0.78159800000000001</v>
      </c>
      <c r="AH32" s="10">
        <v>0.78814200000000001</v>
      </c>
      <c r="AI32" s="10">
        <v>0.79855699999999996</v>
      </c>
      <c r="AJ32" s="10">
        <v>0.806338</v>
      </c>
      <c r="AK32" s="5">
        <v>1.1835E-2</v>
      </c>
    </row>
    <row r="33" spans="1:37" ht="15" customHeight="1" x14ac:dyDescent="0.25">
      <c r="A33" s="33" t="s">
        <v>946</v>
      </c>
      <c r="B33" s="6" t="s">
        <v>906</v>
      </c>
      <c r="C33" s="10">
        <v>1.101329</v>
      </c>
      <c r="D33" s="10">
        <v>0.97308700000000004</v>
      </c>
      <c r="E33" s="10">
        <v>0.94430099999999995</v>
      </c>
      <c r="F33" s="10">
        <v>0.93775500000000001</v>
      </c>
      <c r="G33" s="10">
        <v>0.92902899999999999</v>
      </c>
      <c r="H33" s="10">
        <v>0.90934599999999999</v>
      </c>
      <c r="I33" s="10">
        <v>0.92093599999999998</v>
      </c>
      <c r="J33" s="10">
        <v>0.93286899999999995</v>
      </c>
      <c r="K33" s="10">
        <v>0.94206100000000004</v>
      </c>
      <c r="L33" s="10">
        <v>0.948299</v>
      </c>
      <c r="M33" s="10">
        <v>0.964561</v>
      </c>
      <c r="N33" s="10">
        <v>0.98182100000000005</v>
      </c>
      <c r="O33" s="10">
        <v>0.99890599999999996</v>
      </c>
      <c r="P33" s="10">
        <v>1.0211840000000001</v>
      </c>
      <c r="Q33" s="10">
        <v>1.0495540000000001</v>
      </c>
      <c r="R33" s="10">
        <v>1.0649090000000001</v>
      </c>
      <c r="S33" s="10">
        <v>1.0815680000000001</v>
      </c>
      <c r="T33" s="10">
        <v>1.1003799999999999</v>
      </c>
      <c r="U33" s="10">
        <v>1.112957</v>
      </c>
      <c r="V33" s="10">
        <v>1.123667</v>
      </c>
      <c r="W33" s="10">
        <v>1.1356170000000001</v>
      </c>
      <c r="X33" s="10">
        <v>1.1482840000000001</v>
      </c>
      <c r="Y33" s="10">
        <v>1.1564779999999999</v>
      </c>
      <c r="Z33" s="10">
        <v>1.1662220000000001</v>
      </c>
      <c r="AA33" s="10">
        <v>1.174464</v>
      </c>
      <c r="AB33" s="10">
        <v>1.1798420000000001</v>
      </c>
      <c r="AC33" s="10">
        <v>1.1851050000000001</v>
      </c>
      <c r="AD33" s="10">
        <v>1.194488</v>
      </c>
      <c r="AE33" s="10">
        <v>1.20204</v>
      </c>
      <c r="AF33" s="10">
        <v>1.207071</v>
      </c>
      <c r="AG33" s="10">
        <v>1.2070920000000001</v>
      </c>
      <c r="AH33" s="10">
        <v>1.205689</v>
      </c>
      <c r="AI33" s="10">
        <v>1.2071989999999999</v>
      </c>
      <c r="AJ33" s="10">
        <v>1.20597</v>
      </c>
      <c r="AK33" s="5">
        <v>6.7279999999999996E-3</v>
      </c>
    </row>
    <row r="34" spans="1:37" ht="15" customHeight="1" x14ac:dyDescent="0.25">
      <c r="A34" s="33" t="s">
        <v>944</v>
      </c>
      <c r="B34" s="6" t="s">
        <v>903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5" t="s">
        <v>12</v>
      </c>
    </row>
    <row r="35" spans="1:37" ht="15" customHeight="1" x14ac:dyDescent="0.25">
      <c r="A35" s="33" t="s">
        <v>943</v>
      </c>
      <c r="B35" s="6" t="s">
        <v>901</v>
      </c>
      <c r="C35" s="10">
        <v>1.572025</v>
      </c>
      <c r="D35" s="10">
        <v>2.7404109999999999</v>
      </c>
      <c r="E35" s="10">
        <v>5.1480040000000002</v>
      </c>
      <c r="F35" s="10">
        <v>8.6500350000000008</v>
      </c>
      <c r="G35" s="10">
        <v>15.307382</v>
      </c>
      <c r="H35" s="10">
        <v>22.198311</v>
      </c>
      <c r="I35" s="10">
        <v>23.096239000000001</v>
      </c>
      <c r="J35" s="10">
        <v>25.948252</v>
      </c>
      <c r="K35" s="10">
        <v>28.227211</v>
      </c>
      <c r="L35" s="10">
        <v>28.000435</v>
      </c>
      <c r="M35" s="10">
        <v>27.787506</v>
      </c>
      <c r="N35" s="10">
        <v>26.279565999999999</v>
      </c>
      <c r="O35" s="10">
        <v>26.429459000000001</v>
      </c>
      <c r="P35" s="10">
        <v>26.169991</v>
      </c>
      <c r="Q35" s="10">
        <v>26.189619</v>
      </c>
      <c r="R35" s="10">
        <v>24.073439</v>
      </c>
      <c r="S35" s="10">
        <v>23.823599000000002</v>
      </c>
      <c r="T35" s="10">
        <v>23.945526000000001</v>
      </c>
      <c r="U35" s="10">
        <v>24.012981</v>
      </c>
      <c r="V35" s="10">
        <v>24.231573000000001</v>
      </c>
      <c r="W35" s="10">
        <v>23.751595999999999</v>
      </c>
      <c r="X35" s="10">
        <v>23.851946000000002</v>
      </c>
      <c r="Y35" s="10">
        <v>24.036843999999999</v>
      </c>
      <c r="Z35" s="10">
        <v>24.269532999999999</v>
      </c>
      <c r="AA35" s="10">
        <v>24.268643999999998</v>
      </c>
      <c r="AB35" s="10">
        <v>24.361158</v>
      </c>
      <c r="AC35" s="10">
        <v>24.528084</v>
      </c>
      <c r="AD35" s="10">
        <v>24.714908999999999</v>
      </c>
      <c r="AE35" s="10">
        <v>24.822458000000001</v>
      </c>
      <c r="AF35" s="10">
        <v>24.965015000000001</v>
      </c>
      <c r="AG35" s="10">
        <v>25.128277000000001</v>
      </c>
      <c r="AH35" s="10">
        <v>25.215788</v>
      </c>
      <c r="AI35" s="10">
        <v>25.337557</v>
      </c>
      <c r="AJ35" s="10">
        <v>25.567432</v>
      </c>
      <c r="AK35" s="5">
        <v>7.2280999999999998E-2</v>
      </c>
    </row>
    <row r="36" spans="1:37" ht="15" customHeight="1" x14ac:dyDescent="0.25">
      <c r="A36" s="33" t="s">
        <v>942</v>
      </c>
      <c r="B36" s="6" t="s">
        <v>941</v>
      </c>
      <c r="C36" s="10">
        <v>838.94689900000003</v>
      </c>
      <c r="D36" s="10">
        <v>1058.939453</v>
      </c>
      <c r="E36" s="10">
        <v>1304.623779</v>
      </c>
      <c r="F36" s="10">
        <v>1427.0428469999999</v>
      </c>
      <c r="G36" s="10">
        <v>1528.1885990000001</v>
      </c>
      <c r="H36" s="10">
        <v>1567.483154</v>
      </c>
      <c r="I36" s="10">
        <v>1646.4636230000001</v>
      </c>
      <c r="J36" s="10">
        <v>1737.5187989999999</v>
      </c>
      <c r="K36" s="10">
        <v>1799.1657709999999</v>
      </c>
      <c r="L36" s="10">
        <v>1829.552856</v>
      </c>
      <c r="M36" s="10">
        <v>1895.6414789999999</v>
      </c>
      <c r="N36" s="10">
        <v>1967.815918</v>
      </c>
      <c r="O36" s="10">
        <v>2066.5910640000002</v>
      </c>
      <c r="P36" s="10">
        <v>2168.3491210000002</v>
      </c>
      <c r="Q36" s="10">
        <v>2290.7827149999998</v>
      </c>
      <c r="R36" s="10">
        <v>2386.6069339999999</v>
      </c>
      <c r="S36" s="10">
        <v>2493.751953</v>
      </c>
      <c r="T36" s="10">
        <v>2609.9250489999999</v>
      </c>
      <c r="U36" s="10">
        <v>2706.5527339999999</v>
      </c>
      <c r="V36" s="10">
        <v>2797.951904</v>
      </c>
      <c r="W36" s="10">
        <v>2879.3706050000001</v>
      </c>
      <c r="X36" s="10">
        <v>2958.3618160000001</v>
      </c>
      <c r="Y36" s="10">
        <v>3025.1848140000002</v>
      </c>
      <c r="Z36" s="10">
        <v>3094.1352539999998</v>
      </c>
      <c r="AA36" s="10">
        <v>3139.1416020000001</v>
      </c>
      <c r="AB36" s="10">
        <v>3175.9340820000002</v>
      </c>
      <c r="AC36" s="10">
        <v>3208.2307129999999</v>
      </c>
      <c r="AD36" s="10">
        <v>3249.7524410000001</v>
      </c>
      <c r="AE36" s="10">
        <v>3287.2858890000002</v>
      </c>
      <c r="AF36" s="10">
        <v>3313.0625</v>
      </c>
      <c r="AG36" s="10">
        <v>3334.2844239999999</v>
      </c>
      <c r="AH36" s="10">
        <v>3358.2739259999998</v>
      </c>
      <c r="AI36" s="10">
        <v>3388.2570799999999</v>
      </c>
      <c r="AJ36" s="10">
        <v>3411.2231449999999</v>
      </c>
      <c r="AK36" s="5">
        <v>3.7233000000000002E-2</v>
      </c>
    </row>
    <row r="38" spans="1:37" ht="15" customHeight="1" x14ac:dyDescent="0.25">
      <c r="A38" s="33" t="s">
        <v>940</v>
      </c>
      <c r="B38" s="6" t="s">
        <v>939</v>
      </c>
      <c r="C38" s="10">
        <v>10.021146</v>
      </c>
      <c r="D38" s="10">
        <v>12.765575999999999</v>
      </c>
      <c r="E38" s="10">
        <v>15.857443</v>
      </c>
      <c r="F38" s="10">
        <v>17.387986999999999</v>
      </c>
      <c r="G38" s="10">
        <v>18.742692999999999</v>
      </c>
      <c r="H38" s="10">
        <v>19.583651</v>
      </c>
      <c r="I38" s="10">
        <v>20.276464000000001</v>
      </c>
      <c r="J38" s="10">
        <v>21.101267</v>
      </c>
      <c r="K38" s="10">
        <v>21.603605000000002</v>
      </c>
      <c r="L38" s="10">
        <v>21.802347000000001</v>
      </c>
      <c r="M38" s="10">
        <v>22.202992999999999</v>
      </c>
      <c r="N38" s="10">
        <v>22.635183000000001</v>
      </c>
      <c r="O38" s="10">
        <v>23.347704</v>
      </c>
      <c r="P38" s="10">
        <v>23.967797999999998</v>
      </c>
      <c r="Q38" s="10">
        <v>24.628965000000001</v>
      </c>
      <c r="R38" s="10">
        <v>25.280645</v>
      </c>
      <c r="S38" s="10">
        <v>25.992833999999998</v>
      </c>
      <c r="T38" s="10">
        <v>26.720853999999999</v>
      </c>
      <c r="U38" s="10">
        <v>27.388888999999999</v>
      </c>
      <c r="V38" s="10">
        <v>28.040113000000002</v>
      </c>
      <c r="W38" s="10">
        <v>28.544321</v>
      </c>
      <c r="X38" s="10">
        <v>29.000753</v>
      </c>
      <c r="Y38" s="10">
        <v>29.449584999999999</v>
      </c>
      <c r="Z38" s="10">
        <v>29.878729</v>
      </c>
      <c r="AA38" s="10">
        <v>30.113522</v>
      </c>
      <c r="AB38" s="10">
        <v>30.342161000000001</v>
      </c>
      <c r="AC38" s="10">
        <v>30.523040999999999</v>
      </c>
      <c r="AD38" s="10">
        <v>30.67511</v>
      </c>
      <c r="AE38" s="10">
        <v>30.840954</v>
      </c>
      <c r="AF38" s="10">
        <v>30.969328000000001</v>
      </c>
      <c r="AG38" s="10">
        <v>31.180603000000001</v>
      </c>
      <c r="AH38" s="10">
        <v>31.460258</v>
      </c>
      <c r="AI38" s="10">
        <v>31.717639999999999</v>
      </c>
      <c r="AJ38" s="10">
        <v>31.979979</v>
      </c>
      <c r="AK38" s="5">
        <v>2.9114000000000001E-2</v>
      </c>
    </row>
    <row r="39" spans="1:37" ht="15" customHeight="1" x14ac:dyDescent="0.25">
      <c r="A39" s="33" t="s">
        <v>938</v>
      </c>
      <c r="B39" s="4" t="s">
        <v>937</v>
      </c>
      <c r="C39" s="28">
        <v>8371.7666019999997</v>
      </c>
      <c r="D39" s="28">
        <v>8295.2734380000002</v>
      </c>
      <c r="E39" s="28">
        <v>8227.2011719999991</v>
      </c>
      <c r="F39" s="28">
        <v>8207.0615230000003</v>
      </c>
      <c r="G39" s="28">
        <v>8153.5170900000003</v>
      </c>
      <c r="H39" s="28">
        <v>8004.0400390000004</v>
      </c>
      <c r="I39" s="28">
        <v>8120.0722660000001</v>
      </c>
      <c r="J39" s="28">
        <v>8234.1923829999996</v>
      </c>
      <c r="K39" s="28">
        <v>8328.0810550000006</v>
      </c>
      <c r="L39" s="28">
        <v>8391.5410159999992</v>
      </c>
      <c r="M39" s="28">
        <v>8537.7744139999995</v>
      </c>
      <c r="N39" s="28">
        <v>8693.6162110000005</v>
      </c>
      <c r="O39" s="28">
        <v>8851.3671880000002</v>
      </c>
      <c r="P39" s="28">
        <v>9046.9267579999996</v>
      </c>
      <c r="Q39" s="28">
        <v>9301.1728519999997</v>
      </c>
      <c r="R39" s="28">
        <v>9440.4511719999991</v>
      </c>
      <c r="S39" s="28">
        <v>9593.9980469999991</v>
      </c>
      <c r="T39" s="28">
        <v>9767.3710940000001</v>
      </c>
      <c r="U39" s="28">
        <v>9881.9375</v>
      </c>
      <c r="V39" s="28">
        <v>9978.3896480000003</v>
      </c>
      <c r="W39" s="28">
        <v>10087.367188</v>
      </c>
      <c r="X39" s="28">
        <v>10200.982421999999</v>
      </c>
      <c r="Y39" s="28">
        <v>10272.418944999999</v>
      </c>
      <c r="Z39" s="28">
        <v>10355.645508</v>
      </c>
      <c r="AA39" s="28">
        <v>10424.359375</v>
      </c>
      <c r="AB39" s="28">
        <v>10467.066406</v>
      </c>
      <c r="AC39" s="28">
        <v>10510.848633</v>
      </c>
      <c r="AD39" s="28">
        <v>10594.101562</v>
      </c>
      <c r="AE39" s="28">
        <v>10658.833008</v>
      </c>
      <c r="AF39" s="28">
        <v>10697.882812</v>
      </c>
      <c r="AG39" s="28">
        <v>10693.457031</v>
      </c>
      <c r="AH39" s="28">
        <v>10674.654296999999</v>
      </c>
      <c r="AI39" s="28">
        <v>10682.563477</v>
      </c>
      <c r="AJ39" s="28">
        <v>10666.746094</v>
      </c>
      <c r="AK39" s="27">
        <v>7.8890000000000002E-3</v>
      </c>
    </row>
    <row r="41" spans="1:37" ht="15" customHeight="1" x14ac:dyDescent="0.25">
      <c r="B41" s="4" t="s">
        <v>936</v>
      </c>
    </row>
    <row r="42" spans="1:37" ht="15" customHeight="1" x14ac:dyDescent="0.25">
      <c r="B42" s="4" t="s">
        <v>935</v>
      </c>
    </row>
    <row r="43" spans="1:37" ht="15" customHeight="1" x14ac:dyDescent="0.25">
      <c r="A43" s="33" t="s">
        <v>934</v>
      </c>
      <c r="B43" s="6" t="s">
        <v>933</v>
      </c>
      <c r="C43" s="10">
        <v>6748.1538090000004</v>
      </c>
      <c r="D43" s="10">
        <v>6543.2534180000002</v>
      </c>
      <c r="E43" s="10">
        <v>6481.8984380000002</v>
      </c>
      <c r="F43" s="10">
        <v>6319.5</v>
      </c>
      <c r="G43" s="10">
        <v>6225.5029299999997</v>
      </c>
      <c r="H43" s="10">
        <v>5990.3295900000003</v>
      </c>
      <c r="I43" s="10">
        <v>5918.4091799999997</v>
      </c>
      <c r="J43" s="10">
        <v>5823.1567379999997</v>
      </c>
      <c r="K43" s="10">
        <v>5717.8974609999996</v>
      </c>
      <c r="L43" s="10">
        <v>5693.873047</v>
      </c>
      <c r="M43" s="10">
        <v>5541.3979490000002</v>
      </c>
      <c r="N43" s="10">
        <v>5426.5317379999997</v>
      </c>
      <c r="O43" s="10">
        <v>5277.9228519999997</v>
      </c>
      <c r="P43" s="10">
        <v>5192.169922</v>
      </c>
      <c r="Q43" s="10">
        <v>5162.9565430000002</v>
      </c>
      <c r="R43" s="10">
        <v>5088.1713870000003</v>
      </c>
      <c r="S43" s="10">
        <v>5049.5419920000004</v>
      </c>
      <c r="T43" s="10">
        <v>5003.091797</v>
      </c>
      <c r="U43" s="10">
        <v>4951.0712890000004</v>
      </c>
      <c r="V43" s="10">
        <v>4891.4379879999997</v>
      </c>
      <c r="W43" s="10">
        <v>4868.251953</v>
      </c>
      <c r="X43" s="10">
        <v>4848.5239259999998</v>
      </c>
      <c r="Y43" s="10">
        <v>4818.3535160000001</v>
      </c>
      <c r="Z43" s="10">
        <v>4797.1625979999999</v>
      </c>
      <c r="AA43" s="10">
        <v>4796.533203</v>
      </c>
      <c r="AB43" s="10">
        <v>4766.6948240000002</v>
      </c>
      <c r="AC43" s="10">
        <v>4759.0083009999998</v>
      </c>
      <c r="AD43" s="10">
        <v>4774.2885740000002</v>
      </c>
      <c r="AE43" s="10">
        <v>4774.0122069999998</v>
      </c>
      <c r="AF43" s="10">
        <v>4804.6743159999996</v>
      </c>
      <c r="AG43" s="10">
        <v>4794.2338870000003</v>
      </c>
      <c r="AH43" s="10">
        <v>4759.5185549999997</v>
      </c>
      <c r="AI43" s="10">
        <v>4748.3232420000004</v>
      </c>
      <c r="AJ43" s="10">
        <v>4731.0268550000001</v>
      </c>
      <c r="AK43" s="5">
        <v>-1.0083E-2</v>
      </c>
    </row>
    <row r="44" spans="1:37" ht="15" customHeight="1" x14ac:dyDescent="0.25">
      <c r="A44" s="33" t="s">
        <v>932</v>
      </c>
      <c r="B44" s="6" t="s">
        <v>931</v>
      </c>
      <c r="C44" s="10">
        <v>40.401318000000003</v>
      </c>
      <c r="D44" s="10">
        <v>75.857322999999994</v>
      </c>
      <c r="E44" s="10">
        <v>129.93537900000001</v>
      </c>
      <c r="F44" s="10">
        <v>177.47164900000001</v>
      </c>
      <c r="G44" s="10">
        <v>179.659988</v>
      </c>
      <c r="H44" s="10">
        <v>180.816452</v>
      </c>
      <c r="I44" s="10">
        <v>183.56149300000001</v>
      </c>
      <c r="J44" s="10">
        <v>183.61892700000001</v>
      </c>
      <c r="K44" s="10">
        <v>183.896683</v>
      </c>
      <c r="L44" s="10">
        <v>181.15090900000001</v>
      </c>
      <c r="M44" s="10">
        <v>171.06681800000001</v>
      </c>
      <c r="N44" s="10">
        <v>163.80036899999999</v>
      </c>
      <c r="O44" s="10">
        <v>155.46348599999999</v>
      </c>
      <c r="P44" s="10">
        <v>150.00254799999999</v>
      </c>
      <c r="Q44" s="10">
        <v>148.28234900000001</v>
      </c>
      <c r="R44" s="10">
        <v>143.21353099999999</v>
      </c>
      <c r="S44" s="10">
        <v>140.049881</v>
      </c>
      <c r="T44" s="10">
        <v>138.648743</v>
      </c>
      <c r="U44" s="10">
        <v>134.95985400000001</v>
      </c>
      <c r="V44" s="10">
        <v>130.72474700000001</v>
      </c>
      <c r="W44" s="10">
        <v>129.03627</v>
      </c>
      <c r="X44" s="10">
        <v>126.607079</v>
      </c>
      <c r="Y44" s="10">
        <v>123.880516</v>
      </c>
      <c r="Z44" s="10">
        <v>121.841087</v>
      </c>
      <c r="AA44" s="10">
        <v>120.63230900000001</v>
      </c>
      <c r="AB44" s="10">
        <v>118.065369</v>
      </c>
      <c r="AC44" s="10">
        <v>115.912689</v>
      </c>
      <c r="AD44" s="10">
        <v>115.157501</v>
      </c>
      <c r="AE44" s="10">
        <v>113.381432</v>
      </c>
      <c r="AF44" s="10">
        <v>114.24638400000001</v>
      </c>
      <c r="AG44" s="10">
        <v>113.955246</v>
      </c>
      <c r="AH44" s="10">
        <v>111.884216</v>
      </c>
      <c r="AI44" s="10">
        <v>110.30407700000001</v>
      </c>
      <c r="AJ44" s="10">
        <v>108.35186</v>
      </c>
      <c r="AK44" s="5">
        <v>1.1204E-2</v>
      </c>
    </row>
    <row r="45" spans="1:37" ht="15" customHeight="1" x14ac:dyDescent="0.25">
      <c r="A45" s="33" t="s">
        <v>930</v>
      </c>
      <c r="B45" s="6" t="s">
        <v>929</v>
      </c>
      <c r="C45" s="10">
        <v>6788.5551759999998</v>
      </c>
      <c r="D45" s="10">
        <v>6619.1108400000003</v>
      </c>
      <c r="E45" s="10">
        <v>6611.8339839999999</v>
      </c>
      <c r="F45" s="10">
        <v>6496.9716799999997</v>
      </c>
      <c r="G45" s="10">
        <v>6405.1630859999996</v>
      </c>
      <c r="H45" s="10">
        <v>6171.1459960000002</v>
      </c>
      <c r="I45" s="10">
        <v>6101.970703</v>
      </c>
      <c r="J45" s="10">
        <v>6006.7758789999998</v>
      </c>
      <c r="K45" s="10">
        <v>5901.7939450000003</v>
      </c>
      <c r="L45" s="10">
        <v>5875.0239259999998</v>
      </c>
      <c r="M45" s="10">
        <v>5712.4648440000001</v>
      </c>
      <c r="N45" s="10">
        <v>5590.3320309999999</v>
      </c>
      <c r="O45" s="10">
        <v>5433.3862300000001</v>
      </c>
      <c r="P45" s="10">
        <v>5342.1723629999997</v>
      </c>
      <c r="Q45" s="10">
        <v>5311.2387699999999</v>
      </c>
      <c r="R45" s="10">
        <v>5231.3847660000001</v>
      </c>
      <c r="S45" s="10">
        <v>5189.591797</v>
      </c>
      <c r="T45" s="10">
        <v>5141.7407229999999</v>
      </c>
      <c r="U45" s="10">
        <v>5086.03125</v>
      </c>
      <c r="V45" s="10">
        <v>5022.1625979999999</v>
      </c>
      <c r="W45" s="10">
        <v>4997.2880859999996</v>
      </c>
      <c r="X45" s="10">
        <v>4975.1308589999999</v>
      </c>
      <c r="Y45" s="10">
        <v>4942.2338870000003</v>
      </c>
      <c r="Z45" s="10">
        <v>4919.0039059999999</v>
      </c>
      <c r="AA45" s="10">
        <v>4917.1655270000001</v>
      </c>
      <c r="AB45" s="10">
        <v>4884.7602539999998</v>
      </c>
      <c r="AC45" s="10">
        <v>4874.9208980000003</v>
      </c>
      <c r="AD45" s="10">
        <v>4889.4462890000004</v>
      </c>
      <c r="AE45" s="10">
        <v>4887.3935549999997</v>
      </c>
      <c r="AF45" s="10">
        <v>4918.9208980000003</v>
      </c>
      <c r="AG45" s="10">
        <v>4908.1889650000003</v>
      </c>
      <c r="AH45" s="10">
        <v>4871.4028319999998</v>
      </c>
      <c r="AI45" s="10">
        <v>4858.6274409999996</v>
      </c>
      <c r="AJ45" s="10">
        <v>4839.3789059999999</v>
      </c>
      <c r="AK45" s="5">
        <v>-9.7389999999999994E-3</v>
      </c>
    </row>
    <row r="47" spans="1:37" ht="15" customHeight="1" x14ac:dyDescent="0.25">
      <c r="B47" s="4" t="s">
        <v>928</v>
      </c>
    </row>
    <row r="48" spans="1:37" ht="15" customHeight="1" x14ac:dyDescent="0.25">
      <c r="A48" s="33" t="s">
        <v>927</v>
      </c>
      <c r="B48" s="6" t="s">
        <v>926</v>
      </c>
      <c r="C48" s="10">
        <v>689.29296899999997</v>
      </c>
      <c r="D48" s="10">
        <v>665.30493200000001</v>
      </c>
      <c r="E48" s="10">
        <v>662.52734399999997</v>
      </c>
      <c r="F48" s="10">
        <v>650.68493699999999</v>
      </c>
      <c r="G48" s="10">
        <v>647.300476</v>
      </c>
      <c r="H48" s="10">
        <v>628.12359600000002</v>
      </c>
      <c r="I48" s="10">
        <v>622.51867700000003</v>
      </c>
      <c r="J48" s="10">
        <v>615.658997</v>
      </c>
      <c r="K48" s="10">
        <v>608.58850099999995</v>
      </c>
      <c r="L48" s="10">
        <v>608.32006799999999</v>
      </c>
      <c r="M48" s="10">
        <v>616.36480700000004</v>
      </c>
      <c r="N48" s="10">
        <v>641.03637700000002</v>
      </c>
      <c r="O48" s="10">
        <v>655.32299799999998</v>
      </c>
      <c r="P48" s="10">
        <v>688.85290499999996</v>
      </c>
      <c r="Q48" s="10">
        <v>698.49383499999999</v>
      </c>
      <c r="R48" s="10">
        <v>697.20617700000003</v>
      </c>
      <c r="S48" s="10">
        <v>706.99408000000005</v>
      </c>
      <c r="T48" s="10">
        <v>727.621399</v>
      </c>
      <c r="U48" s="10">
        <v>729.95849599999997</v>
      </c>
      <c r="V48" s="10">
        <v>733.48944100000006</v>
      </c>
      <c r="W48" s="10">
        <v>737.69177200000001</v>
      </c>
      <c r="X48" s="10">
        <v>733.63720699999999</v>
      </c>
      <c r="Y48" s="10">
        <v>718.93823199999997</v>
      </c>
      <c r="Z48" s="10">
        <v>703.42028800000003</v>
      </c>
      <c r="AA48" s="10">
        <v>675.902649</v>
      </c>
      <c r="AB48" s="10">
        <v>648.22497599999997</v>
      </c>
      <c r="AC48" s="10">
        <v>615.45788600000003</v>
      </c>
      <c r="AD48" s="10">
        <v>597.03765899999996</v>
      </c>
      <c r="AE48" s="10">
        <v>579.436646</v>
      </c>
      <c r="AF48" s="10">
        <v>538.16332999999997</v>
      </c>
      <c r="AG48" s="10">
        <v>518.71673599999997</v>
      </c>
      <c r="AH48" s="10">
        <v>509.540009</v>
      </c>
      <c r="AI48" s="10">
        <v>508.32553100000001</v>
      </c>
      <c r="AJ48" s="10">
        <v>506.80603000000002</v>
      </c>
      <c r="AK48" s="5">
        <v>-8.4679999999999998E-3</v>
      </c>
    </row>
    <row r="49" spans="1:37" ht="15" customHeight="1" x14ac:dyDescent="0.25">
      <c r="A49" s="33" t="s">
        <v>925</v>
      </c>
      <c r="B49" s="6" t="s">
        <v>924</v>
      </c>
      <c r="C49" s="10">
        <v>4.0571169999999999</v>
      </c>
      <c r="D49" s="10">
        <v>5.317793</v>
      </c>
      <c r="E49" s="10">
        <v>22.118718999999999</v>
      </c>
      <c r="F49" s="10">
        <v>30.235634000000001</v>
      </c>
      <c r="G49" s="10">
        <v>43.677483000000002</v>
      </c>
      <c r="H49" s="10">
        <v>57.193519999999999</v>
      </c>
      <c r="I49" s="10">
        <v>58.594524</v>
      </c>
      <c r="J49" s="10">
        <v>64.373833000000005</v>
      </c>
      <c r="K49" s="10">
        <v>69.054451</v>
      </c>
      <c r="L49" s="10">
        <v>69.133613999999994</v>
      </c>
      <c r="M49" s="10">
        <v>69.255179999999996</v>
      </c>
      <c r="N49" s="10">
        <v>66.970917</v>
      </c>
      <c r="O49" s="10">
        <v>68.539017000000001</v>
      </c>
      <c r="P49" s="10">
        <v>69.566993999999994</v>
      </c>
      <c r="Q49" s="10">
        <v>71.802086000000003</v>
      </c>
      <c r="R49" s="10">
        <v>69.707779000000002</v>
      </c>
      <c r="S49" s="10">
        <v>72.176651000000007</v>
      </c>
      <c r="T49" s="10">
        <v>75.775970000000001</v>
      </c>
      <c r="U49" s="10">
        <v>79.561904999999996</v>
      </c>
      <c r="V49" s="10">
        <v>84.031075000000001</v>
      </c>
      <c r="W49" s="10">
        <v>87.399733999999995</v>
      </c>
      <c r="X49" s="10">
        <v>92.756789999999995</v>
      </c>
      <c r="Y49" s="10">
        <v>98.681586999999993</v>
      </c>
      <c r="Z49" s="10">
        <v>105.432632</v>
      </c>
      <c r="AA49" s="10">
        <v>111.932289</v>
      </c>
      <c r="AB49" s="10">
        <v>118.823082</v>
      </c>
      <c r="AC49" s="10">
        <v>126.540375</v>
      </c>
      <c r="AD49" s="10">
        <v>135.31424000000001</v>
      </c>
      <c r="AE49" s="10">
        <v>144.57656900000001</v>
      </c>
      <c r="AF49" s="10">
        <v>155.29109199999999</v>
      </c>
      <c r="AG49" s="10">
        <v>166.516479</v>
      </c>
      <c r="AH49" s="10">
        <v>178.646423</v>
      </c>
      <c r="AI49" s="10">
        <v>192.15303</v>
      </c>
      <c r="AJ49" s="10">
        <v>207.057007</v>
      </c>
      <c r="AK49" s="5">
        <v>0.12124</v>
      </c>
    </row>
    <row r="50" spans="1:37" ht="15" customHeight="1" x14ac:dyDescent="0.25">
      <c r="A50" s="33" t="s">
        <v>923</v>
      </c>
      <c r="B50" s="6" t="s">
        <v>922</v>
      </c>
      <c r="C50" s="10">
        <v>2.4342700000000002</v>
      </c>
      <c r="D50" s="10">
        <v>3.0462989999999999</v>
      </c>
      <c r="E50" s="10">
        <v>6.2188910000000002</v>
      </c>
      <c r="F50" s="10">
        <v>10.432327000000001</v>
      </c>
      <c r="G50" s="10">
        <v>18.560449999999999</v>
      </c>
      <c r="H50" s="10">
        <v>26.891981000000001</v>
      </c>
      <c r="I50" s="10">
        <v>28.061592000000001</v>
      </c>
      <c r="J50" s="10">
        <v>31.629116</v>
      </c>
      <c r="K50" s="10">
        <v>34.720908999999999</v>
      </c>
      <c r="L50" s="10">
        <v>34.758006999999999</v>
      </c>
      <c r="M50" s="10">
        <v>34.824451000000003</v>
      </c>
      <c r="N50" s="10">
        <v>33.554507999999998</v>
      </c>
      <c r="O50" s="10">
        <v>34.170901999999998</v>
      </c>
      <c r="P50" s="10">
        <v>34.438510999999998</v>
      </c>
      <c r="Q50" s="10">
        <v>35.038871999999998</v>
      </c>
      <c r="R50" s="10">
        <v>33.147342999999999</v>
      </c>
      <c r="S50" s="10">
        <v>33.477882000000001</v>
      </c>
      <c r="T50" s="10">
        <v>34.205601000000001</v>
      </c>
      <c r="U50" s="10">
        <v>34.797989000000001</v>
      </c>
      <c r="V50" s="10">
        <v>35.503520999999999</v>
      </c>
      <c r="W50" s="10">
        <v>35.423617999999998</v>
      </c>
      <c r="X50" s="10">
        <v>35.904651999999999</v>
      </c>
      <c r="Y50" s="10">
        <v>36.404021999999998</v>
      </c>
      <c r="Z50" s="10">
        <v>36.919517999999997</v>
      </c>
      <c r="AA50" s="10">
        <v>37.118862</v>
      </c>
      <c r="AB50" s="10">
        <v>37.331097</v>
      </c>
      <c r="AC50" s="10">
        <v>37.637737000000001</v>
      </c>
      <c r="AD50" s="10">
        <v>38.011691999999996</v>
      </c>
      <c r="AE50" s="10">
        <v>38.274124</v>
      </c>
      <c r="AF50" s="10">
        <v>38.598457000000003</v>
      </c>
      <c r="AG50" s="10">
        <v>38.915709999999997</v>
      </c>
      <c r="AH50" s="10">
        <v>39.128112999999999</v>
      </c>
      <c r="AI50" s="10">
        <v>39.448124</v>
      </c>
      <c r="AJ50" s="10">
        <v>39.915774999999996</v>
      </c>
      <c r="AK50" s="5">
        <v>8.3722000000000005E-2</v>
      </c>
    </row>
    <row r="51" spans="1:37" ht="15" customHeight="1" x14ac:dyDescent="0.25">
      <c r="A51" s="33" t="s">
        <v>905</v>
      </c>
      <c r="B51" s="6" t="s">
        <v>1137</v>
      </c>
      <c r="C51" s="10">
        <v>1.3523719999999999</v>
      </c>
      <c r="D51" s="10">
        <v>2.5567150000000001</v>
      </c>
      <c r="E51" s="10">
        <v>5.3880670000000004</v>
      </c>
      <c r="F51" s="10">
        <v>8.9283429999999999</v>
      </c>
      <c r="G51" s="10">
        <v>15.711086</v>
      </c>
      <c r="H51" s="10">
        <v>22.739601</v>
      </c>
      <c r="I51" s="10">
        <v>23.758337000000001</v>
      </c>
      <c r="J51" s="10">
        <v>26.809802999999999</v>
      </c>
      <c r="K51" s="10">
        <v>29.498857000000001</v>
      </c>
      <c r="L51" s="10">
        <v>29.620450999999999</v>
      </c>
      <c r="M51" s="10">
        <v>29.768702999999999</v>
      </c>
      <c r="N51" s="10">
        <v>28.831551000000001</v>
      </c>
      <c r="O51" s="10">
        <v>29.452579</v>
      </c>
      <c r="P51" s="10">
        <v>29.798265000000001</v>
      </c>
      <c r="Q51" s="10">
        <v>30.409296000000001</v>
      </c>
      <c r="R51" s="10">
        <v>29.016514000000001</v>
      </c>
      <c r="S51" s="10">
        <v>29.369302999999999</v>
      </c>
      <c r="T51" s="10">
        <v>30.027609000000002</v>
      </c>
      <c r="U51" s="10">
        <v>30.540085000000001</v>
      </c>
      <c r="V51" s="10">
        <v>31.122408</v>
      </c>
      <c r="W51" s="10">
        <v>31.069783999999999</v>
      </c>
      <c r="X51" s="10">
        <v>31.432327000000001</v>
      </c>
      <c r="Y51" s="10">
        <v>31.791992</v>
      </c>
      <c r="Z51" s="10">
        <v>32.155552</v>
      </c>
      <c r="AA51" s="10">
        <v>32.257477000000002</v>
      </c>
      <c r="AB51" s="10">
        <v>32.356949</v>
      </c>
      <c r="AC51" s="10">
        <v>32.526809999999998</v>
      </c>
      <c r="AD51" s="10">
        <v>32.751545</v>
      </c>
      <c r="AE51" s="10">
        <v>32.853222000000002</v>
      </c>
      <c r="AF51" s="10">
        <v>32.998427999999997</v>
      </c>
      <c r="AG51" s="10">
        <v>33.124507999999999</v>
      </c>
      <c r="AH51" s="10">
        <v>33.141758000000003</v>
      </c>
      <c r="AI51" s="10">
        <v>33.236744000000002</v>
      </c>
      <c r="AJ51" s="10">
        <v>33.434986000000002</v>
      </c>
      <c r="AK51" s="5">
        <v>8.3654999999999993E-2</v>
      </c>
    </row>
    <row r="52" spans="1:37" ht="15" customHeight="1" x14ac:dyDescent="0.25">
      <c r="A52" s="33" t="s">
        <v>921</v>
      </c>
      <c r="B52" s="6" t="s">
        <v>920</v>
      </c>
      <c r="C52" s="10">
        <v>13.390685</v>
      </c>
      <c r="D52" s="10">
        <v>24.567557999999998</v>
      </c>
      <c r="E52" s="10">
        <v>32.931702000000001</v>
      </c>
      <c r="F52" s="10">
        <v>38.097476999999998</v>
      </c>
      <c r="G52" s="10">
        <v>53.461311000000002</v>
      </c>
      <c r="H52" s="10">
        <v>61.258602000000003</v>
      </c>
      <c r="I52" s="10">
        <v>64.943382</v>
      </c>
      <c r="J52" s="10">
        <v>68.362601999999995</v>
      </c>
      <c r="K52" s="10">
        <v>73.226333999999994</v>
      </c>
      <c r="L52" s="10">
        <v>73.264847000000003</v>
      </c>
      <c r="M52" s="10">
        <v>73.283187999999996</v>
      </c>
      <c r="N52" s="10">
        <v>72.320983999999996</v>
      </c>
      <c r="O52" s="10">
        <v>73.472763</v>
      </c>
      <c r="P52" s="10">
        <v>74.746284000000003</v>
      </c>
      <c r="Q52" s="10">
        <v>76.084671</v>
      </c>
      <c r="R52" s="10">
        <v>77.529151999999996</v>
      </c>
      <c r="S52" s="10">
        <v>79.140395999999996</v>
      </c>
      <c r="T52" s="10">
        <v>81.111030999999997</v>
      </c>
      <c r="U52" s="10">
        <v>83.044173999999998</v>
      </c>
      <c r="V52" s="10">
        <v>85.580437000000003</v>
      </c>
      <c r="W52" s="10">
        <v>88.765060000000005</v>
      </c>
      <c r="X52" s="10">
        <v>89.924796999999998</v>
      </c>
      <c r="Y52" s="10">
        <v>93.038132000000004</v>
      </c>
      <c r="Z52" s="10">
        <v>96.586319000000003</v>
      </c>
      <c r="AA52" s="10">
        <v>100.012497</v>
      </c>
      <c r="AB52" s="10">
        <v>103.433891</v>
      </c>
      <c r="AC52" s="10">
        <v>107.40207700000001</v>
      </c>
      <c r="AD52" s="10">
        <v>111.913788</v>
      </c>
      <c r="AE52" s="10">
        <v>116.32859000000001</v>
      </c>
      <c r="AF52" s="10">
        <v>121.548492</v>
      </c>
      <c r="AG52" s="10">
        <v>126.928391</v>
      </c>
      <c r="AH52" s="10">
        <v>132.29304500000001</v>
      </c>
      <c r="AI52" s="10">
        <v>138.31729100000001</v>
      </c>
      <c r="AJ52" s="10">
        <v>145.01599100000001</v>
      </c>
      <c r="AK52" s="5">
        <v>5.7049999999999997E-2</v>
      </c>
    </row>
    <row r="53" spans="1:37" ht="15" customHeight="1" x14ac:dyDescent="0.25">
      <c r="A53" s="33" t="s">
        <v>919</v>
      </c>
      <c r="B53" s="6" t="s">
        <v>918</v>
      </c>
      <c r="C53" s="10">
        <v>7.5780050000000001</v>
      </c>
      <c r="D53" s="10">
        <v>15.158291</v>
      </c>
      <c r="E53" s="10">
        <v>20.212164000000001</v>
      </c>
      <c r="F53" s="10">
        <v>23.789379</v>
      </c>
      <c r="G53" s="10">
        <v>32.684460000000001</v>
      </c>
      <c r="H53" s="10">
        <v>36.883724000000001</v>
      </c>
      <c r="I53" s="10">
        <v>38.758862000000001</v>
      </c>
      <c r="J53" s="10">
        <v>40.606838000000003</v>
      </c>
      <c r="K53" s="10">
        <v>43.386845000000001</v>
      </c>
      <c r="L53" s="10">
        <v>43.226269000000002</v>
      </c>
      <c r="M53" s="10">
        <v>43.096508</v>
      </c>
      <c r="N53" s="10">
        <v>42.381492999999999</v>
      </c>
      <c r="O53" s="10">
        <v>42.900959</v>
      </c>
      <c r="P53" s="10">
        <v>43.378723000000001</v>
      </c>
      <c r="Q53" s="10">
        <v>43.822132000000003</v>
      </c>
      <c r="R53" s="10">
        <v>44.288424999999997</v>
      </c>
      <c r="S53" s="10">
        <v>44.765759000000003</v>
      </c>
      <c r="T53" s="10">
        <v>45.415390000000002</v>
      </c>
      <c r="U53" s="10">
        <v>45.973621000000001</v>
      </c>
      <c r="V53" s="10">
        <v>46.850327</v>
      </c>
      <c r="W53" s="10">
        <v>48.031944000000003</v>
      </c>
      <c r="X53" s="10">
        <v>48.041798</v>
      </c>
      <c r="Y53" s="10">
        <v>49.066166000000003</v>
      </c>
      <c r="Z53" s="10">
        <v>50.298557000000002</v>
      </c>
      <c r="AA53" s="10">
        <v>51.355620999999999</v>
      </c>
      <c r="AB53" s="10">
        <v>52.443770999999998</v>
      </c>
      <c r="AC53" s="10">
        <v>53.713183999999998</v>
      </c>
      <c r="AD53" s="10">
        <v>55.146647999999999</v>
      </c>
      <c r="AE53" s="10">
        <v>56.475383999999998</v>
      </c>
      <c r="AF53" s="10">
        <v>58.073864</v>
      </c>
      <c r="AG53" s="10">
        <v>59.763004000000002</v>
      </c>
      <c r="AH53" s="10">
        <v>61.414493999999998</v>
      </c>
      <c r="AI53" s="10">
        <v>63.290641999999998</v>
      </c>
      <c r="AJ53" s="10">
        <v>65.487572</v>
      </c>
      <c r="AK53" s="5">
        <v>4.6789999999999998E-2</v>
      </c>
    </row>
    <row r="54" spans="1:37" ht="15" customHeight="1" x14ac:dyDescent="0.25">
      <c r="A54" s="33" t="s">
        <v>917</v>
      </c>
      <c r="B54" s="6" t="s">
        <v>916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1.3306E-2</v>
      </c>
      <c r="M54" s="10">
        <v>1.6709000000000002E-2</v>
      </c>
      <c r="N54" s="10">
        <v>2.1097000000000001E-2</v>
      </c>
      <c r="O54" s="10">
        <v>2.6449E-2</v>
      </c>
      <c r="P54" s="10">
        <v>4.2792999999999998E-2</v>
      </c>
      <c r="Q54" s="10">
        <v>5.7999000000000002E-2</v>
      </c>
      <c r="R54" s="10">
        <v>7.0614999999999997E-2</v>
      </c>
      <c r="S54" s="10">
        <v>8.4156999999999996E-2</v>
      </c>
      <c r="T54" s="10">
        <v>9.9562999999999999E-2</v>
      </c>
      <c r="U54" s="10">
        <v>0.11623699999999999</v>
      </c>
      <c r="V54" s="10">
        <v>0.13437499999999999</v>
      </c>
      <c r="W54" s="10">
        <v>0.15468199999999999</v>
      </c>
      <c r="X54" s="10">
        <v>0.175428</v>
      </c>
      <c r="Y54" s="10">
        <v>0.19570199999999999</v>
      </c>
      <c r="Z54" s="10">
        <v>0.215424</v>
      </c>
      <c r="AA54" s="10">
        <v>0.23394999999999999</v>
      </c>
      <c r="AB54" s="10">
        <v>0.249248</v>
      </c>
      <c r="AC54" s="10">
        <v>0.262901</v>
      </c>
      <c r="AD54" s="10">
        <v>0.27621400000000002</v>
      </c>
      <c r="AE54" s="10">
        <v>0.28625600000000001</v>
      </c>
      <c r="AF54" s="10">
        <v>0.29561799999999999</v>
      </c>
      <c r="AG54" s="10">
        <v>0.30233700000000002</v>
      </c>
      <c r="AH54" s="10">
        <v>0.30681199999999997</v>
      </c>
      <c r="AI54" s="10">
        <v>0.311886</v>
      </c>
      <c r="AJ54" s="10">
        <v>0.31582500000000002</v>
      </c>
      <c r="AK54" s="5" t="s">
        <v>12</v>
      </c>
    </row>
    <row r="55" spans="1:37" ht="15" customHeight="1" x14ac:dyDescent="0.25">
      <c r="A55" s="33" t="s">
        <v>915</v>
      </c>
      <c r="B55" s="6" t="s">
        <v>914</v>
      </c>
      <c r="C55" s="10">
        <v>54.334553</v>
      </c>
      <c r="D55" s="10">
        <v>50.706443999999998</v>
      </c>
      <c r="E55" s="10">
        <v>52.82291</v>
      </c>
      <c r="F55" s="10">
        <v>57.584125999999998</v>
      </c>
      <c r="G55" s="10">
        <v>59.139949999999999</v>
      </c>
      <c r="H55" s="10">
        <v>60.158470000000001</v>
      </c>
      <c r="I55" s="10">
        <v>63.458694000000001</v>
      </c>
      <c r="J55" s="10">
        <v>67.165595999999994</v>
      </c>
      <c r="K55" s="10">
        <v>67.880591999999993</v>
      </c>
      <c r="L55" s="10">
        <v>71.986373999999998</v>
      </c>
      <c r="M55" s="10">
        <v>74.707877999999994</v>
      </c>
      <c r="N55" s="10">
        <v>77.541718000000003</v>
      </c>
      <c r="O55" s="10">
        <v>80.217162999999999</v>
      </c>
      <c r="P55" s="10">
        <v>83.107665999999995</v>
      </c>
      <c r="Q55" s="10">
        <v>88.009415000000004</v>
      </c>
      <c r="R55" s="10">
        <v>91.620414999999994</v>
      </c>
      <c r="S55" s="10">
        <v>95.962097</v>
      </c>
      <c r="T55" s="10">
        <v>99.970528000000002</v>
      </c>
      <c r="U55" s="10">
        <v>103.428123</v>
      </c>
      <c r="V55" s="10">
        <v>106.69818100000001</v>
      </c>
      <c r="W55" s="10">
        <v>110.326958</v>
      </c>
      <c r="X55" s="10">
        <v>114.28527099999999</v>
      </c>
      <c r="Y55" s="10">
        <v>117.90273999999999</v>
      </c>
      <c r="Z55" s="10">
        <v>121.90881299999999</v>
      </c>
      <c r="AA55" s="10">
        <v>126.16682400000001</v>
      </c>
      <c r="AB55" s="10">
        <v>129.91810599999999</v>
      </c>
      <c r="AC55" s="10">
        <v>134.16990699999999</v>
      </c>
      <c r="AD55" s="10">
        <v>139.49452199999999</v>
      </c>
      <c r="AE55" s="10">
        <v>144.784851</v>
      </c>
      <c r="AF55" s="10">
        <v>151.268631</v>
      </c>
      <c r="AG55" s="10">
        <v>157.406723</v>
      </c>
      <c r="AH55" s="10">
        <v>163.63906900000001</v>
      </c>
      <c r="AI55" s="10">
        <v>170.96313499999999</v>
      </c>
      <c r="AJ55" s="10">
        <v>178.69122300000001</v>
      </c>
      <c r="AK55" s="5">
        <v>4.0148000000000003E-2</v>
      </c>
    </row>
    <row r="56" spans="1:37" ht="15" customHeight="1" x14ac:dyDescent="0.25">
      <c r="A56" s="33" t="s">
        <v>913</v>
      </c>
      <c r="B56" s="6" t="s">
        <v>912</v>
      </c>
      <c r="C56" s="10">
        <v>10.795112</v>
      </c>
      <c r="D56" s="10">
        <v>0.90049000000000001</v>
      </c>
      <c r="E56" s="10">
        <v>0.91500199999999998</v>
      </c>
      <c r="F56" s="10">
        <v>0.93257599999999996</v>
      </c>
      <c r="G56" s="10">
        <v>0.97861299999999996</v>
      </c>
      <c r="H56" s="10">
        <v>1.031792</v>
      </c>
      <c r="I56" s="10">
        <v>1.1120559999999999</v>
      </c>
      <c r="J56" s="10">
        <v>1.1709229999999999</v>
      </c>
      <c r="K56" s="10">
        <v>1.18106</v>
      </c>
      <c r="L56" s="10">
        <v>1.1955690000000001</v>
      </c>
      <c r="M56" s="10">
        <v>1.17489</v>
      </c>
      <c r="N56" s="10">
        <v>1.151737</v>
      </c>
      <c r="O56" s="10">
        <v>1.1231199999999999</v>
      </c>
      <c r="P56" s="10">
        <v>1.110517</v>
      </c>
      <c r="Q56" s="10">
        <v>1.1110660000000001</v>
      </c>
      <c r="R56" s="10">
        <v>1.0969249999999999</v>
      </c>
      <c r="S56" s="10">
        <v>1.088595</v>
      </c>
      <c r="T56" s="10">
        <v>1.090819</v>
      </c>
      <c r="U56" s="10">
        <v>1.0855840000000001</v>
      </c>
      <c r="V56" s="10">
        <v>1.0800240000000001</v>
      </c>
      <c r="W56" s="10">
        <v>1.076797</v>
      </c>
      <c r="X56" s="10">
        <v>1.0757890000000001</v>
      </c>
      <c r="Y56" s="10">
        <v>1.073753</v>
      </c>
      <c r="Z56" s="10">
        <v>1.0734790000000001</v>
      </c>
      <c r="AA56" s="10">
        <v>1.0693550000000001</v>
      </c>
      <c r="AB56" s="10">
        <v>1.0674809999999999</v>
      </c>
      <c r="AC56" s="10">
        <v>1.0646869999999999</v>
      </c>
      <c r="AD56" s="10">
        <v>1.068886</v>
      </c>
      <c r="AE56" s="10">
        <v>1.0682879999999999</v>
      </c>
      <c r="AF56" s="10">
        <v>1.07176</v>
      </c>
      <c r="AG56" s="10">
        <v>1.0700369999999999</v>
      </c>
      <c r="AH56" s="10">
        <v>1.066222</v>
      </c>
      <c r="AI56" s="10">
        <v>1.0665500000000001</v>
      </c>
      <c r="AJ56" s="10">
        <v>1.0673140000000001</v>
      </c>
      <c r="AK56" s="5">
        <v>5.3249999999999999E-3</v>
      </c>
    </row>
    <row r="57" spans="1:37" ht="15" customHeight="1" x14ac:dyDescent="0.25">
      <c r="A57" s="33" t="s">
        <v>911</v>
      </c>
      <c r="B57" s="6" t="s">
        <v>910</v>
      </c>
      <c r="C57" s="10">
        <v>4.8046259999999998</v>
      </c>
      <c r="D57" s="10">
        <v>4.7289570000000003</v>
      </c>
      <c r="E57" s="10">
        <v>4.7569369999999997</v>
      </c>
      <c r="F57" s="10">
        <v>4.7010319999999997</v>
      </c>
      <c r="G57" s="10">
        <v>4.6795179999999998</v>
      </c>
      <c r="H57" s="10">
        <v>4.5483070000000003</v>
      </c>
      <c r="I57" s="10">
        <v>4.5091869999999998</v>
      </c>
      <c r="J57" s="10">
        <v>4.4596169999999997</v>
      </c>
      <c r="K57" s="10">
        <v>4.4012989999999999</v>
      </c>
      <c r="L57" s="10">
        <v>4.387607</v>
      </c>
      <c r="M57" s="10">
        <v>4.291887</v>
      </c>
      <c r="N57" s="10">
        <v>4.2266719999999998</v>
      </c>
      <c r="O57" s="10">
        <v>4.1400449999999998</v>
      </c>
      <c r="P57" s="10">
        <v>4.1071999999999997</v>
      </c>
      <c r="Q57" s="10">
        <v>4.1011550000000003</v>
      </c>
      <c r="R57" s="10">
        <v>4.0485860000000002</v>
      </c>
      <c r="S57" s="10">
        <v>4.0339219999999996</v>
      </c>
      <c r="T57" s="10">
        <v>4.0249879999999996</v>
      </c>
      <c r="U57" s="10">
        <v>3.9986069999999998</v>
      </c>
      <c r="V57" s="10">
        <v>3.969004</v>
      </c>
      <c r="W57" s="10">
        <v>3.9628570000000001</v>
      </c>
      <c r="X57" s="10">
        <v>3.9543789999999999</v>
      </c>
      <c r="Y57" s="10">
        <v>3.934723</v>
      </c>
      <c r="Z57" s="10">
        <v>3.9220120000000001</v>
      </c>
      <c r="AA57" s="10">
        <v>3.9141080000000001</v>
      </c>
      <c r="AB57" s="10">
        <v>3.887448</v>
      </c>
      <c r="AC57" s="10">
        <v>3.8726449999999999</v>
      </c>
      <c r="AD57" s="10">
        <v>3.8846919999999998</v>
      </c>
      <c r="AE57" s="10">
        <v>3.886228</v>
      </c>
      <c r="AF57" s="10">
        <v>3.8974319999999998</v>
      </c>
      <c r="AG57" s="10">
        <v>3.8952429999999998</v>
      </c>
      <c r="AH57" s="10">
        <v>3.88354</v>
      </c>
      <c r="AI57" s="10">
        <v>3.8938799999999998</v>
      </c>
      <c r="AJ57" s="10">
        <v>3.9020009999999998</v>
      </c>
      <c r="AK57" s="5">
        <v>-5.9890000000000004E-3</v>
      </c>
    </row>
    <row r="58" spans="1:37" ht="15" customHeight="1" x14ac:dyDescent="0.25">
      <c r="A58" s="33" t="s">
        <v>909</v>
      </c>
      <c r="B58" s="6" t="s">
        <v>908</v>
      </c>
      <c r="C58" s="10">
        <v>1.6227290000000001</v>
      </c>
      <c r="D58" s="10">
        <v>1.700332</v>
      </c>
      <c r="E58" s="10">
        <v>1.677427</v>
      </c>
      <c r="F58" s="10">
        <v>1.6700649999999999</v>
      </c>
      <c r="G58" s="10">
        <v>1.620433</v>
      </c>
      <c r="H58" s="10">
        <v>1.530411</v>
      </c>
      <c r="I58" s="10">
        <v>1.5089189999999999</v>
      </c>
      <c r="J58" s="10">
        <v>1.487236</v>
      </c>
      <c r="K58" s="10">
        <v>1.4527699999999999</v>
      </c>
      <c r="L58" s="10">
        <v>1.4744619999999999</v>
      </c>
      <c r="M58" s="10">
        <v>1.466537</v>
      </c>
      <c r="N58" s="10">
        <v>1.459319</v>
      </c>
      <c r="O58" s="10">
        <v>1.459473</v>
      </c>
      <c r="P58" s="10">
        <v>1.466926</v>
      </c>
      <c r="Q58" s="10">
        <v>1.493549</v>
      </c>
      <c r="R58" s="10">
        <v>1.4975259999999999</v>
      </c>
      <c r="S58" s="10">
        <v>1.5033099999999999</v>
      </c>
      <c r="T58" s="10">
        <v>1.532046</v>
      </c>
      <c r="U58" s="10">
        <v>1.5483789999999999</v>
      </c>
      <c r="V58" s="10">
        <v>1.5662370000000001</v>
      </c>
      <c r="W58" s="10">
        <v>1.586138</v>
      </c>
      <c r="X58" s="10">
        <v>1.6120639999999999</v>
      </c>
      <c r="Y58" s="10">
        <v>1.641087</v>
      </c>
      <c r="Z58" s="10">
        <v>1.6737409999999999</v>
      </c>
      <c r="AA58" s="10">
        <v>1.6980740000000001</v>
      </c>
      <c r="AB58" s="10">
        <v>1.7372840000000001</v>
      </c>
      <c r="AC58" s="10">
        <v>1.7667459999999999</v>
      </c>
      <c r="AD58" s="10">
        <v>1.8044830000000001</v>
      </c>
      <c r="AE58" s="10">
        <v>1.839391</v>
      </c>
      <c r="AF58" s="10">
        <v>1.887961</v>
      </c>
      <c r="AG58" s="10">
        <v>1.9290719999999999</v>
      </c>
      <c r="AH58" s="10">
        <v>1.971489</v>
      </c>
      <c r="AI58" s="10">
        <v>2.0184690000000001</v>
      </c>
      <c r="AJ58" s="10">
        <v>2.0665740000000001</v>
      </c>
      <c r="AK58" s="5">
        <v>6.1139999999999996E-3</v>
      </c>
    </row>
    <row r="59" spans="1:37" ht="15" customHeight="1" x14ac:dyDescent="0.25">
      <c r="A59" s="33" t="s">
        <v>907</v>
      </c>
      <c r="B59" s="6" t="s">
        <v>906</v>
      </c>
      <c r="C59" s="10">
        <v>3.036772</v>
      </c>
      <c r="D59" s="10">
        <v>3.0352830000000002</v>
      </c>
      <c r="E59" s="10">
        <v>3.0609169999999999</v>
      </c>
      <c r="F59" s="10">
        <v>3.0253160000000001</v>
      </c>
      <c r="G59" s="10">
        <v>3.0113270000000001</v>
      </c>
      <c r="H59" s="10">
        <v>2.9266450000000002</v>
      </c>
      <c r="I59" s="10">
        <v>2.901246</v>
      </c>
      <c r="J59" s="10">
        <v>2.8690180000000001</v>
      </c>
      <c r="K59" s="10">
        <v>2.8313000000000001</v>
      </c>
      <c r="L59" s="10">
        <v>2.8217979999999998</v>
      </c>
      <c r="M59" s="10">
        <v>2.759274</v>
      </c>
      <c r="N59" s="10">
        <v>2.71699</v>
      </c>
      <c r="O59" s="10">
        <v>2.6612399999999998</v>
      </c>
      <c r="P59" s="10">
        <v>2.6398890000000002</v>
      </c>
      <c r="Q59" s="10">
        <v>2.6354299999999999</v>
      </c>
      <c r="R59" s="10">
        <v>2.6011129999999998</v>
      </c>
      <c r="S59" s="10">
        <v>2.591675</v>
      </c>
      <c r="T59" s="10">
        <v>2.5853510000000002</v>
      </c>
      <c r="U59" s="10">
        <v>2.5678740000000002</v>
      </c>
      <c r="V59" s="10">
        <v>2.5482800000000001</v>
      </c>
      <c r="W59" s="10">
        <v>2.544146</v>
      </c>
      <c r="X59" s="10">
        <v>2.5381480000000001</v>
      </c>
      <c r="Y59" s="10">
        <v>2.5247380000000001</v>
      </c>
      <c r="Z59" s="10">
        <v>2.5158010000000002</v>
      </c>
      <c r="AA59" s="10">
        <v>2.5102190000000002</v>
      </c>
      <c r="AB59" s="10">
        <v>2.492089</v>
      </c>
      <c r="AC59" s="10">
        <v>2.4819849999999999</v>
      </c>
      <c r="AD59" s="10">
        <v>2.4890569999999999</v>
      </c>
      <c r="AE59" s="10">
        <v>2.4896579999999999</v>
      </c>
      <c r="AF59" s="10">
        <v>2.4960830000000001</v>
      </c>
      <c r="AG59" s="10">
        <v>2.494164</v>
      </c>
      <c r="AH59" s="10">
        <v>2.486062</v>
      </c>
      <c r="AI59" s="10">
        <v>2.492537</v>
      </c>
      <c r="AJ59" s="10">
        <v>2.4975420000000002</v>
      </c>
      <c r="AK59" s="5">
        <v>-6.0749999999999997E-3</v>
      </c>
    </row>
    <row r="60" spans="1:37" ht="15" customHeight="1" x14ac:dyDescent="0.25">
      <c r="A60" s="33" t="s">
        <v>904</v>
      </c>
      <c r="B60" s="6" t="s">
        <v>903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5" t="s">
        <v>12</v>
      </c>
    </row>
    <row r="61" spans="1:37" ht="15" customHeight="1" x14ac:dyDescent="0.25">
      <c r="A61" s="33" t="s">
        <v>902</v>
      </c>
      <c r="B61" s="6" t="s">
        <v>901</v>
      </c>
      <c r="C61" s="10">
        <v>1.3523719999999999</v>
      </c>
      <c r="D61" s="10">
        <v>2.5567150000000001</v>
      </c>
      <c r="E61" s="10">
        <v>4.959047</v>
      </c>
      <c r="F61" s="10">
        <v>8.4749560000000006</v>
      </c>
      <c r="G61" s="10">
        <v>15.11392</v>
      </c>
      <c r="H61" s="10">
        <v>21.988724000000001</v>
      </c>
      <c r="I61" s="10">
        <v>22.875557000000001</v>
      </c>
      <c r="J61" s="10">
        <v>25.694475000000001</v>
      </c>
      <c r="K61" s="10">
        <v>27.936432</v>
      </c>
      <c r="L61" s="10">
        <v>27.666792000000001</v>
      </c>
      <c r="M61" s="10">
        <v>27.401285000000001</v>
      </c>
      <c r="N61" s="10">
        <v>25.823048</v>
      </c>
      <c r="O61" s="10">
        <v>25.911128999999999</v>
      </c>
      <c r="P61" s="10">
        <v>25.582153000000002</v>
      </c>
      <c r="Q61" s="10">
        <v>25.531904000000001</v>
      </c>
      <c r="R61" s="10">
        <v>23.223175000000001</v>
      </c>
      <c r="S61" s="10">
        <v>22.906412</v>
      </c>
      <c r="T61" s="10">
        <v>22.964466000000002</v>
      </c>
      <c r="U61" s="10">
        <v>22.979458000000001</v>
      </c>
      <c r="V61" s="10">
        <v>23.153614000000001</v>
      </c>
      <c r="W61" s="10">
        <v>22.584986000000001</v>
      </c>
      <c r="X61" s="10">
        <v>22.649647000000002</v>
      </c>
      <c r="Y61" s="10">
        <v>22.808530999999999</v>
      </c>
      <c r="Z61" s="10">
        <v>23.018294999999998</v>
      </c>
      <c r="AA61" s="10">
        <v>23.001028000000002</v>
      </c>
      <c r="AB61" s="10">
        <v>23.082609000000001</v>
      </c>
      <c r="AC61" s="10">
        <v>23.240234000000001</v>
      </c>
      <c r="AD61" s="10">
        <v>23.417193999999999</v>
      </c>
      <c r="AE61" s="10">
        <v>23.519897</v>
      </c>
      <c r="AF61" s="10">
        <v>23.666449</v>
      </c>
      <c r="AG61" s="10">
        <v>23.840388999999998</v>
      </c>
      <c r="AH61" s="10">
        <v>23.943784999999998</v>
      </c>
      <c r="AI61" s="10">
        <v>24.078060000000001</v>
      </c>
      <c r="AJ61" s="10">
        <v>24.327870999999998</v>
      </c>
      <c r="AK61" s="5">
        <v>7.2941000000000006E-2</v>
      </c>
    </row>
    <row r="62" spans="1:37" ht="15" customHeight="1" x14ac:dyDescent="0.25">
      <c r="A62" s="33" t="s">
        <v>900</v>
      </c>
      <c r="B62" s="6" t="s">
        <v>899</v>
      </c>
      <c r="C62" s="10">
        <v>794.051514</v>
      </c>
      <c r="D62" s="10">
        <v>779.57977300000005</v>
      </c>
      <c r="E62" s="10">
        <v>817.589111</v>
      </c>
      <c r="F62" s="10">
        <v>838.556152</v>
      </c>
      <c r="G62" s="10">
        <v>895.93896500000005</v>
      </c>
      <c r="H62" s="10">
        <v>925.27533000000005</v>
      </c>
      <c r="I62" s="10">
        <v>933.00103799999999</v>
      </c>
      <c r="J62" s="10">
        <v>950.28796399999999</v>
      </c>
      <c r="K62" s="10">
        <v>964.15930200000003</v>
      </c>
      <c r="L62" s="10">
        <v>967.86914100000001</v>
      </c>
      <c r="M62" s="10">
        <v>978.41131600000006</v>
      </c>
      <c r="N62" s="10">
        <v>998.03643799999998</v>
      </c>
      <c r="O62" s="10">
        <v>1019.397766</v>
      </c>
      <c r="P62" s="10">
        <v>1058.8388669999999</v>
      </c>
      <c r="Q62" s="10">
        <v>1078.5913089999999</v>
      </c>
      <c r="R62" s="10">
        <v>1075.053711</v>
      </c>
      <c r="S62" s="10">
        <v>1094.0942379999999</v>
      </c>
      <c r="T62" s="10">
        <v>1126.4248050000001</v>
      </c>
      <c r="U62" s="10">
        <v>1139.6004640000001</v>
      </c>
      <c r="V62" s="10">
        <v>1155.7270510000001</v>
      </c>
      <c r="W62" s="10">
        <v>1170.61853</v>
      </c>
      <c r="X62" s="10">
        <v>1177.9884030000001</v>
      </c>
      <c r="Y62" s="10">
        <v>1178.0013429999999</v>
      </c>
      <c r="Z62" s="10">
        <v>1179.140259</v>
      </c>
      <c r="AA62" s="10">
        <v>1167.1729740000001</v>
      </c>
      <c r="AB62" s="10">
        <v>1155.048096</v>
      </c>
      <c r="AC62" s="10">
        <v>1140.137207</v>
      </c>
      <c r="AD62" s="10">
        <v>1142.610596</v>
      </c>
      <c r="AE62" s="10">
        <v>1145.819092</v>
      </c>
      <c r="AF62" s="10">
        <v>1129.257568</v>
      </c>
      <c r="AG62" s="10">
        <v>1134.9027100000001</v>
      </c>
      <c r="AH62" s="10">
        <v>1151.460693</v>
      </c>
      <c r="AI62" s="10">
        <v>1179.595703</v>
      </c>
      <c r="AJ62" s="10">
        <v>1210.5854489999999</v>
      </c>
      <c r="AK62" s="5">
        <v>1.3847999999999999E-2</v>
      </c>
    </row>
    <row r="64" spans="1:37" ht="15" customHeight="1" x14ac:dyDescent="0.25">
      <c r="A64" s="33" t="s">
        <v>898</v>
      </c>
      <c r="B64" s="6" t="s">
        <v>897</v>
      </c>
      <c r="C64" s="10">
        <v>10.472013</v>
      </c>
      <c r="D64" s="10">
        <v>10.536727000000001</v>
      </c>
      <c r="E64" s="10">
        <v>11.004745</v>
      </c>
      <c r="F64" s="10">
        <v>11.431436</v>
      </c>
      <c r="G64" s="10">
        <v>12.271284</v>
      </c>
      <c r="H64" s="10">
        <v>13.038619000000001</v>
      </c>
      <c r="I64" s="10">
        <v>13.262328</v>
      </c>
      <c r="J64" s="10">
        <v>13.659326</v>
      </c>
      <c r="K64" s="10">
        <v>14.042614</v>
      </c>
      <c r="L64" s="10">
        <v>14.144151000000001</v>
      </c>
      <c r="M64" s="10">
        <v>14.623068</v>
      </c>
      <c r="N64" s="10">
        <v>15.14846</v>
      </c>
      <c r="O64" s="10">
        <v>15.797796999999999</v>
      </c>
      <c r="P64" s="10">
        <v>16.541744000000001</v>
      </c>
      <c r="Q64" s="10">
        <v>16.879812000000001</v>
      </c>
      <c r="R64" s="10">
        <v>17.046923</v>
      </c>
      <c r="S64" s="10">
        <v>17.411663000000001</v>
      </c>
      <c r="T64" s="10">
        <v>17.970566000000002</v>
      </c>
      <c r="U64" s="10">
        <v>18.304977000000001</v>
      </c>
      <c r="V64" s="10">
        <v>18.707474000000001</v>
      </c>
      <c r="W64" s="10">
        <v>18.979187</v>
      </c>
      <c r="X64" s="10">
        <v>19.144573000000001</v>
      </c>
      <c r="Y64" s="10">
        <v>19.247648000000002</v>
      </c>
      <c r="Z64" s="10">
        <v>19.33605</v>
      </c>
      <c r="AA64" s="10">
        <v>19.183236999999998</v>
      </c>
      <c r="AB64" s="10">
        <v>19.123919000000001</v>
      </c>
      <c r="AC64" s="10">
        <v>18.954716000000001</v>
      </c>
      <c r="AD64" s="10">
        <v>18.942305000000001</v>
      </c>
      <c r="AE64" s="10">
        <v>18.991855999999999</v>
      </c>
      <c r="AF64" s="10">
        <v>18.671036000000001</v>
      </c>
      <c r="AG64" s="10">
        <v>18.780166999999999</v>
      </c>
      <c r="AH64" s="10">
        <v>19.118162000000002</v>
      </c>
      <c r="AI64" s="10">
        <v>19.535477</v>
      </c>
      <c r="AJ64" s="10">
        <v>20.009793999999999</v>
      </c>
      <c r="AK64" s="5">
        <v>2.0244000000000002E-2</v>
      </c>
    </row>
    <row r="65" spans="1:37" ht="15" customHeight="1" x14ac:dyDescent="0.25">
      <c r="A65" s="33" t="s">
        <v>896</v>
      </c>
      <c r="B65" s="4" t="s">
        <v>895</v>
      </c>
      <c r="C65" s="28">
        <v>7582.6064450000003</v>
      </c>
      <c r="D65" s="28">
        <v>7398.6904299999997</v>
      </c>
      <c r="E65" s="28">
        <v>7429.4228519999997</v>
      </c>
      <c r="F65" s="28">
        <v>7335.5278319999998</v>
      </c>
      <c r="G65" s="28">
        <v>7301.1020509999998</v>
      </c>
      <c r="H65" s="28">
        <v>7096.4213870000003</v>
      </c>
      <c r="I65" s="28">
        <v>7034.9716799999997</v>
      </c>
      <c r="J65" s="28">
        <v>6957.0639650000003</v>
      </c>
      <c r="K65" s="28">
        <v>6865.953125</v>
      </c>
      <c r="L65" s="28">
        <v>6842.8930659999996</v>
      </c>
      <c r="M65" s="28">
        <v>6690.8759769999997</v>
      </c>
      <c r="N65" s="28">
        <v>6588.3686520000001</v>
      </c>
      <c r="O65" s="28">
        <v>6452.7841799999997</v>
      </c>
      <c r="P65" s="28">
        <v>6401.0112300000001</v>
      </c>
      <c r="Q65" s="28">
        <v>6389.830078</v>
      </c>
      <c r="R65" s="28">
        <v>6306.4384769999997</v>
      </c>
      <c r="S65" s="28">
        <v>6283.6860349999997</v>
      </c>
      <c r="T65" s="28">
        <v>6268.1655270000001</v>
      </c>
      <c r="U65" s="28">
        <v>6225.6318359999996</v>
      </c>
      <c r="V65" s="28">
        <v>6177.8896480000003</v>
      </c>
      <c r="W65" s="28">
        <v>6167.9067379999997</v>
      </c>
      <c r="X65" s="28">
        <v>6153.1191410000001</v>
      </c>
      <c r="Y65" s="28">
        <v>6120.2353519999997</v>
      </c>
      <c r="Z65" s="28">
        <v>6098.1440430000002</v>
      </c>
      <c r="AA65" s="28">
        <v>6084.3383789999998</v>
      </c>
      <c r="AB65" s="28">
        <v>6039.8085940000001</v>
      </c>
      <c r="AC65" s="28">
        <v>6015.0581050000001</v>
      </c>
      <c r="AD65" s="28">
        <v>6032.0566410000001</v>
      </c>
      <c r="AE65" s="28">
        <v>6033.2128910000001</v>
      </c>
      <c r="AF65" s="28">
        <v>6048.1787109999996</v>
      </c>
      <c r="AG65" s="28">
        <v>6043.091797</v>
      </c>
      <c r="AH65" s="28">
        <v>6022.8632809999999</v>
      </c>
      <c r="AI65" s="28">
        <v>6038.2231449999999</v>
      </c>
      <c r="AJ65" s="28">
        <v>6049.9643550000001</v>
      </c>
      <c r="AK65" s="27">
        <v>-6.2690000000000003E-3</v>
      </c>
    </row>
    <row r="67" spans="1:37" ht="15" customHeight="1" x14ac:dyDescent="0.25">
      <c r="A67" s="33" t="s">
        <v>894</v>
      </c>
      <c r="B67" s="6" t="s">
        <v>893</v>
      </c>
      <c r="C67" s="10">
        <v>10.235428000000001</v>
      </c>
      <c r="D67" s="10">
        <v>11.71482</v>
      </c>
      <c r="E67" s="10">
        <v>13.554729</v>
      </c>
      <c r="F67" s="10">
        <v>14.576715999999999</v>
      </c>
      <c r="G67" s="10">
        <v>15.685460000000001</v>
      </c>
      <c r="H67" s="10">
        <v>16.507828</v>
      </c>
      <c r="I67" s="10">
        <v>17.020508</v>
      </c>
      <c r="J67" s="10">
        <v>17.693121000000001</v>
      </c>
      <c r="K67" s="10">
        <v>18.186907000000001</v>
      </c>
      <c r="L67" s="10">
        <v>18.362494000000002</v>
      </c>
      <c r="M67" s="10">
        <v>18.872665000000001</v>
      </c>
      <c r="N67" s="10">
        <v>19.407509000000001</v>
      </c>
      <c r="O67" s="10">
        <v>20.164389</v>
      </c>
      <c r="P67" s="10">
        <v>20.890736</v>
      </c>
      <c r="Q67" s="10">
        <v>21.473286000000002</v>
      </c>
      <c r="R67" s="10">
        <v>21.983135000000001</v>
      </c>
      <c r="S67" s="10">
        <v>22.596785000000001</v>
      </c>
      <c r="T67" s="10">
        <v>23.300433999999999</v>
      </c>
      <c r="U67" s="10">
        <v>23.877924</v>
      </c>
      <c r="V67" s="10">
        <v>24.471464000000001</v>
      </c>
      <c r="W67" s="10">
        <v>24.914925</v>
      </c>
      <c r="X67" s="10">
        <v>25.292432999999999</v>
      </c>
      <c r="Y67" s="10">
        <v>25.640667000000001</v>
      </c>
      <c r="Z67" s="10">
        <v>25.971374999999998</v>
      </c>
      <c r="AA67" s="10">
        <v>26.085127</v>
      </c>
      <c r="AB67" s="10">
        <v>26.237444</v>
      </c>
      <c r="AC67" s="10">
        <v>26.312429000000002</v>
      </c>
      <c r="AD67" s="10">
        <v>26.418385000000001</v>
      </c>
      <c r="AE67" s="10">
        <v>26.558187</v>
      </c>
      <c r="AF67" s="10">
        <v>26.527553999999999</v>
      </c>
      <c r="AG67" s="10">
        <v>26.703157000000001</v>
      </c>
      <c r="AH67" s="10">
        <v>27.008414999999999</v>
      </c>
      <c r="AI67" s="10">
        <v>27.318408999999999</v>
      </c>
      <c r="AJ67" s="10">
        <v>27.647835000000001</v>
      </c>
      <c r="AK67" s="5">
        <v>2.7196999999999999E-2</v>
      </c>
    </row>
    <row r="68" spans="1:37" ht="15" customHeight="1" x14ac:dyDescent="0.25">
      <c r="A68" s="33" t="s">
        <v>892</v>
      </c>
      <c r="B68" s="6" t="s">
        <v>891</v>
      </c>
      <c r="C68" s="10">
        <v>107.387794</v>
      </c>
      <c r="D68" s="10">
        <v>106.900734</v>
      </c>
      <c r="E68" s="10">
        <v>110.63782500000001</v>
      </c>
      <c r="F68" s="10">
        <v>125.82128899999999</v>
      </c>
      <c r="G68" s="10">
        <v>171.57195999999999</v>
      </c>
      <c r="H68" s="10">
        <v>205.625595</v>
      </c>
      <c r="I68" s="10">
        <v>194.31939700000001</v>
      </c>
      <c r="J68" s="10">
        <v>201.65550200000001</v>
      </c>
      <c r="K68" s="10">
        <v>214.887283</v>
      </c>
      <c r="L68" s="10">
        <v>216.55076600000001</v>
      </c>
      <c r="M68" s="10">
        <v>218.39977999999999</v>
      </c>
      <c r="N68" s="10">
        <v>213.09112500000001</v>
      </c>
      <c r="O68" s="10">
        <v>216.717804</v>
      </c>
      <c r="P68" s="10">
        <v>218.698318</v>
      </c>
      <c r="Q68" s="10">
        <v>223.61123699999999</v>
      </c>
      <c r="R68" s="10">
        <v>212.593628</v>
      </c>
      <c r="S68" s="10">
        <v>216.31791699999999</v>
      </c>
      <c r="T68" s="10">
        <v>220.21489</v>
      </c>
      <c r="U68" s="10">
        <v>222.67790199999999</v>
      </c>
      <c r="V68" s="10">
        <v>225.16287199999999</v>
      </c>
      <c r="W68" s="10">
        <v>222.46653699999999</v>
      </c>
      <c r="X68" s="10">
        <v>221.16310100000001</v>
      </c>
      <c r="Y68" s="10">
        <v>222.67546100000001</v>
      </c>
      <c r="Z68" s="10">
        <v>224.27380400000001</v>
      </c>
      <c r="AA68" s="10">
        <v>225.318253</v>
      </c>
      <c r="AB68" s="10">
        <v>225.594055</v>
      </c>
      <c r="AC68" s="10">
        <v>226.24800099999999</v>
      </c>
      <c r="AD68" s="10">
        <v>227.64012099999999</v>
      </c>
      <c r="AE68" s="10">
        <v>228.41922</v>
      </c>
      <c r="AF68" s="10">
        <v>229.16066000000001</v>
      </c>
      <c r="AG68" s="10">
        <v>229.297943</v>
      </c>
      <c r="AH68" s="10">
        <v>228.86431899999999</v>
      </c>
      <c r="AI68" s="10">
        <v>229.15258800000001</v>
      </c>
      <c r="AJ68" s="10">
        <v>229.519058</v>
      </c>
      <c r="AK68" s="5">
        <v>2.4164999999999999E-2</v>
      </c>
    </row>
    <row r="69" spans="1:37" ht="15" customHeight="1" x14ac:dyDescent="0.25">
      <c r="A69" s="33" t="s">
        <v>890</v>
      </c>
      <c r="B69" s="6" t="s">
        <v>889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5" t="s">
        <v>12</v>
      </c>
    </row>
    <row r="71" spans="1:37" ht="15" customHeight="1" x14ac:dyDescent="0.25">
      <c r="B71" s="4" t="s">
        <v>888</v>
      </c>
    </row>
    <row r="72" spans="1:37" ht="15" customHeight="1" x14ac:dyDescent="0.25">
      <c r="A72" s="33" t="s">
        <v>887</v>
      </c>
      <c r="B72" s="6" t="s">
        <v>886</v>
      </c>
      <c r="C72" s="10">
        <v>14278.958984000001</v>
      </c>
      <c r="D72" s="10">
        <v>13771.564453000001</v>
      </c>
      <c r="E72" s="10">
        <v>13380.661133</v>
      </c>
      <c r="F72" s="10">
        <v>13059.696289</v>
      </c>
      <c r="G72" s="10">
        <v>12806.03125</v>
      </c>
      <c r="H72" s="10">
        <v>12375.181640999999</v>
      </c>
      <c r="I72" s="10">
        <v>12330.459961</v>
      </c>
      <c r="J72" s="10">
        <v>12247.911133</v>
      </c>
      <c r="K72" s="10">
        <v>12160.481444999999</v>
      </c>
      <c r="L72" s="10">
        <v>12152.235352</v>
      </c>
      <c r="M72" s="10">
        <v>12060.236328000001</v>
      </c>
      <c r="N72" s="10">
        <v>12003.603515999999</v>
      </c>
      <c r="O72" s="10">
        <v>11897.708984000001</v>
      </c>
      <c r="P72" s="10">
        <v>11887.959961</v>
      </c>
      <c r="Q72" s="10">
        <v>11985.287109000001</v>
      </c>
      <c r="R72" s="10">
        <v>11953.041015999999</v>
      </c>
      <c r="S72" s="10">
        <v>11964.941406</v>
      </c>
      <c r="T72" s="10">
        <v>11969.503906</v>
      </c>
      <c r="U72" s="10">
        <v>11939.476562</v>
      </c>
      <c r="V72" s="10">
        <v>11889.875</v>
      </c>
      <c r="W72" s="10">
        <v>11895.901367</v>
      </c>
      <c r="X72" s="10">
        <v>11913.999023</v>
      </c>
      <c r="Y72" s="10">
        <v>11891.137694999999</v>
      </c>
      <c r="Z72" s="10">
        <v>11885.777344</v>
      </c>
      <c r="AA72" s="10">
        <v>11909.717773</v>
      </c>
      <c r="AB72" s="10">
        <v>11887.96875</v>
      </c>
      <c r="AC72" s="10">
        <v>11893.500977</v>
      </c>
      <c r="AD72" s="10">
        <v>11950.828125</v>
      </c>
      <c r="AE72" s="10">
        <v>11979.616211</v>
      </c>
      <c r="AF72" s="10">
        <v>12023.086914</v>
      </c>
      <c r="AG72" s="10">
        <v>11987.682617</v>
      </c>
      <c r="AH72" s="10">
        <v>11912.996094</v>
      </c>
      <c r="AI72" s="10">
        <v>11881.822265999999</v>
      </c>
      <c r="AJ72" s="10">
        <v>11829.377930000001</v>
      </c>
      <c r="AK72" s="5">
        <v>-4.7390000000000002E-3</v>
      </c>
    </row>
    <row r="73" spans="1:37" ht="15" customHeight="1" x14ac:dyDescent="0.25">
      <c r="A73" s="33" t="s">
        <v>885</v>
      </c>
      <c r="B73" s="6" t="s">
        <v>884</v>
      </c>
      <c r="C73" s="10">
        <v>42.415398000000003</v>
      </c>
      <c r="D73" s="10">
        <v>83.880652999999995</v>
      </c>
      <c r="E73" s="10">
        <v>153.75053399999999</v>
      </c>
      <c r="F73" s="10">
        <v>217.29379299999999</v>
      </c>
      <c r="G73" s="10">
        <v>224.46006800000001</v>
      </c>
      <c r="H73" s="10">
        <v>232.52162200000001</v>
      </c>
      <c r="I73" s="10">
        <v>245.11998</v>
      </c>
      <c r="J73" s="10">
        <v>255.53831500000001</v>
      </c>
      <c r="K73" s="10">
        <v>270.22827100000001</v>
      </c>
      <c r="L73" s="10">
        <v>284.77596999999997</v>
      </c>
      <c r="M73" s="10">
        <v>294.361176</v>
      </c>
      <c r="N73" s="10">
        <v>312.52835099999999</v>
      </c>
      <c r="O73" s="10">
        <v>320.45370500000001</v>
      </c>
      <c r="P73" s="10">
        <v>332.78973400000001</v>
      </c>
      <c r="Q73" s="10">
        <v>336.34277300000002</v>
      </c>
      <c r="R73" s="10">
        <v>332.18695100000002</v>
      </c>
      <c r="S73" s="10">
        <v>324.897156</v>
      </c>
      <c r="T73" s="10">
        <v>329.68264799999997</v>
      </c>
      <c r="U73" s="10">
        <v>321.93820199999999</v>
      </c>
      <c r="V73" s="10">
        <v>312.72470099999998</v>
      </c>
      <c r="W73" s="10">
        <v>309.382904</v>
      </c>
      <c r="X73" s="10">
        <v>303.753265</v>
      </c>
      <c r="Y73" s="10">
        <v>298.33078</v>
      </c>
      <c r="Z73" s="10">
        <v>294.73657200000002</v>
      </c>
      <c r="AA73" s="10">
        <v>292.66513099999997</v>
      </c>
      <c r="AB73" s="10">
        <v>287.92364500000002</v>
      </c>
      <c r="AC73" s="10">
        <v>284.03878800000001</v>
      </c>
      <c r="AD73" s="10">
        <v>282.96560699999998</v>
      </c>
      <c r="AE73" s="10">
        <v>279.32455399999998</v>
      </c>
      <c r="AF73" s="10">
        <v>280.65347300000002</v>
      </c>
      <c r="AG73" s="10">
        <v>279.67828400000002</v>
      </c>
      <c r="AH73" s="10">
        <v>274.78634599999998</v>
      </c>
      <c r="AI73" s="10">
        <v>271.11175500000002</v>
      </c>
      <c r="AJ73" s="10">
        <v>265.523438</v>
      </c>
      <c r="AK73" s="5">
        <v>3.6665999999999997E-2</v>
      </c>
    </row>
    <row r="74" spans="1:37" ht="15" customHeight="1" x14ac:dyDescent="0.25">
      <c r="A74" s="33" t="s">
        <v>883</v>
      </c>
      <c r="B74" s="6" t="s">
        <v>882</v>
      </c>
      <c r="C74" s="10">
        <v>922.02520800000002</v>
      </c>
      <c r="D74" s="10">
        <v>885.98284899999999</v>
      </c>
      <c r="E74" s="10">
        <v>875.69378700000004</v>
      </c>
      <c r="F74" s="10">
        <v>860.580017</v>
      </c>
      <c r="G74" s="10">
        <v>854.58294699999999</v>
      </c>
      <c r="H74" s="10">
        <v>830.93670699999996</v>
      </c>
      <c r="I74" s="10">
        <v>826.58514400000001</v>
      </c>
      <c r="J74" s="10">
        <v>821.22216800000001</v>
      </c>
      <c r="K74" s="10">
        <v>816.02789299999995</v>
      </c>
      <c r="L74" s="10">
        <v>817.17437700000005</v>
      </c>
      <c r="M74" s="10">
        <v>834.48767099999998</v>
      </c>
      <c r="N74" s="10">
        <v>872.45538299999998</v>
      </c>
      <c r="O74" s="10">
        <v>899.16943400000002</v>
      </c>
      <c r="P74" s="10">
        <v>949.09680200000003</v>
      </c>
      <c r="Q74" s="10">
        <v>968.16424600000005</v>
      </c>
      <c r="R74" s="10">
        <v>971.61444100000006</v>
      </c>
      <c r="S74" s="10">
        <v>988.79595900000004</v>
      </c>
      <c r="T74" s="10">
        <v>1020.604858</v>
      </c>
      <c r="U74" s="10">
        <v>1027.1636960000001</v>
      </c>
      <c r="V74" s="10">
        <v>1035.3885499999999</v>
      </c>
      <c r="W74" s="10">
        <v>1043.4678960000001</v>
      </c>
      <c r="X74" s="10">
        <v>1040.8930660000001</v>
      </c>
      <c r="Y74" s="10">
        <v>1022.993713</v>
      </c>
      <c r="Z74" s="10">
        <v>1004.278809</v>
      </c>
      <c r="AA74" s="10">
        <v>968.65472399999999</v>
      </c>
      <c r="AB74" s="10">
        <v>932.90252699999996</v>
      </c>
      <c r="AC74" s="10">
        <v>889.18365500000004</v>
      </c>
      <c r="AD74" s="10">
        <v>864.77105700000004</v>
      </c>
      <c r="AE74" s="10">
        <v>841.89465299999995</v>
      </c>
      <c r="AF74" s="10">
        <v>784.53393600000004</v>
      </c>
      <c r="AG74" s="10">
        <v>756.661743</v>
      </c>
      <c r="AH74" s="10">
        <v>743.54315199999996</v>
      </c>
      <c r="AI74" s="10">
        <v>741.70770300000004</v>
      </c>
      <c r="AJ74" s="10">
        <v>739.18615699999998</v>
      </c>
      <c r="AK74" s="5">
        <v>-5.6449999999999998E-3</v>
      </c>
    </row>
    <row r="75" spans="1:37" ht="15" customHeight="1" x14ac:dyDescent="0.25">
      <c r="A75" s="33" t="s">
        <v>881</v>
      </c>
      <c r="B75" s="6" t="s">
        <v>880</v>
      </c>
      <c r="C75" s="10">
        <v>108.09412399999999</v>
      </c>
      <c r="D75" s="10">
        <v>206.263992</v>
      </c>
      <c r="E75" s="10">
        <v>470.52810699999998</v>
      </c>
      <c r="F75" s="10">
        <v>599.15295400000002</v>
      </c>
      <c r="G75" s="10">
        <v>719.55011000000002</v>
      </c>
      <c r="H75" s="10">
        <v>785.54577600000005</v>
      </c>
      <c r="I75" s="10">
        <v>842.00366199999996</v>
      </c>
      <c r="J75" s="10">
        <v>909.38183600000002</v>
      </c>
      <c r="K75" s="10">
        <v>962.096497</v>
      </c>
      <c r="L75" s="10">
        <v>963.23675500000002</v>
      </c>
      <c r="M75" s="10">
        <v>983.455017</v>
      </c>
      <c r="N75" s="10">
        <v>1003.50238</v>
      </c>
      <c r="O75" s="10">
        <v>1049.824707</v>
      </c>
      <c r="P75" s="10">
        <v>1101.5347899999999</v>
      </c>
      <c r="Q75" s="10">
        <v>1178.6313479999999</v>
      </c>
      <c r="R75" s="10">
        <v>1239.4079589999999</v>
      </c>
      <c r="S75" s="10">
        <v>1317.5888669999999</v>
      </c>
      <c r="T75" s="10">
        <v>1402.0170900000001</v>
      </c>
      <c r="U75" s="10">
        <v>1480.8422849999999</v>
      </c>
      <c r="V75" s="10">
        <v>1556.394775</v>
      </c>
      <c r="W75" s="10">
        <v>1622.2242429999999</v>
      </c>
      <c r="X75" s="10">
        <v>1692.0517580000001</v>
      </c>
      <c r="Y75" s="10">
        <v>1756.4938959999999</v>
      </c>
      <c r="Z75" s="10">
        <v>1822.090698</v>
      </c>
      <c r="AA75" s="10">
        <v>1870.7973629999999</v>
      </c>
      <c r="AB75" s="10">
        <v>1917.315063</v>
      </c>
      <c r="AC75" s="10">
        <v>1964.8897710000001</v>
      </c>
      <c r="AD75" s="10">
        <v>2014.804077</v>
      </c>
      <c r="AE75" s="10">
        <v>2062.0812989999999</v>
      </c>
      <c r="AF75" s="10">
        <v>2111.7995609999998</v>
      </c>
      <c r="AG75" s="10">
        <v>2154.9277339999999</v>
      </c>
      <c r="AH75" s="10">
        <v>2198.2958979999999</v>
      </c>
      <c r="AI75" s="10">
        <v>2244.9223630000001</v>
      </c>
      <c r="AJ75" s="10">
        <v>2288.2985840000001</v>
      </c>
      <c r="AK75" s="5">
        <v>7.8100000000000003E-2</v>
      </c>
    </row>
    <row r="76" spans="1:37" ht="15" customHeight="1" x14ac:dyDescent="0.25">
      <c r="A76" s="33" t="s">
        <v>879</v>
      </c>
      <c r="B76" s="6" t="s">
        <v>878</v>
      </c>
      <c r="C76" s="10">
        <v>91.240875000000003</v>
      </c>
      <c r="D76" s="10">
        <v>176.398056</v>
      </c>
      <c r="E76" s="10">
        <v>199.14656099999999</v>
      </c>
      <c r="F76" s="10">
        <v>217.85498000000001</v>
      </c>
      <c r="G76" s="10">
        <v>250.28263899999999</v>
      </c>
      <c r="H76" s="10">
        <v>262.27276599999999</v>
      </c>
      <c r="I76" s="10">
        <v>269.39205900000002</v>
      </c>
      <c r="J76" s="10">
        <v>279.96743800000002</v>
      </c>
      <c r="K76" s="10">
        <v>291.536652</v>
      </c>
      <c r="L76" s="10">
        <v>294.77127100000001</v>
      </c>
      <c r="M76" s="10">
        <v>301.42715500000003</v>
      </c>
      <c r="N76" s="10">
        <v>306.83090199999998</v>
      </c>
      <c r="O76" s="10">
        <v>321.73971599999999</v>
      </c>
      <c r="P76" s="10">
        <v>331.32745399999999</v>
      </c>
      <c r="Q76" s="10">
        <v>341.095123</v>
      </c>
      <c r="R76" s="10">
        <v>350.58108499999997</v>
      </c>
      <c r="S76" s="10">
        <v>359.868652</v>
      </c>
      <c r="T76" s="10">
        <v>370.691193</v>
      </c>
      <c r="U76" s="10">
        <v>379.92404199999999</v>
      </c>
      <c r="V76" s="10">
        <v>390.42361499999998</v>
      </c>
      <c r="W76" s="10">
        <v>401.25177000000002</v>
      </c>
      <c r="X76" s="10">
        <v>406.60211199999998</v>
      </c>
      <c r="Y76" s="10">
        <v>416.70404100000002</v>
      </c>
      <c r="Z76" s="10">
        <v>427.87902800000001</v>
      </c>
      <c r="AA76" s="10">
        <v>435.51357999999999</v>
      </c>
      <c r="AB76" s="10">
        <v>443.13809199999997</v>
      </c>
      <c r="AC76" s="10">
        <v>450.727081</v>
      </c>
      <c r="AD76" s="10">
        <v>459.38079800000003</v>
      </c>
      <c r="AE76" s="10">
        <v>467.36834700000003</v>
      </c>
      <c r="AF76" s="10">
        <v>476.30490099999997</v>
      </c>
      <c r="AG76" s="10">
        <v>484.60043300000001</v>
      </c>
      <c r="AH76" s="10">
        <v>492.72619600000002</v>
      </c>
      <c r="AI76" s="10">
        <v>501.37835699999999</v>
      </c>
      <c r="AJ76" s="10">
        <v>511.31332400000002</v>
      </c>
      <c r="AK76" s="5">
        <v>3.3817E-2</v>
      </c>
    </row>
    <row r="77" spans="1:37" ht="15" customHeight="1" x14ac:dyDescent="0.25">
      <c r="A77" s="33" t="s">
        <v>877</v>
      </c>
      <c r="B77" s="6" t="s">
        <v>876</v>
      </c>
      <c r="C77" s="10">
        <v>472.459473</v>
      </c>
      <c r="D77" s="10">
        <v>548.237976</v>
      </c>
      <c r="E77" s="10">
        <v>550.38946499999997</v>
      </c>
      <c r="F77" s="10">
        <v>554.62268100000006</v>
      </c>
      <c r="G77" s="10">
        <v>553.07165499999996</v>
      </c>
      <c r="H77" s="10">
        <v>553.93182400000001</v>
      </c>
      <c r="I77" s="10">
        <v>579.50579800000003</v>
      </c>
      <c r="J77" s="10">
        <v>609.50122099999999</v>
      </c>
      <c r="K77" s="10">
        <v>621.45330799999999</v>
      </c>
      <c r="L77" s="10">
        <v>650.45355199999995</v>
      </c>
      <c r="M77" s="10">
        <v>683.45281999999997</v>
      </c>
      <c r="N77" s="10">
        <v>714.94140600000003</v>
      </c>
      <c r="O77" s="10">
        <v>746.96948199999997</v>
      </c>
      <c r="P77" s="10">
        <v>777.44018600000004</v>
      </c>
      <c r="Q77" s="10">
        <v>813.522156</v>
      </c>
      <c r="R77" s="10">
        <v>836.51330600000006</v>
      </c>
      <c r="S77" s="10">
        <v>858.52880900000002</v>
      </c>
      <c r="T77" s="10">
        <v>879.64794900000004</v>
      </c>
      <c r="U77" s="10">
        <v>894.69775400000003</v>
      </c>
      <c r="V77" s="10">
        <v>907.51568599999996</v>
      </c>
      <c r="W77" s="10">
        <v>920.04797399999995</v>
      </c>
      <c r="X77" s="10">
        <v>933.54382299999997</v>
      </c>
      <c r="Y77" s="10">
        <v>943.33776899999998</v>
      </c>
      <c r="Z77" s="10">
        <v>954.84710700000005</v>
      </c>
      <c r="AA77" s="10">
        <v>967.11840800000004</v>
      </c>
      <c r="AB77" s="10">
        <v>973.18615699999998</v>
      </c>
      <c r="AC77" s="10">
        <v>978.75677499999995</v>
      </c>
      <c r="AD77" s="10">
        <v>988.10064699999998</v>
      </c>
      <c r="AE77" s="10">
        <v>996.15100099999995</v>
      </c>
      <c r="AF77" s="10">
        <v>1003.673889</v>
      </c>
      <c r="AG77" s="10">
        <v>1006.60968</v>
      </c>
      <c r="AH77" s="10">
        <v>1008.576172</v>
      </c>
      <c r="AI77" s="10">
        <v>1012.913452</v>
      </c>
      <c r="AJ77" s="10">
        <v>1015.539307</v>
      </c>
      <c r="AK77" s="5">
        <v>1.9451E-2</v>
      </c>
    </row>
    <row r="78" spans="1:37" ht="15" customHeight="1" x14ac:dyDescent="0.25">
      <c r="A78" s="33" t="s">
        <v>875</v>
      </c>
      <c r="B78" s="6" t="s">
        <v>874</v>
      </c>
      <c r="C78" s="10">
        <v>36.254517</v>
      </c>
      <c r="D78" s="10">
        <v>16.339399</v>
      </c>
      <c r="E78" s="10">
        <v>16.347968999999999</v>
      </c>
      <c r="F78" s="10">
        <v>16.263472</v>
      </c>
      <c r="G78" s="10">
        <v>16.218733</v>
      </c>
      <c r="H78" s="10">
        <v>15.884314</v>
      </c>
      <c r="I78" s="10">
        <v>16.006226000000002</v>
      </c>
      <c r="J78" s="10">
        <v>16.091562</v>
      </c>
      <c r="K78" s="10">
        <v>16.047443000000001</v>
      </c>
      <c r="L78" s="10">
        <v>16.118822000000002</v>
      </c>
      <c r="M78" s="10">
        <v>16.041243000000001</v>
      </c>
      <c r="N78" s="10">
        <v>16.019881999999999</v>
      </c>
      <c r="O78" s="10">
        <v>15.944932</v>
      </c>
      <c r="P78" s="10">
        <v>16.036541</v>
      </c>
      <c r="Q78" s="10">
        <v>16.23978</v>
      </c>
      <c r="R78" s="10">
        <v>16.247281999999998</v>
      </c>
      <c r="S78" s="10">
        <v>16.334247999999999</v>
      </c>
      <c r="T78" s="10">
        <v>16.478656999999998</v>
      </c>
      <c r="U78" s="10">
        <v>16.533270000000002</v>
      </c>
      <c r="V78" s="10">
        <v>16.570803000000002</v>
      </c>
      <c r="W78" s="10">
        <v>16.660692000000001</v>
      </c>
      <c r="X78" s="10">
        <v>16.757809000000002</v>
      </c>
      <c r="Y78" s="10">
        <v>16.811115000000001</v>
      </c>
      <c r="Z78" s="10">
        <v>16.891957999999999</v>
      </c>
      <c r="AA78" s="10">
        <v>16.960819000000001</v>
      </c>
      <c r="AB78" s="10">
        <v>16.996437</v>
      </c>
      <c r="AC78" s="10">
        <v>17.042801000000001</v>
      </c>
      <c r="AD78" s="10">
        <v>17.174272999999999</v>
      </c>
      <c r="AE78" s="10">
        <v>17.266645</v>
      </c>
      <c r="AF78" s="10">
        <v>17.376318000000001</v>
      </c>
      <c r="AG78" s="10">
        <v>17.418859000000001</v>
      </c>
      <c r="AH78" s="10">
        <v>17.433916</v>
      </c>
      <c r="AI78" s="10">
        <v>17.515605999999998</v>
      </c>
      <c r="AJ78" s="10">
        <v>17.576098999999999</v>
      </c>
      <c r="AK78" s="5">
        <v>2.2829999999999999E-3</v>
      </c>
    </row>
    <row r="79" spans="1:37" ht="15" customHeight="1" x14ac:dyDescent="0.25">
      <c r="A79" s="33" t="s">
        <v>873</v>
      </c>
      <c r="B79" s="6" t="s">
        <v>872</v>
      </c>
      <c r="C79" s="10">
        <v>2.9243969999999999</v>
      </c>
      <c r="D79" s="10">
        <v>5.2971259999999996</v>
      </c>
      <c r="E79" s="10">
        <v>10.107049999999999</v>
      </c>
      <c r="F79" s="10">
        <v>17.12499</v>
      </c>
      <c r="G79" s="10">
        <v>30.421301</v>
      </c>
      <c r="H79" s="10">
        <v>44.187030999999998</v>
      </c>
      <c r="I79" s="10">
        <v>45.971794000000003</v>
      </c>
      <c r="J79" s="10">
        <v>51.642727000000001</v>
      </c>
      <c r="K79" s="10">
        <v>56.163643</v>
      </c>
      <c r="L79" s="10">
        <v>55.667228999999999</v>
      </c>
      <c r="M79" s="10">
        <v>55.188789</v>
      </c>
      <c r="N79" s="10">
        <v>52.102612000000001</v>
      </c>
      <c r="O79" s="10">
        <v>52.340587999999997</v>
      </c>
      <c r="P79" s="10">
        <v>51.752144000000001</v>
      </c>
      <c r="Q79" s="10">
        <v>51.721522999999998</v>
      </c>
      <c r="R79" s="10">
        <v>47.296612000000003</v>
      </c>
      <c r="S79" s="10">
        <v>46.730010999999998</v>
      </c>
      <c r="T79" s="10">
        <v>46.909992000000003</v>
      </c>
      <c r="U79" s="10">
        <v>46.992435</v>
      </c>
      <c r="V79" s="10">
        <v>47.385185</v>
      </c>
      <c r="W79" s="10">
        <v>46.336582</v>
      </c>
      <c r="X79" s="10">
        <v>46.501590999999998</v>
      </c>
      <c r="Y79" s="10">
        <v>46.845374999999997</v>
      </c>
      <c r="Z79" s="10">
        <v>47.28783</v>
      </c>
      <c r="AA79" s="10">
        <v>47.269672</v>
      </c>
      <c r="AB79" s="10">
        <v>47.443767999999999</v>
      </c>
      <c r="AC79" s="10">
        <v>47.768318000000001</v>
      </c>
      <c r="AD79" s="10">
        <v>48.132106999999998</v>
      </c>
      <c r="AE79" s="10">
        <v>48.342354</v>
      </c>
      <c r="AF79" s="10">
        <v>48.631466000000003</v>
      </c>
      <c r="AG79" s="10">
        <v>48.968665999999999</v>
      </c>
      <c r="AH79" s="10">
        <v>49.159573000000002</v>
      </c>
      <c r="AI79" s="10">
        <v>49.415619</v>
      </c>
      <c r="AJ79" s="10">
        <v>49.895302000000001</v>
      </c>
      <c r="AK79" s="5">
        <v>7.2600999999999999E-2</v>
      </c>
    </row>
    <row r="80" spans="1:37" ht="15" customHeight="1" x14ac:dyDescent="0.25">
      <c r="A80" s="33" t="s">
        <v>871</v>
      </c>
      <c r="B80" s="4" t="s">
        <v>870</v>
      </c>
      <c r="C80" s="28">
        <v>15954.373046999999</v>
      </c>
      <c r="D80" s="28">
        <v>15693.963867</v>
      </c>
      <c r="E80" s="28">
        <v>15656.624023</v>
      </c>
      <c r="F80" s="28">
        <v>15542.589844</v>
      </c>
      <c r="G80" s="28">
        <v>15454.619140999999</v>
      </c>
      <c r="H80" s="28">
        <v>15100.460938</v>
      </c>
      <c r="I80" s="28">
        <v>15155.043944999999</v>
      </c>
      <c r="J80" s="28">
        <v>15191.255859000001</v>
      </c>
      <c r="K80" s="28">
        <v>15194.034180000001</v>
      </c>
      <c r="L80" s="28">
        <v>15234.433594</v>
      </c>
      <c r="M80" s="28">
        <v>15228.650390999999</v>
      </c>
      <c r="N80" s="28">
        <v>15281.984375</v>
      </c>
      <c r="O80" s="28">
        <v>15304.151367</v>
      </c>
      <c r="P80" s="28">
        <v>15447.9375</v>
      </c>
      <c r="Q80" s="28">
        <v>15691.002930000001</v>
      </c>
      <c r="R80" s="28">
        <v>15746.889648</v>
      </c>
      <c r="S80" s="28">
        <v>15877.683594</v>
      </c>
      <c r="T80" s="28">
        <v>16035.537109000001</v>
      </c>
      <c r="U80" s="28">
        <v>16107.569336</v>
      </c>
      <c r="V80" s="28">
        <v>16156.279296999999</v>
      </c>
      <c r="W80" s="28">
        <v>16255.273438</v>
      </c>
      <c r="X80" s="28">
        <v>16354.101562</v>
      </c>
      <c r="Y80" s="28">
        <v>16392.654297000001</v>
      </c>
      <c r="Z80" s="28">
        <v>16453.789062</v>
      </c>
      <c r="AA80" s="28">
        <v>16508.697265999999</v>
      </c>
      <c r="AB80" s="28">
        <v>16506.875</v>
      </c>
      <c r="AC80" s="28">
        <v>16525.90625</v>
      </c>
      <c r="AD80" s="28">
        <v>16626.158202999999</v>
      </c>
      <c r="AE80" s="28">
        <v>16692.046875</v>
      </c>
      <c r="AF80" s="28">
        <v>16746.0625</v>
      </c>
      <c r="AG80" s="28">
        <v>16736.548827999999</v>
      </c>
      <c r="AH80" s="28">
        <v>16697.517577999999</v>
      </c>
      <c r="AI80" s="28">
        <v>16720.787109000001</v>
      </c>
      <c r="AJ80" s="28">
        <v>16716.710938</v>
      </c>
      <c r="AK80" s="27">
        <v>1.9750000000000002E-3</v>
      </c>
    </row>
    <row r="82" spans="1:37" ht="15" customHeight="1" x14ac:dyDescent="0.25">
      <c r="A82" s="33" t="s">
        <v>869</v>
      </c>
      <c r="B82" s="6" t="s">
        <v>868</v>
      </c>
      <c r="C82" s="10">
        <v>1665.472534</v>
      </c>
      <c r="D82" s="10">
        <v>1622.4594729999999</v>
      </c>
      <c r="E82" s="10">
        <v>1644.2060550000001</v>
      </c>
      <c r="F82" s="10">
        <v>1751.1110839999999</v>
      </c>
      <c r="G82" s="10">
        <v>2104.0654300000001</v>
      </c>
      <c r="H82" s="10">
        <v>2407.2009280000002</v>
      </c>
      <c r="I82" s="10">
        <v>2640.255615</v>
      </c>
      <c r="J82" s="10">
        <v>2752.286865</v>
      </c>
      <c r="K82" s="10">
        <v>3188.7377929999998</v>
      </c>
      <c r="L82" s="10">
        <v>3180.6660160000001</v>
      </c>
      <c r="M82" s="10">
        <v>3153.6972660000001</v>
      </c>
      <c r="N82" s="10">
        <v>3137.5092770000001</v>
      </c>
      <c r="O82" s="10">
        <v>3106.3991700000001</v>
      </c>
      <c r="P82" s="10">
        <v>3102.9399410000001</v>
      </c>
      <c r="Q82" s="10">
        <v>3125.9885250000002</v>
      </c>
      <c r="R82" s="10">
        <v>3116.2475589999999</v>
      </c>
      <c r="S82" s="10">
        <v>3144.5192870000001</v>
      </c>
      <c r="T82" s="10">
        <v>3142.6000979999999</v>
      </c>
      <c r="U82" s="10">
        <v>3133.2045899999998</v>
      </c>
      <c r="V82" s="10">
        <v>3118.538818</v>
      </c>
      <c r="W82" s="10">
        <v>3119.460693</v>
      </c>
      <c r="X82" s="10">
        <v>3143.2460940000001</v>
      </c>
      <c r="Y82" s="10">
        <v>3135.655518</v>
      </c>
      <c r="Z82" s="10">
        <v>3133.2934570000002</v>
      </c>
      <c r="AA82" s="10">
        <v>3196.4870609999998</v>
      </c>
      <c r="AB82" s="10">
        <v>3188.8447270000001</v>
      </c>
      <c r="AC82" s="10">
        <v>3189.8239749999998</v>
      </c>
      <c r="AD82" s="10">
        <v>3204.5202640000002</v>
      </c>
      <c r="AE82" s="10">
        <v>3217.1115719999998</v>
      </c>
      <c r="AF82" s="10">
        <v>3228.851807</v>
      </c>
      <c r="AG82" s="10">
        <v>3219.1362300000001</v>
      </c>
      <c r="AH82" s="10">
        <v>3198.3020019999999</v>
      </c>
      <c r="AI82" s="10">
        <v>3189.9011230000001</v>
      </c>
      <c r="AJ82" s="10">
        <v>3175.6611330000001</v>
      </c>
      <c r="AK82" s="5">
        <v>2.1208000000000001E-2</v>
      </c>
    </row>
    <row r="83" spans="1:37" ht="15" customHeight="1" x14ac:dyDescent="0.25">
      <c r="A83" s="33" t="s">
        <v>867</v>
      </c>
      <c r="B83" s="6" t="s">
        <v>866</v>
      </c>
      <c r="C83" s="10">
        <v>4.6682259999999998</v>
      </c>
      <c r="D83" s="10">
        <v>10.273467</v>
      </c>
      <c r="E83" s="10">
        <v>19.92071</v>
      </c>
      <c r="F83" s="10">
        <v>31.734995000000001</v>
      </c>
      <c r="G83" s="10">
        <v>40.764198</v>
      </c>
      <c r="H83" s="10">
        <v>47.929943000000002</v>
      </c>
      <c r="I83" s="10">
        <v>53.456493000000002</v>
      </c>
      <c r="J83" s="10">
        <v>57.885925</v>
      </c>
      <c r="K83" s="10">
        <v>75.938850000000002</v>
      </c>
      <c r="L83" s="10">
        <v>79.734802000000002</v>
      </c>
      <c r="M83" s="10">
        <v>82.208648999999994</v>
      </c>
      <c r="N83" s="10">
        <v>87.065963999999994</v>
      </c>
      <c r="O83" s="10">
        <v>89.071242999999996</v>
      </c>
      <c r="P83" s="10">
        <v>92.362373000000005</v>
      </c>
      <c r="Q83" s="10">
        <v>93.267128</v>
      </c>
      <c r="R83" s="10">
        <v>92.058043999999995</v>
      </c>
      <c r="S83" s="10">
        <v>90.707115000000002</v>
      </c>
      <c r="T83" s="10">
        <v>91.915786999999995</v>
      </c>
      <c r="U83" s="10">
        <v>89.726517000000001</v>
      </c>
      <c r="V83" s="10">
        <v>87.126655999999997</v>
      </c>
      <c r="W83" s="10">
        <v>86.183891000000003</v>
      </c>
      <c r="X83" s="10">
        <v>85.054114999999996</v>
      </c>
      <c r="Y83" s="10">
        <v>83.495140000000006</v>
      </c>
      <c r="Z83" s="10">
        <v>82.462104999999994</v>
      </c>
      <c r="AA83" s="10">
        <v>83.329078999999993</v>
      </c>
      <c r="AB83" s="10">
        <v>81.928641999999996</v>
      </c>
      <c r="AC83" s="10">
        <v>80.797912999999994</v>
      </c>
      <c r="AD83" s="10">
        <v>80.469116</v>
      </c>
      <c r="AE83" s="10">
        <v>79.410431000000003</v>
      </c>
      <c r="AF83" s="10">
        <v>79.784392999999994</v>
      </c>
      <c r="AG83" s="10">
        <v>79.499320999999995</v>
      </c>
      <c r="AH83" s="10">
        <v>78.089432000000002</v>
      </c>
      <c r="AI83" s="10">
        <v>77.037621000000001</v>
      </c>
      <c r="AJ83" s="10">
        <v>75.451408000000001</v>
      </c>
      <c r="AK83" s="5">
        <v>6.4292000000000002E-2</v>
      </c>
    </row>
    <row r="85" spans="1:37" ht="15" customHeight="1" x14ac:dyDescent="0.25">
      <c r="A85" s="33" t="s">
        <v>865</v>
      </c>
      <c r="B85" s="4" t="s">
        <v>864</v>
      </c>
      <c r="C85" s="28">
        <v>3340.8867190000001</v>
      </c>
      <c r="D85" s="28">
        <v>3544.859375</v>
      </c>
      <c r="E85" s="28">
        <v>3920.1708979999999</v>
      </c>
      <c r="F85" s="28">
        <v>4234.0048829999996</v>
      </c>
      <c r="G85" s="28">
        <v>4752.6523440000001</v>
      </c>
      <c r="H85" s="28">
        <v>5132.4804690000001</v>
      </c>
      <c r="I85" s="28">
        <v>5464.8388670000004</v>
      </c>
      <c r="J85" s="28">
        <v>5695.6318359999996</v>
      </c>
      <c r="K85" s="28">
        <v>6222.2919920000004</v>
      </c>
      <c r="L85" s="28">
        <v>6262.8642579999996</v>
      </c>
      <c r="M85" s="28">
        <v>6322.111328</v>
      </c>
      <c r="N85" s="28">
        <v>6415.890625</v>
      </c>
      <c r="O85" s="28">
        <v>6512.841797</v>
      </c>
      <c r="P85" s="28">
        <v>6662.9169920000004</v>
      </c>
      <c r="Q85" s="28">
        <v>6831.705078</v>
      </c>
      <c r="R85" s="28">
        <v>6910.095703</v>
      </c>
      <c r="S85" s="28">
        <v>7057.263672</v>
      </c>
      <c r="T85" s="28">
        <v>7208.6328119999998</v>
      </c>
      <c r="U85" s="28">
        <v>7301.296875</v>
      </c>
      <c r="V85" s="28">
        <v>7384.9414059999999</v>
      </c>
      <c r="W85" s="28">
        <v>7478.8330079999996</v>
      </c>
      <c r="X85" s="28">
        <v>7583.3486329999996</v>
      </c>
      <c r="Y85" s="28">
        <v>7637.1728519999997</v>
      </c>
      <c r="Z85" s="28">
        <v>7701.3046880000002</v>
      </c>
      <c r="AA85" s="28">
        <v>7795.4658200000003</v>
      </c>
      <c r="AB85" s="28">
        <v>7807.75</v>
      </c>
      <c r="AC85" s="28">
        <v>7822.2314450000003</v>
      </c>
      <c r="AD85" s="28">
        <v>7879.8476559999999</v>
      </c>
      <c r="AE85" s="28">
        <v>7929.5400390000004</v>
      </c>
      <c r="AF85" s="28">
        <v>7951.8251950000003</v>
      </c>
      <c r="AG85" s="28">
        <v>7968.0009769999997</v>
      </c>
      <c r="AH85" s="28">
        <v>7982.8242190000001</v>
      </c>
      <c r="AI85" s="28">
        <v>8028.8652339999999</v>
      </c>
      <c r="AJ85" s="28">
        <v>8062.9931640000004</v>
      </c>
      <c r="AK85" s="27">
        <v>2.6013000000000001E-2</v>
      </c>
    </row>
    <row r="86" spans="1:37" ht="15" customHeight="1" thickBot="1" x14ac:dyDescent="0.3"/>
    <row r="87" spans="1:37" ht="15" customHeight="1" x14ac:dyDescent="0.25">
      <c r="B87" s="44" t="s">
        <v>863</v>
      </c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</row>
    <row r="88" spans="1:37" ht="15" customHeight="1" x14ac:dyDescent="0.25">
      <c r="B88" s="35" t="s">
        <v>862</v>
      </c>
    </row>
    <row r="89" spans="1:37" ht="15" customHeight="1" x14ac:dyDescent="0.25">
      <c r="B89" s="35" t="s">
        <v>861</v>
      </c>
    </row>
    <row r="90" spans="1:37" ht="15" customHeight="1" x14ac:dyDescent="0.25">
      <c r="B90" s="35" t="s">
        <v>860</v>
      </c>
    </row>
    <row r="91" spans="1:37" ht="15" customHeight="1" x14ac:dyDescent="0.25">
      <c r="B91" s="35" t="s">
        <v>859</v>
      </c>
    </row>
    <row r="92" spans="1:37" ht="15" customHeight="1" x14ac:dyDescent="0.25">
      <c r="B92" s="35" t="s">
        <v>858</v>
      </c>
    </row>
    <row r="93" spans="1:37" ht="15" customHeight="1" x14ac:dyDescent="0.25">
      <c r="B93" s="35" t="s">
        <v>857</v>
      </c>
    </row>
    <row r="94" spans="1:37" ht="15" customHeight="1" x14ac:dyDescent="0.25">
      <c r="B94" s="35" t="s">
        <v>1148</v>
      </c>
    </row>
    <row r="95" spans="1:37" ht="15" customHeight="1" x14ac:dyDescent="0.25">
      <c r="B95" s="35" t="s">
        <v>1138</v>
      </c>
    </row>
    <row r="96" spans="1:37" ht="15" customHeight="1" x14ac:dyDescent="0.25">
      <c r="B96" s="35" t="s">
        <v>1139</v>
      </c>
    </row>
    <row r="97" spans="2:2" ht="15" customHeight="1" x14ac:dyDescent="0.25">
      <c r="B97" s="35" t="s">
        <v>1149</v>
      </c>
    </row>
    <row r="98" spans="2:2" ht="15" customHeight="1" x14ac:dyDescent="0.25">
      <c r="B98" s="35" t="s">
        <v>1150</v>
      </c>
    </row>
  </sheetData>
  <mergeCells count="1">
    <mergeCell ref="B87:AK87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A1" s="1" t="s">
        <v>1208</v>
      </c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6" x14ac:dyDescent="0.25">
      <c r="A2" t="s">
        <v>0</v>
      </c>
      <c r="B2" s="11">
        <f>B$5*('BNVP-HDVs-psgr'!B$2/'BNVP-HDVs-psgr'!B$5)</f>
        <v>3660659.6603373885</v>
      </c>
      <c r="C2" s="11">
        <f>C$5*('BNVP-HDVs-psgr'!C$2/'BNVP-HDVs-psgr'!C$5)</f>
        <v>3851491.9760477711</v>
      </c>
      <c r="D2" s="11">
        <f>D$5*('BNVP-HDVs-psgr'!D$2/'BNVP-HDVs-psgr'!D$5)</f>
        <v>3646063.4054392246</v>
      </c>
      <c r="E2" s="11">
        <f>E$5*('BNVP-HDVs-psgr'!E$2/'BNVP-HDVs-psgr'!E$5)</f>
        <v>3549654.8751641377</v>
      </c>
      <c r="F2" s="11">
        <f>F$5*('BNVP-HDVs-psgr'!F$2/'BNVP-HDVs-psgr'!F$5)</f>
        <v>3499899.2131654266</v>
      </c>
      <c r="G2" s="11">
        <f>G$5*('BNVP-HDVs-psgr'!G$2/'BNVP-HDVs-psgr'!G$5)</f>
        <v>3425412.3998337961</v>
      </c>
      <c r="H2" s="11">
        <f>H$5*('BNVP-HDVs-psgr'!H$2/'BNVP-HDVs-psgr'!H$5)</f>
        <v>3356748.6936985101</v>
      </c>
      <c r="I2" s="11">
        <f>I$5*('BNVP-HDVs-psgr'!I$2/'BNVP-HDVs-psgr'!I$5)</f>
        <v>3293019.9330165745</v>
      </c>
      <c r="J2" s="11">
        <f>J$5*('BNVP-HDVs-psgr'!J$2/'BNVP-HDVs-psgr'!J$5)</f>
        <v>3235339.7706528748</v>
      </c>
      <c r="K2" s="11">
        <f>K$5*('BNVP-HDVs-psgr'!K$2/'BNVP-HDVs-psgr'!K$5)</f>
        <v>3210317.3264940353</v>
      </c>
      <c r="L2" s="11">
        <f>L$5*('BNVP-HDVs-psgr'!L$2/'BNVP-HDVs-psgr'!L$5)</f>
        <v>3183480.7536456618</v>
      </c>
      <c r="M2" s="11">
        <f>M$5*('BNVP-HDVs-psgr'!M$2/'BNVP-HDVs-psgr'!M$5)</f>
        <v>3164077.1628385596</v>
      </c>
      <c r="N2" s="11">
        <f>N$5*('BNVP-HDVs-psgr'!N$2/'BNVP-HDVs-psgr'!N$5)</f>
        <v>3142715.4782611807</v>
      </c>
      <c r="O2" s="11">
        <f>O$5*('BNVP-HDVs-psgr'!O$2/'BNVP-HDVs-psgr'!O$5)</f>
        <v>3132303.1737097418</v>
      </c>
      <c r="P2" s="11">
        <f>P$5*('BNVP-HDVs-psgr'!P$2/'BNVP-HDVs-psgr'!P$5)</f>
        <v>3117420.6773823095</v>
      </c>
      <c r="Q2" s="11">
        <f>Q$5*('BNVP-HDVs-psgr'!Q$2/'BNVP-HDVs-psgr'!Q$5)</f>
        <v>3105383.1666772747</v>
      </c>
      <c r="R2" s="11">
        <f>R$5*('BNVP-HDVs-psgr'!R$2/'BNVP-HDVs-psgr'!R$5)</f>
        <v>3093009.8042269647</v>
      </c>
      <c r="S2" s="11">
        <f>S$5*('BNVP-HDVs-psgr'!S$2/'BNVP-HDVs-psgr'!S$5)</f>
        <v>3078944.0210760334</v>
      </c>
      <c r="T2" s="11">
        <f>T$5*('BNVP-HDVs-psgr'!T$2/'BNVP-HDVs-psgr'!T$5)</f>
        <v>3065823.8602185538</v>
      </c>
      <c r="U2" s="11">
        <f>U$5*('BNVP-HDVs-psgr'!U$2/'BNVP-HDVs-psgr'!U$5)</f>
        <v>3052985.9534645574</v>
      </c>
      <c r="V2" s="11">
        <f>V$5*('BNVP-HDVs-psgr'!V$2/'BNVP-HDVs-psgr'!V$5)</f>
        <v>3042304.6502147834</v>
      </c>
      <c r="W2" s="11">
        <f>W$5*('BNVP-HDVs-psgr'!W$2/'BNVP-HDVs-psgr'!W$5)</f>
        <v>3030559.296925988</v>
      </c>
      <c r="X2" s="11">
        <f>X$5*('BNVP-HDVs-psgr'!X$2/'BNVP-HDVs-psgr'!X$5)</f>
        <v>3019892.9511509966</v>
      </c>
      <c r="Y2" s="11">
        <f>Y$5*('BNVP-HDVs-psgr'!Y$2/'BNVP-HDVs-psgr'!Y$5)</f>
        <v>3009906.6116851382</v>
      </c>
      <c r="Z2" s="11">
        <f>Z$5*('BNVP-HDVs-psgr'!Z$2/'BNVP-HDVs-psgr'!Z$5)</f>
        <v>3008102.0477860318</v>
      </c>
      <c r="AA2" s="11">
        <f>AA$5*('BNVP-HDVs-psgr'!AA$2/'BNVP-HDVs-psgr'!AA$5)</f>
        <v>3005922.8380339458</v>
      </c>
      <c r="AB2" s="11">
        <f>AB$5*('BNVP-HDVs-psgr'!AB$2/'BNVP-HDVs-psgr'!AB$5)</f>
        <v>3004976.9818001855</v>
      </c>
      <c r="AC2" s="11">
        <f>AC$5*('BNVP-HDVs-psgr'!AC$2/'BNVP-HDVs-psgr'!AC$5)</f>
        <v>3003660.0485957158</v>
      </c>
      <c r="AD2" s="11">
        <f>AD$5*('BNVP-HDVs-psgr'!AD$2/'BNVP-HDVs-psgr'!AD$5)</f>
        <v>2999037.9746382502</v>
      </c>
      <c r="AE2" s="11">
        <f>AE$5*('BNVP-HDVs-psgr'!AE$2/'BNVP-HDVs-psgr'!AE$5)</f>
        <v>2997310.965252867</v>
      </c>
      <c r="AF2" s="11">
        <f>AF$5*('BNVP-HDVs-psgr'!AF$2/'BNVP-HDVs-psgr'!AF$5)</f>
        <v>2995868.0198267647</v>
      </c>
      <c r="AG2" s="11">
        <f>AG$5*('BNVP-HDVs-psgr'!AG$2/'BNVP-HDVs-psgr'!AG$5)</f>
        <v>2993974.197132559</v>
      </c>
      <c r="AH2" s="11">
        <f>AH$5*('BNVP-HDVs-psgr'!AH$2/'BNVP-HDVs-psgr'!AH$5)</f>
        <v>2992940.5990592241</v>
      </c>
      <c r="AI2" s="11">
        <f>AI$5*('BNVP-HDVs-psgr'!AI$2/'BNVP-HDVs-psgr'!AI$5)</f>
        <v>2991350.4085463877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25">
      <c r="A5" t="s">
        <v>3</v>
      </c>
      <c r="B5" s="20">
        <v>2500000</v>
      </c>
      <c r="C5">
        <f t="shared" ref="C5:AI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  <c r="AH5">
        <f t="shared" si="0"/>
        <v>2500000</v>
      </c>
      <c r="AI5">
        <f t="shared" si="0"/>
        <v>2500000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12" customFormat="1" x14ac:dyDescent="0.25">
      <c r="A7" s="12" t="s">
        <v>1191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40"/>
    </row>
    <row r="8" spans="1:36" s="12" customFormat="1" x14ac:dyDescent="0.25">
      <c r="A8" s="12" t="s">
        <v>1192</v>
      </c>
      <c r="B8" s="11">
        <f>B$5*('BNVP-HDVs-psgr'!B$8/'BNVP-HDVs-psgr'!B$5)</f>
        <v>5801893.0020650728</v>
      </c>
      <c r="C8" s="11">
        <f>C$5*('BNVP-HDVs-psgr'!C$8/'BNVP-HDVs-psgr'!C$5)</f>
        <v>5214448.4236021359</v>
      </c>
      <c r="D8" s="11">
        <f>D$5*('BNVP-HDVs-psgr'!D$8/'BNVP-HDVs-psgr'!D$5)</f>
        <v>5011259.6788323689</v>
      </c>
      <c r="E8" s="11">
        <f>E$5*('BNVP-HDVs-psgr'!E$8/'BNVP-HDVs-psgr'!E$5)</f>
        <v>4836535.3173254626</v>
      </c>
      <c r="F8" s="11">
        <f>F$5*('BNVP-HDVs-psgr'!F$8/'BNVP-HDVs-psgr'!F$5)</f>
        <v>4629678.5636138767</v>
      </c>
      <c r="G8" s="11">
        <f>G$5*('BNVP-HDVs-psgr'!G$8/'BNVP-HDVs-psgr'!G$5)</f>
        <v>4456546.4021624699</v>
      </c>
      <c r="H8" s="11">
        <f>H$5*('BNVP-HDVs-psgr'!H$8/'BNVP-HDVs-psgr'!H$5)</f>
        <v>4306189.2422854388</v>
      </c>
      <c r="I8" s="11">
        <f>I$5*('BNVP-HDVs-psgr'!I$8/'BNVP-HDVs-psgr'!I$5)</f>
        <v>4189153.8134133737</v>
      </c>
      <c r="J8" s="11">
        <f>J$5*('BNVP-HDVs-psgr'!J$8/'BNVP-HDVs-psgr'!J$5)</f>
        <v>4048812.9668463147</v>
      </c>
      <c r="K8" s="11">
        <f>K$5*('BNVP-HDVs-psgr'!K$8/'BNVP-HDVs-psgr'!K$5)</f>
        <v>3985025.5198962474</v>
      </c>
      <c r="L8" s="11">
        <f>L$5*('BNVP-HDVs-psgr'!L$8/'BNVP-HDVs-psgr'!L$5)</f>
        <v>3934205.9959450597</v>
      </c>
      <c r="M8" s="11">
        <f>M$5*('BNVP-HDVs-psgr'!M$8/'BNVP-HDVs-psgr'!M$5)</f>
        <v>3876405.9496505526</v>
      </c>
      <c r="N8" s="11">
        <f>N$5*('BNVP-HDVs-psgr'!N$8/'BNVP-HDVs-psgr'!N$5)</f>
        <v>3831975.9018723769</v>
      </c>
      <c r="O8" s="11">
        <f>O$5*('BNVP-HDVs-psgr'!O$8/'BNVP-HDVs-psgr'!O$5)</f>
        <v>3776628.4151943023</v>
      </c>
      <c r="P8" s="11">
        <f>P$5*('BNVP-HDVs-psgr'!P$8/'BNVP-HDVs-psgr'!P$5)</f>
        <v>3729305.6340415506</v>
      </c>
      <c r="Q8" s="11">
        <f>Q$5*('BNVP-HDVs-psgr'!Q$8/'BNVP-HDVs-psgr'!Q$5)</f>
        <v>3679786.2366082827</v>
      </c>
      <c r="R8" s="11">
        <f>R$5*('BNVP-HDVs-psgr'!R$8/'BNVP-HDVs-psgr'!R$5)</f>
        <v>3627321.3242069394</v>
      </c>
      <c r="S8" s="11">
        <f>S$5*('BNVP-HDVs-psgr'!S$8/'BNVP-HDVs-psgr'!S$5)</f>
        <v>3586574.2052396708</v>
      </c>
      <c r="T8" s="11">
        <f>T$5*('BNVP-HDVs-psgr'!T$8/'BNVP-HDVs-psgr'!T$5)</f>
        <v>3544382.4058541483</v>
      </c>
      <c r="U8" s="11">
        <f>U$5*('BNVP-HDVs-psgr'!U$8/'BNVP-HDVs-psgr'!U$5)</f>
        <v>3504655.9588808641</v>
      </c>
      <c r="V8" s="11">
        <f>V$5*('BNVP-HDVs-psgr'!V$8/'BNVP-HDVs-psgr'!V$5)</f>
        <v>3462981.2499230122</v>
      </c>
      <c r="W8" s="11">
        <f>W$5*('BNVP-HDVs-psgr'!W$8/'BNVP-HDVs-psgr'!W$5)</f>
        <v>3424884.6773231002</v>
      </c>
      <c r="X8" s="11">
        <f>X$5*('BNVP-HDVs-psgr'!X$8/'BNVP-HDVs-psgr'!X$5)</f>
        <v>3388450.0607542084</v>
      </c>
      <c r="Y8" s="11">
        <f>Y$5*('BNVP-HDVs-psgr'!Y$8/'BNVP-HDVs-psgr'!Y$5)</f>
        <v>3352681.5103077036</v>
      </c>
      <c r="Z8" s="11">
        <f>Z$5*('BNVP-HDVs-psgr'!Z$8/'BNVP-HDVs-psgr'!Z$5)</f>
        <v>3314430.1702367137</v>
      </c>
      <c r="AA8" s="11">
        <f>AA$5*('BNVP-HDVs-psgr'!AA$8/'BNVP-HDVs-psgr'!AA$5)</f>
        <v>3283646.2930168654</v>
      </c>
      <c r="AB8" s="11">
        <f>AB$5*('BNVP-HDVs-psgr'!AB$8/'BNVP-HDVs-psgr'!AB$5)</f>
        <v>3250557.7977666873</v>
      </c>
      <c r="AC8" s="11">
        <f>AC$5*('BNVP-HDVs-psgr'!AC$8/'BNVP-HDVs-psgr'!AC$5)</f>
        <v>3219502.1557579543</v>
      </c>
      <c r="AD8" s="11">
        <f>AD$5*('BNVP-HDVs-psgr'!AD$8/'BNVP-HDVs-psgr'!AD$5)</f>
        <v>3190349.3190118875</v>
      </c>
      <c r="AE8" s="11">
        <f>AE$5*('BNVP-HDVs-psgr'!AE$8/'BNVP-HDVs-psgr'!AE$5)</f>
        <v>3160655.8164576027</v>
      </c>
      <c r="AF8" s="11">
        <f>AF$5*('BNVP-HDVs-psgr'!AF$8/'BNVP-HDVs-psgr'!AF$5)</f>
        <v>3132552.589577537</v>
      </c>
      <c r="AG8" s="11">
        <f>AG$5*('BNVP-HDVs-psgr'!AG$8/'BNVP-HDVs-psgr'!AG$5)</f>
        <v>3107299.4456662484</v>
      </c>
      <c r="AH8" s="11">
        <f>AH$5*('BNVP-HDVs-psgr'!AH$8/'BNVP-HDVs-psgr'!AH$5)</f>
        <v>3081025.9358264413</v>
      </c>
      <c r="AI8" s="11">
        <f>AI$5*('BNVP-HDVs-psgr'!AI$8/'BNVP-HDVs-psgr'!AI$5)</f>
        <v>3056612.9168902002</v>
      </c>
      <c r="AJ8" s="4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A1" s="1" t="s">
        <v>1208</v>
      </c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6" x14ac:dyDescent="0.25">
      <c r="A2" t="s">
        <v>0</v>
      </c>
      <c r="B2" s="11">
        <f>B$5*('BNVP-HDVs-psgr'!B$2/'BNVP-HDVs-psgr'!B$5)</f>
        <v>43927.915924048662</v>
      </c>
      <c r="C2" s="11">
        <f>C$5*('BNVP-HDVs-psgr'!C$2/'BNVP-HDVs-psgr'!C$5)</f>
        <v>46217.903712573258</v>
      </c>
      <c r="D2" s="11">
        <f>D$5*('BNVP-HDVs-psgr'!D$2/'BNVP-HDVs-psgr'!D$5)</f>
        <v>43752.760865270691</v>
      </c>
      <c r="E2" s="11">
        <f>E$5*('BNVP-HDVs-psgr'!E$2/'BNVP-HDVs-psgr'!E$5)</f>
        <v>42595.858501969655</v>
      </c>
      <c r="F2" s="11">
        <f>F$5*('BNVP-HDVs-psgr'!F$2/'BNVP-HDVs-psgr'!F$5)</f>
        <v>41998.790557985121</v>
      </c>
      <c r="G2" s="11">
        <f>G$5*('BNVP-HDVs-psgr'!G$2/'BNVP-HDVs-psgr'!G$5)</f>
        <v>41104.948798005549</v>
      </c>
      <c r="H2" s="11">
        <f>H$5*('BNVP-HDVs-psgr'!H$2/'BNVP-HDVs-psgr'!H$5)</f>
        <v>40280.984324382123</v>
      </c>
      <c r="I2" s="11">
        <f>I$5*('BNVP-HDVs-psgr'!I$2/'BNVP-HDVs-psgr'!I$5)</f>
        <v>39516.239196198891</v>
      </c>
      <c r="J2" s="11">
        <f>J$5*('BNVP-HDVs-psgr'!J$2/'BNVP-HDVs-psgr'!J$5)</f>
        <v>38824.077247834495</v>
      </c>
      <c r="K2" s="11">
        <f>K$5*('BNVP-HDVs-psgr'!K$2/'BNVP-HDVs-psgr'!K$5)</f>
        <v>38523.807917928425</v>
      </c>
      <c r="L2" s="11">
        <f>L$5*('BNVP-HDVs-psgr'!L$2/'BNVP-HDVs-psgr'!L$5)</f>
        <v>38201.76904374794</v>
      </c>
      <c r="M2" s="11">
        <f>M$5*('BNVP-HDVs-psgr'!M$2/'BNVP-HDVs-psgr'!M$5)</f>
        <v>37968.92595406271</v>
      </c>
      <c r="N2" s="11">
        <f>N$5*('BNVP-HDVs-psgr'!N$2/'BNVP-HDVs-psgr'!N$5)</f>
        <v>37712.585739134163</v>
      </c>
      <c r="O2" s="11">
        <f>O$5*('BNVP-HDVs-psgr'!O$2/'BNVP-HDVs-psgr'!O$5)</f>
        <v>37587.638084516904</v>
      </c>
      <c r="P2" s="11">
        <f>P$5*('BNVP-HDVs-psgr'!P$2/'BNVP-HDVs-psgr'!P$5)</f>
        <v>37409.04812858771</v>
      </c>
      <c r="Q2" s="11">
        <f>Q$5*('BNVP-HDVs-psgr'!Q$2/'BNVP-HDVs-psgr'!Q$5)</f>
        <v>37264.598000127298</v>
      </c>
      <c r="R2" s="11">
        <f>R$5*('BNVP-HDVs-psgr'!R$2/'BNVP-HDVs-psgr'!R$5)</f>
        <v>37116.11765072358</v>
      </c>
      <c r="S2" s="11">
        <f>S$5*('BNVP-HDVs-psgr'!S$2/'BNVP-HDVs-psgr'!S$5)</f>
        <v>36947.328252912397</v>
      </c>
      <c r="T2" s="11">
        <f>T$5*('BNVP-HDVs-psgr'!T$2/'BNVP-HDVs-psgr'!T$5)</f>
        <v>36789.886322622646</v>
      </c>
      <c r="U2" s="11">
        <f>U$5*('BNVP-HDVs-psgr'!U$2/'BNVP-HDVs-psgr'!U$5)</f>
        <v>36635.831441574694</v>
      </c>
      <c r="V2" s="11">
        <f>V$5*('BNVP-HDVs-psgr'!V$2/'BNVP-HDVs-psgr'!V$5)</f>
        <v>36507.655802577399</v>
      </c>
      <c r="W2" s="11">
        <f>W$5*('BNVP-HDVs-psgr'!W$2/'BNVP-HDVs-psgr'!W$5)</f>
        <v>36366.711563111858</v>
      </c>
      <c r="X2" s="11">
        <f>X$5*('BNVP-HDVs-psgr'!X$2/'BNVP-HDVs-psgr'!X$5)</f>
        <v>36238.715413811959</v>
      </c>
      <c r="Y2" s="11">
        <f>Y$5*('BNVP-HDVs-psgr'!Y$2/'BNVP-HDVs-psgr'!Y$5)</f>
        <v>36118.879340221654</v>
      </c>
      <c r="Z2" s="11">
        <f>Z$5*('BNVP-HDVs-psgr'!Z$2/'BNVP-HDVs-psgr'!Z$5)</f>
        <v>36097.224573432388</v>
      </c>
      <c r="AA2" s="11">
        <f>AA$5*('BNVP-HDVs-psgr'!AA$2/'BNVP-HDVs-psgr'!AA$5)</f>
        <v>36071.074056407349</v>
      </c>
      <c r="AB2" s="11">
        <f>AB$5*('BNVP-HDVs-psgr'!AB$2/'BNVP-HDVs-psgr'!AB$5)</f>
        <v>36059.723781602224</v>
      </c>
      <c r="AC2" s="11">
        <f>AC$5*('BNVP-HDVs-psgr'!AC$2/'BNVP-HDVs-psgr'!AC$5)</f>
        <v>36043.920583148589</v>
      </c>
      <c r="AD2" s="11">
        <f>AD$5*('BNVP-HDVs-psgr'!AD$2/'BNVP-HDVs-psgr'!AD$5)</f>
        <v>35988.455695659002</v>
      </c>
      <c r="AE2" s="11">
        <f>AE$5*('BNVP-HDVs-psgr'!AE$2/'BNVP-HDVs-psgr'!AE$5)</f>
        <v>35967.731583034401</v>
      </c>
      <c r="AF2" s="11">
        <f>AF$5*('BNVP-HDVs-psgr'!AF$2/'BNVP-HDVs-psgr'!AF$5)</f>
        <v>35950.416237921178</v>
      </c>
      <c r="AG2" s="11">
        <f>AG$5*('BNVP-HDVs-psgr'!AG$2/'BNVP-HDVs-psgr'!AG$5)</f>
        <v>35927.690365590708</v>
      </c>
      <c r="AH2" s="11">
        <f>AH$5*('BNVP-HDVs-psgr'!AH$2/'BNVP-HDVs-psgr'!AH$5)</f>
        <v>35915.287188710688</v>
      </c>
      <c r="AI2" s="11">
        <f>AI$5*('BNVP-HDVs-psgr'!AI$2/'BNVP-HDVs-psgr'!AI$5)</f>
        <v>35896.204902556652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f>B$5</f>
        <v>30000</v>
      </c>
      <c r="C4">
        <f t="shared" ref="C4:AI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  <c r="AG4">
        <f t="shared" si="0"/>
        <v>30000</v>
      </c>
      <c r="AH4">
        <f t="shared" si="0"/>
        <v>30000</v>
      </c>
      <c r="AI4">
        <f t="shared" si="0"/>
        <v>30000</v>
      </c>
    </row>
    <row r="5" spans="1:36" x14ac:dyDescent="0.25">
      <c r="A5" t="s">
        <v>3</v>
      </c>
      <c r="B5" s="20">
        <f>Ships!A49</f>
        <v>30000</v>
      </c>
      <c r="C5">
        <f t="shared" ref="C5:AI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  <c r="AG5">
        <f t="shared" si="1"/>
        <v>30000</v>
      </c>
      <c r="AH5">
        <f t="shared" si="1"/>
        <v>30000</v>
      </c>
      <c r="AI5">
        <f t="shared" si="1"/>
        <v>30000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12" customFormat="1" x14ac:dyDescent="0.25">
      <c r="A7" s="12" t="s">
        <v>1191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40"/>
    </row>
    <row r="8" spans="1:36" s="12" customFormat="1" x14ac:dyDescent="0.25">
      <c r="A8" s="12" t="s">
        <v>1192</v>
      </c>
      <c r="B8" s="11">
        <f>B$5*('BNVP-HDVs-psgr'!B$8/'BNVP-HDVs-psgr'!B$5)</f>
        <v>69622.716024780879</v>
      </c>
      <c r="C8" s="11">
        <f>C$5*('BNVP-HDVs-psgr'!C$8/'BNVP-HDVs-psgr'!C$5)</f>
        <v>62573.381083225635</v>
      </c>
      <c r="D8" s="11">
        <f>D$5*('BNVP-HDVs-psgr'!D$8/'BNVP-HDVs-psgr'!D$5)</f>
        <v>60135.116145988432</v>
      </c>
      <c r="E8" s="11">
        <f>E$5*('BNVP-HDVs-psgr'!E$8/'BNVP-HDVs-psgr'!E$5)</f>
        <v>58038.42380790555</v>
      </c>
      <c r="F8" s="11">
        <f>F$5*('BNVP-HDVs-psgr'!F$8/'BNVP-HDVs-psgr'!F$5)</f>
        <v>55556.142763366515</v>
      </c>
      <c r="G8" s="11">
        <f>G$5*('BNVP-HDVs-psgr'!G$8/'BNVP-HDVs-psgr'!G$5)</f>
        <v>53478.556825949643</v>
      </c>
      <c r="H8" s="11">
        <f>H$5*('BNVP-HDVs-psgr'!H$8/'BNVP-HDVs-psgr'!H$5)</f>
        <v>51674.270907425263</v>
      </c>
      <c r="I8" s="11">
        <f>I$5*('BNVP-HDVs-psgr'!I$8/'BNVP-HDVs-psgr'!I$5)</f>
        <v>50269.845760960488</v>
      </c>
      <c r="J8" s="11">
        <f>J$5*('BNVP-HDVs-psgr'!J$8/'BNVP-HDVs-psgr'!J$5)</f>
        <v>48585.755602155776</v>
      </c>
      <c r="K8" s="11">
        <f>K$5*('BNVP-HDVs-psgr'!K$8/'BNVP-HDVs-psgr'!K$5)</f>
        <v>47820.306238754973</v>
      </c>
      <c r="L8" s="11">
        <f>L$5*('BNVP-HDVs-psgr'!L$8/'BNVP-HDVs-psgr'!L$5)</f>
        <v>47210.471951340718</v>
      </c>
      <c r="M8" s="11">
        <f>M$5*('BNVP-HDVs-psgr'!M$8/'BNVP-HDVs-psgr'!M$5)</f>
        <v>46516.871395806629</v>
      </c>
      <c r="N8" s="11">
        <f>N$5*('BNVP-HDVs-psgr'!N$8/'BNVP-HDVs-psgr'!N$5)</f>
        <v>45983.710822468522</v>
      </c>
      <c r="O8" s="11">
        <f>O$5*('BNVP-HDVs-psgr'!O$8/'BNVP-HDVs-psgr'!O$5)</f>
        <v>45319.540982331629</v>
      </c>
      <c r="P8" s="11">
        <f>P$5*('BNVP-HDVs-psgr'!P$8/'BNVP-HDVs-psgr'!P$5)</f>
        <v>44751.667608498603</v>
      </c>
      <c r="Q8" s="11">
        <f>Q$5*('BNVP-HDVs-psgr'!Q$8/'BNVP-HDVs-psgr'!Q$5)</f>
        <v>44157.434839299392</v>
      </c>
      <c r="R8" s="11">
        <f>R$5*('BNVP-HDVs-psgr'!R$8/'BNVP-HDVs-psgr'!R$5)</f>
        <v>43527.855890483275</v>
      </c>
      <c r="S8" s="11">
        <f>S$5*('BNVP-HDVs-psgr'!S$8/'BNVP-HDVs-psgr'!S$5)</f>
        <v>43038.89046287605</v>
      </c>
      <c r="T8" s="11">
        <f>T$5*('BNVP-HDVs-psgr'!T$8/'BNVP-HDVs-psgr'!T$5)</f>
        <v>42532.588870249783</v>
      </c>
      <c r="U8" s="11">
        <f>U$5*('BNVP-HDVs-psgr'!U$8/'BNVP-HDVs-psgr'!U$5)</f>
        <v>42055.871506570365</v>
      </c>
      <c r="V8" s="11">
        <f>V$5*('BNVP-HDVs-psgr'!V$8/'BNVP-HDVs-psgr'!V$5)</f>
        <v>41555.774999076144</v>
      </c>
      <c r="W8" s="11">
        <f>W$5*('BNVP-HDVs-psgr'!W$8/'BNVP-HDVs-psgr'!W$5)</f>
        <v>41098.616127877198</v>
      </c>
      <c r="X8" s="11">
        <f>X$5*('BNVP-HDVs-psgr'!X$8/'BNVP-HDVs-psgr'!X$5)</f>
        <v>40661.400729050503</v>
      </c>
      <c r="Y8" s="11">
        <f>Y$5*('BNVP-HDVs-psgr'!Y$8/'BNVP-HDVs-psgr'!Y$5)</f>
        <v>40232.178123692443</v>
      </c>
      <c r="Z8" s="11">
        <f>Z$5*('BNVP-HDVs-psgr'!Z$8/'BNVP-HDVs-psgr'!Z$5)</f>
        <v>39773.162042840559</v>
      </c>
      <c r="AA8" s="11">
        <f>AA$5*('BNVP-HDVs-psgr'!AA$8/'BNVP-HDVs-psgr'!AA$5)</f>
        <v>39403.755516202385</v>
      </c>
      <c r="AB8" s="11">
        <f>AB$5*('BNVP-HDVs-psgr'!AB$8/'BNVP-HDVs-psgr'!AB$5)</f>
        <v>39006.693573200246</v>
      </c>
      <c r="AC8" s="11">
        <f>AC$5*('BNVP-HDVs-psgr'!AC$8/'BNVP-HDVs-psgr'!AC$5)</f>
        <v>38634.025869095451</v>
      </c>
      <c r="AD8" s="11">
        <f>AD$5*('BNVP-HDVs-psgr'!AD$8/'BNVP-HDVs-psgr'!AD$5)</f>
        <v>38284.191828142648</v>
      </c>
      <c r="AE8" s="11">
        <f>AE$5*('BNVP-HDVs-psgr'!AE$8/'BNVP-HDVs-psgr'!AE$5)</f>
        <v>37927.869797491228</v>
      </c>
      <c r="AF8" s="11">
        <f>AF$5*('BNVP-HDVs-psgr'!AF$8/'BNVP-HDVs-psgr'!AF$5)</f>
        <v>37590.631074930439</v>
      </c>
      <c r="AG8" s="11">
        <f>AG$5*('BNVP-HDVs-psgr'!AG$8/'BNVP-HDVs-psgr'!AG$5)</f>
        <v>37287.593347994982</v>
      </c>
      <c r="AH8" s="11">
        <f>AH$5*('BNVP-HDVs-psgr'!AH$8/'BNVP-HDVs-psgr'!AH$5)</f>
        <v>36972.311229917294</v>
      </c>
      <c r="AI8" s="11">
        <f>AI$5*('BNVP-HDVs-psgr'!AI$8/'BNVP-HDVs-psgr'!AI$5)</f>
        <v>36679.355002682401</v>
      </c>
      <c r="AJ8" s="4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2" sqref="B2:B8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1208</v>
      </c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6" x14ac:dyDescent="0.25">
      <c r="A2" t="s">
        <v>0</v>
      </c>
      <c r="B2" s="11">
        <f>B$5*('BNVP-HDVs-psgr'!B$2/'BNVP-HDVs-psgr'!B$5)</f>
        <v>14642638.641349554</v>
      </c>
      <c r="C2" s="11">
        <f>C$5*('BNVP-HDVs-psgr'!C$2/'BNVP-HDVs-psgr'!C$5)</f>
        <v>15405967.904191084</v>
      </c>
      <c r="D2" s="11">
        <f>D$5*('BNVP-HDVs-psgr'!D$2/'BNVP-HDVs-psgr'!D$5)</f>
        <v>14584253.621756898</v>
      </c>
      <c r="E2" s="11">
        <f>E$5*('BNVP-HDVs-psgr'!E$2/'BNVP-HDVs-psgr'!E$5)</f>
        <v>14198619.500656551</v>
      </c>
      <c r="F2" s="11">
        <f>F$5*('BNVP-HDVs-psgr'!F$2/'BNVP-HDVs-psgr'!F$5)</f>
        <v>13999596.852661707</v>
      </c>
      <c r="G2" s="11">
        <f>G$5*('BNVP-HDVs-psgr'!G$2/'BNVP-HDVs-psgr'!G$5)</f>
        <v>13701649.599335184</v>
      </c>
      <c r="H2" s="11">
        <f>H$5*('BNVP-HDVs-psgr'!H$2/'BNVP-HDVs-psgr'!H$5)</f>
        <v>13426994.77479404</v>
      </c>
      <c r="I2" s="11">
        <f>I$5*('BNVP-HDVs-psgr'!I$2/'BNVP-HDVs-psgr'!I$5)</f>
        <v>13172079.732066298</v>
      </c>
      <c r="J2" s="11">
        <f>J$5*('BNVP-HDVs-psgr'!J$2/'BNVP-HDVs-psgr'!J$5)</f>
        <v>12941359.082611499</v>
      </c>
      <c r="K2" s="11">
        <f>K$5*('BNVP-HDVs-psgr'!K$2/'BNVP-HDVs-psgr'!K$5)</f>
        <v>12841269.305976141</v>
      </c>
      <c r="L2" s="11">
        <f>L$5*('BNVP-HDVs-psgr'!L$2/'BNVP-HDVs-psgr'!L$5)</f>
        <v>12733923.014582647</v>
      </c>
      <c r="M2" s="11">
        <f>M$5*('BNVP-HDVs-psgr'!M$2/'BNVP-HDVs-psgr'!M$5)</f>
        <v>12656308.651354238</v>
      </c>
      <c r="N2" s="11">
        <f>N$5*('BNVP-HDVs-psgr'!N$2/'BNVP-HDVs-psgr'!N$5)</f>
        <v>12570861.913044723</v>
      </c>
      <c r="O2" s="11">
        <f>O$5*('BNVP-HDVs-psgr'!O$2/'BNVP-HDVs-psgr'!O$5)</f>
        <v>12529212.694838967</v>
      </c>
      <c r="P2" s="11">
        <f>P$5*('BNVP-HDVs-psgr'!P$2/'BNVP-HDVs-psgr'!P$5)</f>
        <v>12469682.709529238</v>
      </c>
      <c r="Q2" s="11">
        <f>Q$5*('BNVP-HDVs-psgr'!Q$2/'BNVP-HDVs-psgr'!Q$5)</f>
        <v>12421532.666709099</v>
      </c>
      <c r="R2" s="11">
        <f>R$5*('BNVP-HDVs-psgr'!R$2/'BNVP-HDVs-psgr'!R$5)</f>
        <v>12372039.216907859</v>
      </c>
      <c r="S2" s="11">
        <f>S$5*('BNVP-HDVs-psgr'!S$2/'BNVP-HDVs-psgr'!S$5)</f>
        <v>12315776.084304133</v>
      </c>
      <c r="T2" s="11">
        <f>T$5*('BNVP-HDVs-psgr'!T$2/'BNVP-HDVs-psgr'!T$5)</f>
        <v>12263295.440874215</v>
      </c>
      <c r="U2" s="11">
        <f>U$5*('BNVP-HDVs-psgr'!U$2/'BNVP-HDVs-psgr'!U$5)</f>
        <v>12211943.81385823</v>
      </c>
      <c r="V2" s="11">
        <f>V$5*('BNVP-HDVs-psgr'!V$2/'BNVP-HDVs-psgr'!V$5)</f>
        <v>12169218.600859134</v>
      </c>
      <c r="W2" s="11">
        <f>W$5*('BNVP-HDVs-psgr'!W$2/'BNVP-HDVs-psgr'!W$5)</f>
        <v>12122237.187703952</v>
      </c>
      <c r="X2" s="11">
        <f>X$5*('BNVP-HDVs-psgr'!X$2/'BNVP-HDVs-psgr'!X$5)</f>
        <v>12079571.804603986</v>
      </c>
      <c r="Y2" s="11">
        <f>Y$5*('BNVP-HDVs-psgr'!Y$2/'BNVP-HDVs-psgr'!Y$5)</f>
        <v>12039626.446740553</v>
      </c>
      <c r="Z2" s="11">
        <f>Z$5*('BNVP-HDVs-psgr'!Z$2/'BNVP-HDVs-psgr'!Z$5)</f>
        <v>12032408.191144127</v>
      </c>
      <c r="AA2" s="11">
        <f>AA$5*('BNVP-HDVs-psgr'!AA$2/'BNVP-HDVs-psgr'!AA$5)</f>
        <v>12023691.352135783</v>
      </c>
      <c r="AB2" s="11">
        <f>AB$5*('BNVP-HDVs-psgr'!AB$2/'BNVP-HDVs-psgr'!AB$5)</f>
        <v>12019907.927200742</v>
      </c>
      <c r="AC2" s="11">
        <f>AC$5*('BNVP-HDVs-psgr'!AC$2/'BNVP-HDVs-psgr'!AC$5)</f>
        <v>12014640.194382863</v>
      </c>
      <c r="AD2" s="11">
        <f>AD$5*('BNVP-HDVs-psgr'!AD$2/'BNVP-HDVs-psgr'!AD$5)</f>
        <v>11996151.898553001</v>
      </c>
      <c r="AE2" s="11">
        <f>AE$5*('BNVP-HDVs-psgr'!AE$2/'BNVP-HDVs-psgr'!AE$5)</f>
        <v>11989243.861011468</v>
      </c>
      <c r="AF2" s="11">
        <f>AF$5*('BNVP-HDVs-psgr'!AF$2/'BNVP-HDVs-psgr'!AF$5)</f>
        <v>11983472.079307059</v>
      </c>
      <c r="AG2" s="11">
        <f>AG$5*('BNVP-HDVs-psgr'!AG$2/'BNVP-HDVs-psgr'!AG$5)</f>
        <v>11975896.788530236</v>
      </c>
      <c r="AH2" s="11">
        <f>AH$5*('BNVP-HDVs-psgr'!AH$2/'BNVP-HDVs-psgr'!AH$5)</f>
        <v>11971762.396236897</v>
      </c>
      <c r="AI2" s="11">
        <f>AI$5*('BNVP-HDVs-psgr'!AI$2/'BNVP-HDVs-psgr'!AI$5)</f>
        <v>11965401.634185551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25">
      <c r="A5" t="s">
        <v>3</v>
      </c>
      <c r="B5" s="20">
        <f>Ships!A35</f>
        <v>10000000</v>
      </c>
      <c r="C5">
        <f t="shared" ref="C5:AI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  <c r="AG5">
        <f t="shared" si="0"/>
        <v>10000000</v>
      </c>
      <c r="AH5">
        <f t="shared" si="0"/>
        <v>10000000</v>
      </c>
      <c r="AI5">
        <f t="shared" si="0"/>
        <v>10000000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12" customFormat="1" x14ac:dyDescent="0.25">
      <c r="A7" s="12" t="s">
        <v>1191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40"/>
    </row>
    <row r="8" spans="1:36" s="12" customFormat="1" x14ac:dyDescent="0.25">
      <c r="A8" s="12" t="s">
        <v>1192</v>
      </c>
      <c r="B8" s="11">
        <f>B$5*('BNVP-HDVs-psgr'!B$8/'BNVP-HDVs-psgr'!B$5)</f>
        <v>23207572.008260291</v>
      </c>
      <c r="C8" s="11">
        <f>C$5*('BNVP-HDVs-psgr'!C$8/'BNVP-HDVs-psgr'!C$5)</f>
        <v>20857793.694408543</v>
      </c>
      <c r="D8" s="11">
        <f>D$5*('BNVP-HDVs-psgr'!D$8/'BNVP-HDVs-psgr'!D$5)</f>
        <v>20045038.715329476</v>
      </c>
      <c r="E8" s="11">
        <f>E$5*('BNVP-HDVs-psgr'!E$8/'BNVP-HDVs-psgr'!E$5)</f>
        <v>19346141.26930185</v>
      </c>
      <c r="F8" s="11">
        <f>F$5*('BNVP-HDVs-psgr'!F$8/'BNVP-HDVs-psgr'!F$5)</f>
        <v>18518714.254455507</v>
      </c>
      <c r="G8" s="11">
        <f>G$5*('BNVP-HDVs-psgr'!G$8/'BNVP-HDVs-psgr'!G$5)</f>
        <v>17826185.60864988</v>
      </c>
      <c r="H8" s="11">
        <f>H$5*('BNVP-HDVs-psgr'!H$8/'BNVP-HDVs-psgr'!H$5)</f>
        <v>17224756.969141755</v>
      </c>
      <c r="I8" s="11">
        <f>I$5*('BNVP-HDVs-psgr'!I$8/'BNVP-HDVs-psgr'!I$5)</f>
        <v>16756615.253653495</v>
      </c>
      <c r="J8" s="11">
        <f>J$5*('BNVP-HDVs-psgr'!J$8/'BNVP-HDVs-psgr'!J$5)</f>
        <v>16195251.867385259</v>
      </c>
      <c r="K8" s="11">
        <f>K$5*('BNVP-HDVs-psgr'!K$8/'BNVP-HDVs-psgr'!K$5)</f>
        <v>15940102.07958499</v>
      </c>
      <c r="L8" s="11">
        <f>L$5*('BNVP-HDVs-psgr'!L$8/'BNVP-HDVs-psgr'!L$5)</f>
        <v>15736823.983780239</v>
      </c>
      <c r="M8" s="11">
        <f>M$5*('BNVP-HDVs-psgr'!M$8/'BNVP-HDVs-psgr'!M$5)</f>
        <v>15505623.79860221</v>
      </c>
      <c r="N8" s="11">
        <f>N$5*('BNVP-HDVs-psgr'!N$8/'BNVP-HDVs-psgr'!N$5)</f>
        <v>15327903.607489508</v>
      </c>
      <c r="O8" s="11">
        <f>O$5*('BNVP-HDVs-psgr'!O$8/'BNVP-HDVs-psgr'!O$5)</f>
        <v>15106513.660777209</v>
      </c>
      <c r="P8" s="11">
        <f>P$5*('BNVP-HDVs-psgr'!P$8/'BNVP-HDVs-psgr'!P$5)</f>
        <v>14917222.536166202</v>
      </c>
      <c r="Q8" s="11">
        <f>Q$5*('BNVP-HDVs-psgr'!Q$8/'BNVP-HDVs-psgr'!Q$5)</f>
        <v>14719144.946433131</v>
      </c>
      <c r="R8" s="11">
        <f>R$5*('BNVP-HDVs-psgr'!R$8/'BNVP-HDVs-psgr'!R$5)</f>
        <v>14509285.296827758</v>
      </c>
      <c r="S8" s="11">
        <f>S$5*('BNVP-HDVs-psgr'!S$8/'BNVP-HDVs-psgr'!S$5)</f>
        <v>14346296.820958683</v>
      </c>
      <c r="T8" s="11">
        <f>T$5*('BNVP-HDVs-psgr'!T$8/'BNVP-HDVs-psgr'!T$5)</f>
        <v>14177529.623416593</v>
      </c>
      <c r="U8" s="11">
        <f>U$5*('BNVP-HDVs-psgr'!U$8/'BNVP-HDVs-psgr'!U$5)</f>
        <v>14018623.835523456</v>
      </c>
      <c r="V8" s="11">
        <f>V$5*('BNVP-HDVs-psgr'!V$8/'BNVP-HDVs-psgr'!V$5)</f>
        <v>13851924.999692049</v>
      </c>
      <c r="W8" s="11">
        <f>W$5*('BNVP-HDVs-psgr'!W$8/'BNVP-HDVs-psgr'!W$5)</f>
        <v>13699538.709292401</v>
      </c>
      <c r="X8" s="11">
        <f>X$5*('BNVP-HDVs-psgr'!X$8/'BNVP-HDVs-psgr'!X$5)</f>
        <v>13553800.243016833</v>
      </c>
      <c r="Y8" s="11">
        <f>Y$5*('BNVP-HDVs-psgr'!Y$8/'BNVP-HDVs-psgr'!Y$5)</f>
        <v>13410726.041230815</v>
      </c>
      <c r="Z8" s="11">
        <f>Z$5*('BNVP-HDVs-psgr'!Z$8/'BNVP-HDVs-psgr'!Z$5)</f>
        <v>13257720.680946855</v>
      </c>
      <c r="AA8" s="11">
        <f>AA$5*('BNVP-HDVs-psgr'!AA$8/'BNVP-HDVs-psgr'!AA$5)</f>
        <v>13134585.172067462</v>
      </c>
      <c r="AB8" s="11">
        <f>AB$5*('BNVP-HDVs-psgr'!AB$8/'BNVP-HDVs-psgr'!AB$5)</f>
        <v>13002231.191066749</v>
      </c>
      <c r="AC8" s="11">
        <f>AC$5*('BNVP-HDVs-psgr'!AC$8/'BNVP-HDVs-psgr'!AC$5)</f>
        <v>12878008.623031817</v>
      </c>
      <c r="AD8" s="11">
        <f>AD$5*('BNVP-HDVs-psgr'!AD$8/'BNVP-HDVs-psgr'!AD$5)</f>
        <v>12761397.27604755</v>
      </c>
      <c r="AE8" s="11">
        <f>AE$5*('BNVP-HDVs-psgr'!AE$8/'BNVP-HDVs-psgr'!AE$5)</f>
        <v>12642623.265830411</v>
      </c>
      <c r="AF8" s="11">
        <f>AF$5*('BNVP-HDVs-psgr'!AF$8/'BNVP-HDVs-psgr'!AF$5)</f>
        <v>12530210.358310148</v>
      </c>
      <c r="AG8" s="11">
        <f>AG$5*('BNVP-HDVs-psgr'!AG$8/'BNVP-HDVs-psgr'!AG$5)</f>
        <v>12429197.782664994</v>
      </c>
      <c r="AH8" s="11">
        <f>AH$5*('BNVP-HDVs-psgr'!AH$8/'BNVP-HDVs-psgr'!AH$5)</f>
        <v>12324103.743305765</v>
      </c>
      <c r="AI8" s="11">
        <f>AI$5*('BNVP-HDVs-psgr'!AI$8/'BNVP-HDVs-psgr'!AI$5)</f>
        <v>12226451.667560801</v>
      </c>
      <c r="AJ8" s="4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A1" s="1" t="s">
        <v>1208</v>
      </c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6" x14ac:dyDescent="0.25">
      <c r="A2" t="s">
        <v>0</v>
      </c>
      <c r="B2" s="11">
        <f>B4*('BNVP-LDVs-psgr'!B2/'BNVP-LDVs-psgr'!B4)</f>
        <v>14759.423945652174</v>
      </c>
      <c r="C2" s="11">
        <f>C4*('BNVP-LDVs-psgr'!C2/'BNVP-LDVs-psgr'!C4)</f>
        <v>14334.729442184293</v>
      </c>
      <c r="D2" s="11">
        <f>D4*('BNVP-LDVs-psgr'!C2/'BNVP-LDVs-psgr'!C4)</f>
        <v>14334.729442184293</v>
      </c>
      <c r="E2" s="11">
        <f>E4*('BNVP-LDVs-psgr'!E2/'BNVP-LDVs-psgr'!E4)</f>
        <v>12885.01521206647</v>
      </c>
      <c r="F2" s="11">
        <f>F4*('BNVP-LDVs-psgr'!F2/'BNVP-LDVs-psgr'!F4)</f>
        <v>12593.895417658785</v>
      </c>
      <c r="G2" s="11">
        <f>G4*('BNVP-LDVs-psgr'!G2/'BNVP-LDVs-psgr'!G4)</f>
        <v>12272.202634511566</v>
      </c>
      <c r="H2" s="11">
        <f>H4*('BNVP-LDVs-psgr'!H2/'BNVP-LDVs-psgr'!H4)</f>
        <v>11982.806142817866</v>
      </c>
      <c r="I2" s="11">
        <f>I4*('BNVP-LDVs-psgr'!I2/'BNVP-LDVs-psgr'!I4)</f>
        <v>11739.682255631991</v>
      </c>
      <c r="J2" s="11">
        <f>J4*('BNVP-LDVs-psgr'!J2/'BNVP-LDVs-psgr'!J4)</f>
        <v>11487.834003432517</v>
      </c>
      <c r="K2" s="11">
        <f>K4*('BNVP-LDVs-psgr'!K2/'BNVP-LDVs-psgr'!K4)</f>
        <v>11418.499451750449</v>
      </c>
      <c r="L2" s="11">
        <f>L4*('BNVP-LDVs-psgr'!L2/'BNVP-LDVs-psgr'!L4)</f>
        <v>11375.293654318826</v>
      </c>
      <c r="M2" s="11">
        <f>M4*('BNVP-LDVs-psgr'!M2/'BNVP-LDVs-psgr'!M4)</f>
        <v>11326.55683089101</v>
      </c>
      <c r="N2" s="11">
        <f>N4*('BNVP-LDVs-psgr'!N2/'BNVP-LDVs-psgr'!N4)</f>
        <v>11299.186531312929</v>
      </c>
      <c r="O2" s="11">
        <f>O4*('BNVP-LDVs-psgr'!O2/'BNVP-LDVs-psgr'!O4)</f>
        <v>11264.919779124359</v>
      </c>
      <c r="P2" s="11">
        <f>P4*('BNVP-LDVs-psgr'!P2/'BNVP-LDVs-psgr'!P4)</f>
        <v>11233.018092266631</v>
      </c>
      <c r="Q2" s="11">
        <f>Q4*('BNVP-LDVs-psgr'!Q2/'BNVP-LDVs-psgr'!Q4)</f>
        <v>11196.388475178395</v>
      </c>
      <c r="R2" s="11">
        <f>R4*('BNVP-LDVs-psgr'!R2/'BNVP-LDVs-psgr'!R4)</f>
        <v>11142.066129621993</v>
      </c>
      <c r="S2" s="11">
        <f>S4*('BNVP-LDVs-psgr'!S2/'BNVP-LDVs-psgr'!S4)</f>
        <v>11113.861363057196</v>
      </c>
      <c r="T2" s="11">
        <f>T4*('BNVP-LDVs-psgr'!T2/'BNVP-LDVs-psgr'!T4)</f>
        <v>11078.88576589528</v>
      </c>
      <c r="U2" s="11">
        <f>U4*('BNVP-LDVs-psgr'!U2/'BNVP-LDVs-psgr'!U4)</f>
        <v>11046.565806603307</v>
      </c>
      <c r="V2" s="11">
        <f>V4*('BNVP-LDVs-psgr'!V2/'BNVP-LDVs-psgr'!V4)</f>
        <v>11009.205809329065</v>
      </c>
      <c r="W2" s="11">
        <f>W4*('BNVP-LDVs-psgr'!W2/'BNVP-LDVs-psgr'!W4)</f>
        <v>10974.115991823528</v>
      </c>
      <c r="X2" s="11">
        <f>X4*('BNVP-LDVs-psgr'!X2/'BNVP-LDVs-psgr'!X4)</f>
        <v>10942.155984924515</v>
      </c>
      <c r="Y2" s="11">
        <f>Y4*('BNVP-LDVs-psgr'!Y2/'BNVP-LDVs-psgr'!Y4)</f>
        <v>10909.167028441339</v>
      </c>
      <c r="Z2" s="11">
        <f>Z4*('BNVP-LDVs-psgr'!Z2/'BNVP-LDVs-psgr'!Z4)</f>
        <v>10891.622073543434</v>
      </c>
      <c r="AA2" s="11">
        <f>AA4*('BNVP-LDVs-psgr'!AA2/'BNVP-LDVs-psgr'!AA4)</f>
        <v>10892.404572314043</v>
      </c>
      <c r="AB2" s="11">
        <f>AB4*('BNVP-LDVs-psgr'!AB2/'BNVP-LDVs-psgr'!AB4)</f>
        <v>10884.705296477234</v>
      </c>
      <c r="AC2" s="11">
        <f>AC4*('BNVP-LDVs-psgr'!AC2/'BNVP-LDVs-psgr'!AC4)</f>
        <v>10877.918988455402</v>
      </c>
      <c r="AD2" s="11">
        <f>AD4*('BNVP-LDVs-psgr'!AD2/'BNVP-LDVs-psgr'!AD4)</f>
        <v>10871.768471069341</v>
      </c>
      <c r="AE2" s="11">
        <f>AE4*('BNVP-LDVs-psgr'!AE2/'BNVP-LDVs-psgr'!AE4)</f>
        <v>10859.189629803794</v>
      </c>
      <c r="AF2" s="11">
        <f>AF4*('BNVP-LDVs-psgr'!AF2/'BNVP-LDVs-psgr'!AF4)</f>
        <v>10848.461608840245</v>
      </c>
      <c r="AG2" s="11">
        <f>AG4*('BNVP-LDVs-psgr'!AG2/'BNVP-LDVs-psgr'!AG4)</f>
        <v>10841.908599746826</v>
      </c>
      <c r="AH2" s="11">
        <f>AH4*('BNVP-LDVs-psgr'!AH2/'BNVP-LDVs-psgr'!AH4)</f>
        <v>10830.636430730583</v>
      </c>
      <c r="AI2" s="11">
        <f>AI4*('BNVP-LDVs-psgr'!AI2/'BNVP-LDVs-psgr'!AI4)</f>
        <v>10820.530145881774</v>
      </c>
      <c r="AJ2" s="11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 s="20">
        <f>AVERAGE(Motorbikes!C3:C12)</f>
        <v>8980</v>
      </c>
      <c r="C4">
        <f>$B4</f>
        <v>8980</v>
      </c>
      <c r="D4">
        <f t="shared" ref="D4:AI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  <c r="AG4">
        <f t="shared" si="0"/>
        <v>8980</v>
      </c>
      <c r="AH4">
        <f t="shared" si="0"/>
        <v>8980</v>
      </c>
      <c r="AI4">
        <f t="shared" si="0"/>
        <v>8980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12" customFormat="1" x14ac:dyDescent="0.25">
      <c r="A7" s="12" t="s">
        <v>1191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40"/>
    </row>
    <row r="8" spans="1:36" s="12" customFormat="1" x14ac:dyDescent="0.25">
      <c r="A8" s="12" t="s">
        <v>1192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4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A1" s="1" t="s">
        <v>1208</v>
      </c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12" customFormat="1" x14ac:dyDescent="0.25">
      <c r="A7" s="12" t="s">
        <v>1191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40"/>
    </row>
    <row r="8" spans="1:36" s="12" customFormat="1" x14ac:dyDescent="0.25">
      <c r="A8" s="12" t="s">
        <v>1192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1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92" sqref="B92"/>
    </sheetView>
  </sheetViews>
  <sheetFormatPr defaultRowHeight="15" customHeight="1" x14ac:dyDescent="0.25"/>
  <cols>
    <col min="1" max="1" width="20.85546875" hidden="1" customWidth="1"/>
    <col min="2" max="2" width="45.7109375" customWidth="1"/>
  </cols>
  <sheetData>
    <row r="1" spans="1:37" ht="15" customHeight="1" thickBot="1" x14ac:dyDescent="0.3">
      <c r="B1" s="8" t="s">
        <v>1142</v>
      </c>
      <c r="C1" s="7">
        <v>2017</v>
      </c>
      <c r="D1" s="7">
        <v>2018</v>
      </c>
      <c r="E1" s="7">
        <v>2019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  <c r="L1" s="7">
        <v>2026</v>
      </c>
      <c r="M1" s="7">
        <v>2027</v>
      </c>
      <c r="N1" s="7">
        <v>2028</v>
      </c>
      <c r="O1" s="7">
        <v>2029</v>
      </c>
      <c r="P1" s="7">
        <v>2030</v>
      </c>
      <c r="Q1" s="7">
        <v>2031</v>
      </c>
      <c r="R1" s="7">
        <v>2032</v>
      </c>
      <c r="S1" s="7">
        <v>2033</v>
      </c>
      <c r="T1" s="7">
        <v>2034</v>
      </c>
      <c r="U1" s="7">
        <v>2035</v>
      </c>
      <c r="V1" s="7">
        <v>2036</v>
      </c>
      <c r="W1" s="7">
        <v>2037</v>
      </c>
      <c r="X1" s="7">
        <v>2038</v>
      </c>
      <c r="Y1" s="7">
        <v>2039</v>
      </c>
      <c r="Z1" s="7">
        <v>2040</v>
      </c>
      <c r="AA1" s="7">
        <v>2041</v>
      </c>
      <c r="AB1" s="7">
        <v>2042</v>
      </c>
      <c r="AC1" s="7">
        <v>2043</v>
      </c>
      <c r="AD1" s="7">
        <v>2044</v>
      </c>
      <c r="AE1" s="7">
        <v>2045</v>
      </c>
      <c r="AF1" s="7">
        <v>2046</v>
      </c>
      <c r="AG1" s="7">
        <v>2047</v>
      </c>
      <c r="AH1" s="7">
        <v>2048</v>
      </c>
      <c r="AI1" s="7">
        <v>2049</v>
      </c>
      <c r="AJ1" s="7">
        <v>2050</v>
      </c>
    </row>
    <row r="2" spans="1:37" ht="15" customHeight="1" thickTop="1" x14ac:dyDescent="0.25"/>
    <row r="3" spans="1:37" ht="15" customHeight="1" x14ac:dyDescent="0.25">
      <c r="C3" s="32" t="s">
        <v>18</v>
      </c>
      <c r="D3" s="32" t="s">
        <v>1143</v>
      </c>
      <c r="E3" s="32"/>
      <c r="F3" s="32"/>
      <c r="G3" s="32"/>
    </row>
    <row r="4" spans="1:37" ht="15" customHeight="1" x14ac:dyDescent="0.25">
      <c r="C4" s="32" t="s">
        <v>17</v>
      </c>
      <c r="D4" s="32" t="s">
        <v>1144</v>
      </c>
      <c r="E4" s="32"/>
      <c r="F4" s="32"/>
      <c r="G4" s="32" t="s">
        <v>16</v>
      </c>
    </row>
    <row r="5" spans="1:37" ht="15" customHeight="1" x14ac:dyDescent="0.25">
      <c r="C5" s="32" t="s">
        <v>15</v>
      </c>
      <c r="D5" s="32" t="s">
        <v>1145</v>
      </c>
      <c r="E5" s="32"/>
      <c r="F5" s="32"/>
      <c r="G5" s="32"/>
    </row>
    <row r="6" spans="1:37" ht="15" customHeight="1" x14ac:dyDescent="0.25">
      <c r="C6" s="32" t="s">
        <v>14</v>
      </c>
      <c r="D6" s="32"/>
      <c r="E6" s="32" t="s">
        <v>1146</v>
      </c>
      <c r="F6" s="32"/>
      <c r="G6" s="32"/>
    </row>
    <row r="10" spans="1:37" ht="15" customHeight="1" x14ac:dyDescent="0.25">
      <c r="A10" s="33" t="s">
        <v>1096</v>
      </c>
      <c r="B10" s="9" t="s">
        <v>1095</v>
      </c>
    </row>
    <row r="11" spans="1:37" ht="15" customHeight="1" x14ac:dyDescent="0.25">
      <c r="B11" s="8" t="s">
        <v>13</v>
      </c>
    </row>
    <row r="12" spans="1:37" ht="15" customHeight="1" x14ac:dyDescent="0.25">
      <c r="B12" s="8" t="s">
        <v>13</v>
      </c>
      <c r="C12" s="34" t="s">
        <v>13</v>
      </c>
      <c r="D12" s="34" t="s">
        <v>13</v>
      </c>
      <c r="E12" s="34" t="s">
        <v>13</v>
      </c>
      <c r="F12" s="34" t="s">
        <v>13</v>
      </c>
      <c r="G12" s="34" t="s">
        <v>13</v>
      </c>
      <c r="H12" s="34" t="s">
        <v>13</v>
      </c>
      <c r="I12" s="34" t="s">
        <v>13</v>
      </c>
      <c r="J12" s="34" t="s">
        <v>13</v>
      </c>
      <c r="K12" s="34" t="s">
        <v>13</v>
      </c>
      <c r="L12" s="34" t="s">
        <v>13</v>
      </c>
      <c r="M12" s="34" t="s">
        <v>13</v>
      </c>
      <c r="N12" s="34" t="s">
        <v>13</v>
      </c>
      <c r="O12" s="34" t="s">
        <v>13</v>
      </c>
      <c r="P12" s="34" t="s">
        <v>13</v>
      </c>
      <c r="Q12" s="34" t="s">
        <v>13</v>
      </c>
      <c r="R12" s="34" t="s">
        <v>13</v>
      </c>
      <c r="S12" s="34" t="s">
        <v>13</v>
      </c>
      <c r="T12" s="34" t="s">
        <v>13</v>
      </c>
      <c r="U12" s="34" t="s">
        <v>13</v>
      </c>
      <c r="V12" s="34" t="s">
        <v>13</v>
      </c>
      <c r="W12" s="34" t="s">
        <v>13</v>
      </c>
      <c r="X12" s="34" t="s">
        <v>13</v>
      </c>
      <c r="Y12" s="34" t="s">
        <v>13</v>
      </c>
      <c r="Z12" s="34" t="s">
        <v>13</v>
      </c>
      <c r="AA12" s="34" t="s">
        <v>13</v>
      </c>
      <c r="AB12" s="34" t="s">
        <v>13</v>
      </c>
      <c r="AC12" s="34" t="s">
        <v>13</v>
      </c>
      <c r="AD12" s="34" t="s">
        <v>13</v>
      </c>
      <c r="AE12" s="34" t="s">
        <v>13</v>
      </c>
      <c r="AF12" s="34" t="s">
        <v>13</v>
      </c>
      <c r="AG12" s="34" t="s">
        <v>13</v>
      </c>
      <c r="AH12" s="34" t="s">
        <v>13</v>
      </c>
      <c r="AI12" s="34" t="s">
        <v>13</v>
      </c>
      <c r="AJ12" s="34" t="s">
        <v>13</v>
      </c>
      <c r="AK12" s="34" t="s">
        <v>1147</v>
      </c>
    </row>
    <row r="13" spans="1:37" ht="15" customHeight="1" thickBot="1" x14ac:dyDescent="0.3">
      <c r="B13" s="7" t="s">
        <v>1094</v>
      </c>
      <c r="C13" s="7">
        <v>2017</v>
      </c>
      <c r="D13" s="7">
        <v>2018</v>
      </c>
      <c r="E13" s="7">
        <v>2019</v>
      </c>
      <c r="F13" s="7">
        <v>2020</v>
      </c>
      <c r="G13" s="7">
        <v>2021</v>
      </c>
      <c r="H13" s="7">
        <v>2022</v>
      </c>
      <c r="I13" s="7">
        <v>2023</v>
      </c>
      <c r="J13" s="7">
        <v>2024</v>
      </c>
      <c r="K13" s="7">
        <v>2025</v>
      </c>
      <c r="L13" s="7">
        <v>2026</v>
      </c>
      <c r="M13" s="7">
        <v>2027</v>
      </c>
      <c r="N13" s="7">
        <v>2028</v>
      </c>
      <c r="O13" s="7">
        <v>2029</v>
      </c>
      <c r="P13" s="7">
        <v>2030</v>
      </c>
      <c r="Q13" s="7">
        <v>2031</v>
      </c>
      <c r="R13" s="7">
        <v>2032</v>
      </c>
      <c r="S13" s="7">
        <v>2033</v>
      </c>
      <c r="T13" s="7">
        <v>2034</v>
      </c>
      <c r="U13" s="7">
        <v>2035</v>
      </c>
      <c r="V13" s="7">
        <v>2036</v>
      </c>
      <c r="W13" s="7">
        <v>2037</v>
      </c>
      <c r="X13" s="7">
        <v>2038</v>
      </c>
      <c r="Y13" s="7">
        <v>2039</v>
      </c>
      <c r="Z13" s="7">
        <v>2040</v>
      </c>
      <c r="AA13" s="7">
        <v>2041</v>
      </c>
      <c r="AB13" s="7">
        <v>2042</v>
      </c>
      <c r="AC13" s="7">
        <v>2043</v>
      </c>
      <c r="AD13" s="7">
        <v>2044</v>
      </c>
      <c r="AE13" s="7">
        <v>2045</v>
      </c>
      <c r="AF13" s="7">
        <v>2046</v>
      </c>
      <c r="AG13" s="7">
        <v>2047</v>
      </c>
      <c r="AH13" s="7">
        <v>2048</v>
      </c>
      <c r="AI13" s="7">
        <v>2049</v>
      </c>
      <c r="AJ13" s="7">
        <v>2050</v>
      </c>
      <c r="AK13" s="7">
        <v>2050</v>
      </c>
    </row>
    <row r="14" spans="1:37" ht="15" customHeight="1" thickTop="1" x14ac:dyDescent="0.25"/>
    <row r="15" spans="1:37" ht="15" customHeight="1" x14ac:dyDescent="0.25">
      <c r="B15" s="4" t="s">
        <v>1093</v>
      </c>
    </row>
    <row r="16" spans="1:37" ht="15" customHeight="1" x14ac:dyDescent="0.25">
      <c r="B16" s="4" t="s">
        <v>1037</v>
      </c>
    </row>
    <row r="17" spans="1:37" ht="15" customHeight="1" x14ac:dyDescent="0.25">
      <c r="B17" s="4" t="s">
        <v>1092</v>
      </c>
    </row>
    <row r="18" spans="1:37" ht="15" customHeight="1" x14ac:dyDescent="0.25">
      <c r="A18" s="33" t="s">
        <v>1091</v>
      </c>
      <c r="B18" s="6" t="s">
        <v>1064</v>
      </c>
      <c r="C18" s="10">
        <v>39.932198</v>
      </c>
      <c r="D18" s="10">
        <v>40.211303999999998</v>
      </c>
      <c r="E18" s="10">
        <v>40.513824</v>
      </c>
      <c r="F18" s="10">
        <v>41.525288000000003</v>
      </c>
      <c r="G18" s="10">
        <v>42.725876</v>
      </c>
      <c r="H18" s="10">
        <v>44.601742000000002</v>
      </c>
      <c r="I18" s="10">
        <v>46.791462000000003</v>
      </c>
      <c r="J18" s="10">
        <v>48.561171999999999</v>
      </c>
      <c r="K18" s="10">
        <v>51.103966</v>
      </c>
      <c r="L18" s="10">
        <v>51.428905</v>
      </c>
      <c r="M18" s="10">
        <v>51.761825999999999</v>
      </c>
      <c r="N18" s="10">
        <v>51.988579000000001</v>
      </c>
      <c r="O18" s="10">
        <v>52.130004999999997</v>
      </c>
      <c r="P18" s="10">
        <v>52.126143999999996</v>
      </c>
      <c r="Q18" s="10">
        <v>52.121006000000001</v>
      </c>
      <c r="R18" s="10">
        <v>52.128940999999998</v>
      </c>
      <c r="S18" s="10">
        <v>52.119114000000003</v>
      </c>
      <c r="T18" s="10">
        <v>52.112087000000002</v>
      </c>
      <c r="U18" s="10">
        <v>52.088740999999999</v>
      </c>
      <c r="V18" s="10">
        <v>52.061829000000003</v>
      </c>
      <c r="W18" s="10">
        <v>52.014206000000001</v>
      </c>
      <c r="X18" s="10">
        <v>51.975391000000002</v>
      </c>
      <c r="Y18" s="10">
        <v>51.935794999999999</v>
      </c>
      <c r="Z18" s="10">
        <v>51.896782000000002</v>
      </c>
      <c r="AA18" s="10">
        <v>51.857135999999997</v>
      </c>
      <c r="AB18" s="10">
        <v>51.812618000000001</v>
      </c>
      <c r="AC18" s="10">
        <v>51.741565999999999</v>
      </c>
      <c r="AD18" s="10">
        <v>51.669280999999998</v>
      </c>
      <c r="AE18" s="10">
        <v>51.598784999999999</v>
      </c>
      <c r="AF18" s="10">
        <v>51.526859000000002</v>
      </c>
      <c r="AG18" s="10">
        <v>51.444206000000001</v>
      </c>
      <c r="AH18" s="10">
        <v>51.361454000000002</v>
      </c>
      <c r="AI18" s="10">
        <v>51.278449999999999</v>
      </c>
      <c r="AJ18" s="10">
        <v>51.195976000000002</v>
      </c>
      <c r="AK18" s="5">
        <v>7.5760000000000003E-3</v>
      </c>
    </row>
    <row r="19" spans="1:37" ht="15" customHeight="1" x14ac:dyDescent="0.25">
      <c r="A19" s="33" t="s">
        <v>1090</v>
      </c>
      <c r="B19" s="6" t="s">
        <v>1062</v>
      </c>
      <c r="C19" s="10">
        <v>34.618358999999998</v>
      </c>
      <c r="D19" s="10">
        <v>35.125954</v>
      </c>
      <c r="E19" s="10">
        <v>36.109375</v>
      </c>
      <c r="F19" s="10">
        <v>37.344296</v>
      </c>
      <c r="G19" s="10">
        <v>38.630920000000003</v>
      </c>
      <c r="H19" s="10">
        <v>41.030555999999997</v>
      </c>
      <c r="I19" s="10">
        <v>43.407288000000001</v>
      </c>
      <c r="J19" s="10">
        <v>45.234039000000003</v>
      </c>
      <c r="K19" s="10">
        <v>47.075817000000001</v>
      </c>
      <c r="L19" s="10">
        <v>47.209690000000002</v>
      </c>
      <c r="M19" s="10">
        <v>47.180981000000003</v>
      </c>
      <c r="N19" s="10">
        <v>47.077354</v>
      </c>
      <c r="O19" s="10">
        <v>47.024825999999997</v>
      </c>
      <c r="P19" s="10">
        <v>46.948135000000001</v>
      </c>
      <c r="Q19" s="10">
        <v>46.862887999999998</v>
      </c>
      <c r="R19" s="10">
        <v>46.764263</v>
      </c>
      <c r="S19" s="10">
        <v>46.667973000000003</v>
      </c>
      <c r="T19" s="10">
        <v>46.564171000000002</v>
      </c>
      <c r="U19" s="10">
        <v>46.464225999999996</v>
      </c>
      <c r="V19" s="10">
        <v>46.371921999999998</v>
      </c>
      <c r="W19" s="10">
        <v>46.273845999999999</v>
      </c>
      <c r="X19" s="10">
        <v>46.181629000000001</v>
      </c>
      <c r="Y19" s="10">
        <v>46.095356000000002</v>
      </c>
      <c r="Z19" s="10">
        <v>46.011127000000002</v>
      </c>
      <c r="AA19" s="10">
        <v>45.922530999999999</v>
      </c>
      <c r="AB19" s="10">
        <v>45.839573000000001</v>
      </c>
      <c r="AC19" s="10">
        <v>45.747486000000002</v>
      </c>
      <c r="AD19" s="10">
        <v>45.654221</v>
      </c>
      <c r="AE19" s="10">
        <v>45.561852000000002</v>
      </c>
      <c r="AF19" s="10">
        <v>45.472630000000002</v>
      </c>
      <c r="AG19" s="10">
        <v>45.382289999999998</v>
      </c>
      <c r="AH19" s="10">
        <v>45.297877999999997</v>
      </c>
      <c r="AI19" s="10">
        <v>45.209896000000001</v>
      </c>
      <c r="AJ19" s="10">
        <v>45.125853999999997</v>
      </c>
      <c r="AK19" s="5">
        <v>7.8589999999999997E-3</v>
      </c>
    </row>
    <row r="20" spans="1:37" ht="15" customHeight="1" x14ac:dyDescent="0.25">
      <c r="A20" s="33" t="s">
        <v>1089</v>
      </c>
      <c r="B20" s="6" t="s">
        <v>1060</v>
      </c>
      <c r="C20" s="10">
        <v>39.468842000000002</v>
      </c>
      <c r="D20" s="10">
        <v>40.023814999999999</v>
      </c>
      <c r="E20" s="10">
        <v>40.693604000000001</v>
      </c>
      <c r="F20" s="10">
        <v>42.431507000000003</v>
      </c>
      <c r="G20" s="10">
        <v>44.179932000000001</v>
      </c>
      <c r="H20" s="10">
        <v>46.383265999999999</v>
      </c>
      <c r="I20" s="10">
        <v>48.024127999999997</v>
      </c>
      <c r="J20" s="10">
        <v>49.129390999999998</v>
      </c>
      <c r="K20" s="10">
        <v>51.711235000000002</v>
      </c>
      <c r="L20" s="10">
        <v>51.721263999999998</v>
      </c>
      <c r="M20" s="10">
        <v>51.733055</v>
      </c>
      <c r="N20" s="10">
        <v>51.657420999999999</v>
      </c>
      <c r="O20" s="10">
        <v>51.644829000000001</v>
      </c>
      <c r="P20" s="10">
        <v>51.601711000000002</v>
      </c>
      <c r="Q20" s="10">
        <v>51.551952</v>
      </c>
      <c r="R20" s="10">
        <v>51.479725000000002</v>
      </c>
      <c r="S20" s="10">
        <v>51.380240999999998</v>
      </c>
      <c r="T20" s="10">
        <v>51.253459999999997</v>
      </c>
      <c r="U20" s="10">
        <v>51.131011999999998</v>
      </c>
      <c r="V20" s="10">
        <v>51.023539999999997</v>
      </c>
      <c r="W20" s="10">
        <v>50.906768999999997</v>
      </c>
      <c r="X20" s="10">
        <v>50.792648</v>
      </c>
      <c r="Y20" s="10">
        <v>50.684486</v>
      </c>
      <c r="Z20" s="10">
        <v>50.581440000000001</v>
      </c>
      <c r="AA20" s="10">
        <v>50.472233000000003</v>
      </c>
      <c r="AB20" s="10">
        <v>50.371437</v>
      </c>
      <c r="AC20" s="10">
        <v>50.25956</v>
      </c>
      <c r="AD20" s="10">
        <v>50.147857999999999</v>
      </c>
      <c r="AE20" s="10">
        <v>50.033886000000003</v>
      </c>
      <c r="AF20" s="10">
        <v>49.927253999999998</v>
      </c>
      <c r="AG20" s="10">
        <v>49.820515</v>
      </c>
      <c r="AH20" s="10">
        <v>49.720692</v>
      </c>
      <c r="AI20" s="10">
        <v>49.615822000000001</v>
      </c>
      <c r="AJ20" s="10">
        <v>49.517071000000001</v>
      </c>
      <c r="AK20" s="5">
        <v>6.6730000000000001E-3</v>
      </c>
    </row>
    <row r="21" spans="1:37" ht="15" customHeight="1" x14ac:dyDescent="0.25">
      <c r="A21" s="33" t="s">
        <v>1088</v>
      </c>
      <c r="B21" s="6" t="s">
        <v>1058</v>
      </c>
      <c r="C21" s="10">
        <v>40.173962000000003</v>
      </c>
      <c r="D21" s="10">
        <v>40.567225999999998</v>
      </c>
      <c r="E21" s="10">
        <v>41.098598000000003</v>
      </c>
      <c r="F21" s="10">
        <v>43.160789000000001</v>
      </c>
      <c r="G21" s="10">
        <v>45.272961000000002</v>
      </c>
      <c r="H21" s="10">
        <v>47.214343999999997</v>
      </c>
      <c r="I21" s="10">
        <v>49.166469999999997</v>
      </c>
      <c r="J21" s="10">
        <v>49.938327999999998</v>
      </c>
      <c r="K21" s="10">
        <v>52.294846</v>
      </c>
      <c r="L21" s="10">
        <v>52.338245000000001</v>
      </c>
      <c r="M21" s="10">
        <v>52.315311000000001</v>
      </c>
      <c r="N21" s="10">
        <v>52.194969</v>
      </c>
      <c r="O21" s="10">
        <v>52.122272000000002</v>
      </c>
      <c r="P21" s="10">
        <v>52.036937999999999</v>
      </c>
      <c r="Q21" s="10">
        <v>51.972034000000001</v>
      </c>
      <c r="R21" s="10">
        <v>51.887905000000003</v>
      </c>
      <c r="S21" s="10">
        <v>51.800109999999997</v>
      </c>
      <c r="T21" s="10">
        <v>51.697693000000001</v>
      </c>
      <c r="U21" s="10">
        <v>51.576180000000001</v>
      </c>
      <c r="V21" s="10">
        <v>51.46434</v>
      </c>
      <c r="W21" s="10">
        <v>51.351726999999997</v>
      </c>
      <c r="X21" s="10">
        <v>51.243343000000003</v>
      </c>
      <c r="Y21" s="10">
        <v>51.143371999999999</v>
      </c>
      <c r="Z21" s="10">
        <v>51.049594999999997</v>
      </c>
      <c r="AA21" s="10">
        <v>50.950885999999997</v>
      </c>
      <c r="AB21" s="10">
        <v>50.860928000000001</v>
      </c>
      <c r="AC21" s="10">
        <v>50.761603999999998</v>
      </c>
      <c r="AD21" s="10">
        <v>50.663254000000002</v>
      </c>
      <c r="AE21" s="10">
        <v>50.562767000000001</v>
      </c>
      <c r="AF21" s="10">
        <v>50.469985999999999</v>
      </c>
      <c r="AG21" s="10">
        <v>50.377819000000002</v>
      </c>
      <c r="AH21" s="10">
        <v>50.292019000000003</v>
      </c>
      <c r="AI21" s="10">
        <v>50.202133000000003</v>
      </c>
      <c r="AJ21" s="10">
        <v>50.118186999999999</v>
      </c>
      <c r="AK21" s="5">
        <v>6.6290000000000003E-3</v>
      </c>
    </row>
    <row r="22" spans="1:37" ht="15" customHeight="1" x14ac:dyDescent="0.25">
      <c r="A22" s="33" t="s">
        <v>1087</v>
      </c>
      <c r="B22" s="6" t="s">
        <v>1056</v>
      </c>
      <c r="C22" s="10">
        <v>34.478237</v>
      </c>
      <c r="D22" s="10">
        <v>34.723919000000002</v>
      </c>
      <c r="E22" s="10">
        <v>35.220256999999997</v>
      </c>
      <c r="F22" s="10">
        <v>36.318764000000002</v>
      </c>
      <c r="G22" s="10">
        <v>37.511752999999999</v>
      </c>
      <c r="H22" s="10">
        <v>39.676730999999997</v>
      </c>
      <c r="I22" s="10">
        <v>42.267792</v>
      </c>
      <c r="J22" s="10">
        <v>43.885147000000003</v>
      </c>
      <c r="K22" s="10">
        <v>46.143313999999997</v>
      </c>
      <c r="L22" s="10">
        <v>46.174926999999997</v>
      </c>
      <c r="M22" s="10">
        <v>46.255744999999997</v>
      </c>
      <c r="N22" s="10">
        <v>46.283546000000001</v>
      </c>
      <c r="O22" s="10">
        <v>46.355434000000002</v>
      </c>
      <c r="P22" s="10">
        <v>46.382843000000001</v>
      </c>
      <c r="Q22" s="10">
        <v>46.394905000000001</v>
      </c>
      <c r="R22" s="10">
        <v>46.367218000000001</v>
      </c>
      <c r="S22" s="10">
        <v>46.337662000000002</v>
      </c>
      <c r="T22" s="10">
        <v>46.297736999999998</v>
      </c>
      <c r="U22" s="10">
        <v>46.248001000000002</v>
      </c>
      <c r="V22" s="10">
        <v>46.191906000000003</v>
      </c>
      <c r="W22" s="10">
        <v>46.108147000000002</v>
      </c>
      <c r="X22" s="10">
        <v>46.032519999999998</v>
      </c>
      <c r="Y22" s="10">
        <v>45.963099999999997</v>
      </c>
      <c r="Z22" s="10">
        <v>45.895096000000002</v>
      </c>
      <c r="AA22" s="10">
        <v>45.825943000000002</v>
      </c>
      <c r="AB22" s="10">
        <v>45.762211000000001</v>
      </c>
      <c r="AC22" s="10">
        <v>45.692039000000001</v>
      </c>
      <c r="AD22" s="10">
        <v>45.620303999999997</v>
      </c>
      <c r="AE22" s="10">
        <v>45.552444000000001</v>
      </c>
      <c r="AF22" s="10">
        <v>45.483817999999999</v>
      </c>
      <c r="AG22" s="10">
        <v>45.414082000000001</v>
      </c>
      <c r="AH22" s="10">
        <v>45.349505999999998</v>
      </c>
      <c r="AI22" s="10">
        <v>45.283360000000002</v>
      </c>
      <c r="AJ22" s="10">
        <v>45.219532000000001</v>
      </c>
      <c r="AK22" s="5">
        <v>8.2869999999999992E-3</v>
      </c>
    </row>
    <row r="23" spans="1:37" ht="15" customHeight="1" x14ac:dyDescent="0.25">
      <c r="A23" s="33" t="s">
        <v>1086</v>
      </c>
      <c r="B23" s="6" t="s">
        <v>1054</v>
      </c>
      <c r="C23" s="10">
        <v>28.973458999999998</v>
      </c>
      <c r="D23" s="10">
        <v>29.222567000000002</v>
      </c>
      <c r="E23" s="10">
        <v>29.439474000000001</v>
      </c>
      <c r="F23" s="10">
        <v>30.131436999999998</v>
      </c>
      <c r="G23" s="10">
        <v>30.923513</v>
      </c>
      <c r="H23" s="10">
        <v>32.17165</v>
      </c>
      <c r="I23" s="10">
        <v>33.733668999999999</v>
      </c>
      <c r="J23" s="10">
        <v>35.301986999999997</v>
      </c>
      <c r="K23" s="10">
        <v>36.805916000000003</v>
      </c>
      <c r="L23" s="10">
        <v>36.917042000000002</v>
      </c>
      <c r="M23" s="10">
        <v>36.943469999999998</v>
      </c>
      <c r="N23" s="10">
        <v>36.947417999999999</v>
      </c>
      <c r="O23" s="10">
        <v>36.981335000000001</v>
      </c>
      <c r="P23" s="10">
        <v>36.986846999999997</v>
      </c>
      <c r="Q23" s="10">
        <v>36.962890999999999</v>
      </c>
      <c r="R23" s="10">
        <v>36.954445</v>
      </c>
      <c r="S23" s="10">
        <v>36.939903000000001</v>
      </c>
      <c r="T23" s="10">
        <v>36.918303999999999</v>
      </c>
      <c r="U23" s="10">
        <v>36.886951000000003</v>
      </c>
      <c r="V23" s="10">
        <v>36.854404000000002</v>
      </c>
      <c r="W23" s="10">
        <v>36.817936000000003</v>
      </c>
      <c r="X23" s="10">
        <v>36.787154999999998</v>
      </c>
      <c r="Y23" s="10">
        <v>36.759819</v>
      </c>
      <c r="Z23" s="10">
        <v>36.731926000000001</v>
      </c>
      <c r="AA23" s="10">
        <v>36.704723000000001</v>
      </c>
      <c r="AB23" s="10">
        <v>36.679271999999997</v>
      </c>
      <c r="AC23" s="10">
        <v>36.651282999999999</v>
      </c>
      <c r="AD23" s="10">
        <v>36.621605000000002</v>
      </c>
      <c r="AE23" s="10">
        <v>36.595795000000003</v>
      </c>
      <c r="AF23" s="10">
        <v>36.566555000000001</v>
      </c>
      <c r="AG23" s="10">
        <v>36.536124999999998</v>
      </c>
      <c r="AH23" s="10">
        <v>36.508029999999998</v>
      </c>
      <c r="AI23" s="10">
        <v>36.48048</v>
      </c>
      <c r="AJ23" s="10">
        <v>36.452744000000003</v>
      </c>
      <c r="AK23" s="5">
        <v>6.9319999999999998E-3</v>
      </c>
    </row>
    <row r="24" spans="1:37" ht="15" customHeight="1" x14ac:dyDescent="0.25">
      <c r="A24" s="33" t="s">
        <v>1085</v>
      </c>
      <c r="B24" s="6" t="s">
        <v>1151</v>
      </c>
      <c r="C24" s="10">
        <v>36.564743</v>
      </c>
      <c r="D24" s="10">
        <v>36.969237999999997</v>
      </c>
      <c r="E24" s="10">
        <v>37.399605000000001</v>
      </c>
      <c r="F24" s="10">
        <v>38.645392999999999</v>
      </c>
      <c r="G24" s="10">
        <v>40.193420000000003</v>
      </c>
      <c r="H24" s="10">
        <v>41.644160999999997</v>
      </c>
      <c r="I24" s="10">
        <v>43.223415000000003</v>
      </c>
      <c r="J24" s="10">
        <v>43.965549000000003</v>
      </c>
      <c r="K24" s="10">
        <v>45.689594</v>
      </c>
      <c r="L24" s="10">
        <v>45.703125</v>
      </c>
      <c r="M24" s="10">
        <v>45.706679999999999</v>
      </c>
      <c r="N24" s="10">
        <v>45.625736000000003</v>
      </c>
      <c r="O24" s="10">
        <v>45.578339</v>
      </c>
      <c r="P24" s="10">
        <v>45.534573000000002</v>
      </c>
      <c r="Q24" s="10">
        <v>45.493499999999997</v>
      </c>
      <c r="R24" s="10">
        <v>45.452815999999999</v>
      </c>
      <c r="S24" s="10">
        <v>45.392257999999998</v>
      </c>
      <c r="T24" s="10">
        <v>45.322498000000003</v>
      </c>
      <c r="U24" s="10">
        <v>45.253810999999999</v>
      </c>
      <c r="V24" s="10">
        <v>45.192149999999998</v>
      </c>
      <c r="W24" s="10">
        <v>45.122382999999999</v>
      </c>
      <c r="X24" s="10">
        <v>45.059897999999997</v>
      </c>
      <c r="Y24" s="10">
        <v>44.992279000000003</v>
      </c>
      <c r="Z24" s="10">
        <v>44.868625999999999</v>
      </c>
      <c r="AA24" s="10">
        <v>44.744765999999998</v>
      </c>
      <c r="AB24" s="10">
        <v>44.624476999999999</v>
      </c>
      <c r="AC24" s="10">
        <v>44.501190000000001</v>
      </c>
      <c r="AD24" s="10">
        <v>44.376975999999999</v>
      </c>
      <c r="AE24" s="10">
        <v>44.255623</v>
      </c>
      <c r="AF24" s="10">
        <v>44.132281999999996</v>
      </c>
      <c r="AG24" s="10">
        <v>44.008178999999998</v>
      </c>
      <c r="AH24" s="10">
        <v>43.886681000000003</v>
      </c>
      <c r="AI24" s="10">
        <v>43.764735999999999</v>
      </c>
      <c r="AJ24" s="10">
        <v>43.643619999999999</v>
      </c>
      <c r="AK24" s="5">
        <v>5.1999999999999998E-3</v>
      </c>
    </row>
    <row r="25" spans="1:37" ht="15" customHeight="1" x14ac:dyDescent="0.25">
      <c r="A25" s="33" t="s">
        <v>1083</v>
      </c>
      <c r="B25" s="6" t="s">
        <v>1152</v>
      </c>
      <c r="C25" s="10">
        <v>31.676105</v>
      </c>
      <c r="D25" s="10">
        <v>31.921386999999999</v>
      </c>
      <c r="E25" s="10">
        <v>32.544964</v>
      </c>
      <c r="F25" s="10">
        <v>33.952323999999997</v>
      </c>
      <c r="G25" s="10">
        <v>35.311909</v>
      </c>
      <c r="H25" s="10">
        <v>37.038128</v>
      </c>
      <c r="I25" s="10">
        <v>39.313206000000001</v>
      </c>
      <c r="J25" s="10">
        <v>41.026615</v>
      </c>
      <c r="K25" s="10">
        <v>43.561115000000001</v>
      </c>
      <c r="L25" s="10">
        <v>43.565075</v>
      </c>
      <c r="M25" s="10">
        <v>43.578792999999997</v>
      </c>
      <c r="N25" s="10">
        <v>43.610722000000003</v>
      </c>
      <c r="O25" s="10">
        <v>43.669623999999999</v>
      </c>
      <c r="P25" s="10">
        <v>43.737301000000002</v>
      </c>
      <c r="Q25" s="10">
        <v>43.769978000000002</v>
      </c>
      <c r="R25" s="10">
        <v>43.755294999999997</v>
      </c>
      <c r="S25" s="10">
        <v>43.690151</v>
      </c>
      <c r="T25" s="10">
        <v>43.617103999999998</v>
      </c>
      <c r="U25" s="10">
        <v>43.549061000000002</v>
      </c>
      <c r="V25" s="10">
        <v>43.486904000000003</v>
      </c>
      <c r="W25" s="10">
        <v>43.422260000000001</v>
      </c>
      <c r="X25" s="10">
        <v>43.361579999999996</v>
      </c>
      <c r="Y25" s="10">
        <v>43.305340000000001</v>
      </c>
      <c r="Z25" s="10">
        <v>43.250832000000003</v>
      </c>
      <c r="AA25" s="10">
        <v>43.193756</v>
      </c>
      <c r="AB25" s="10">
        <v>43.140816000000001</v>
      </c>
      <c r="AC25" s="10">
        <v>43.082306000000003</v>
      </c>
      <c r="AD25" s="10">
        <v>43.022933999999999</v>
      </c>
      <c r="AE25" s="10">
        <v>42.964171999999998</v>
      </c>
      <c r="AF25" s="10">
        <v>42.906624000000001</v>
      </c>
      <c r="AG25" s="10">
        <v>42.848258999999999</v>
      </c>
      <c r="AH25" s="10">
        <v>42.793652000000002</v>
      </c>
      <c r="AI25" s="10">
        <v>42.736687000000003</v>
      </c>
      <c r="AJ25" s="10">
        <v>42.682327000000001</v>
      </c>
      <c r="AK25" s="5">
        <v>9.1199999999999996E-3</v>
      </c>
    </row>
    <row r="26" spans="1:37" ht="15" customHeight="1" x14ac:dyDescent="0.25">
      <c r="B26" s="6" t="s">
        <v>1084</v>
      </c>
      <c r="C26" s="10">
        <v>37.648212000000001</v>
      </c>
      <c r="D26" s="10">
        <v>37.937137999999997</v>
      </c>
      <c r="E26" s="10">
        <v>38.431033999999997</v>
      </c>
      <c r="F26" s="10">
        <v>39.975864000000001</v>
      </c>
      <c r="G26" s="10">
        <v>41.596577000000003</v>
      </c>
      <c r="H26" s="10">
        <v>43.449489999999997</v>
      </c>
      <c r="I26" s="10">
        <v>45.358714999999997</v>
      </c>
      <c r="J26" s="10">
        <v>46.411098000000003</v>
      </c>
      <c r="K26" s="10">
        <v>48.583126</v>
      </c>
      <c r="L26" s="10">
        <v>48.582413000000003</v>
      </c>
      <c r="M26" s="10">
        <v>48.565685000000002</v>
      </c>
      <c r="N26" s="10">
        <v>48.487907</v>
      </c>
      <c r="O26" s="10">
        <v>48.438133000000001</v>
      </c>
      <c r="P26" s="10">
        <v>48.398902999999997</v>
      </c>
      <c r="Q26" s="10">
        <v>48.340355000000002</v>
      </c>
      <c r="R26" s="10">
        <v>48.270710000000001</v>
      </c>
      <c r="S26" s="10">
        <v>48.186802</v>
      </c>
      <c r="T26" s="10">
        <v>48.080920999999996</v>
      </c>
      <c r="U26" s="10">
        <v>47.978222000000002</v>
      </c>
      <c r="V26" s="10">
        <v>47.883495000000003</v>
      </c>
      <c r="W26" s="10">
        <v>47.788296000000003</v>
      </c>
      <c r="X26" s="10">
        <v>47.691749999999999</v>
      </c>
      <c r="Y26" s="10">
        <v>47.601807000000001</v>
      </c>
      <c r="Z26" s="10">
        <v>47.500152999999997</v>
      </c>
      <c r="AA26" s="10">
        <v>47.392288000000001</v>
      </c>
      <c r="AB26" s="10">
        <v>47.288612000000001</v>
      </c>
      <c r="AC26" s="10">
        <v>47.183571000000001</v>
      </c>
      <c r="AD26" s="10">
        <v>47.076324</v>
      </c>
      <c r="AE26" s="10">
        <v>46.967697000000001</v>
      </c>
      <c r="AF26" s="10">
        <v>46.861271000000002</v>
      </c>
      <c r="AG26" s="10">
        <v>46.756680000000003</v>
      </c>
      <c r="AH26" s="10">
        <v>46.655003000000001</v>
      </c>
      <c r="AI26" s="10">
        <v>46.556052999999999</v>
      </c>
      <c r="AJ26" s="10">
        <v>46.457881999999998</v>
      </c>
      <c r="AK26" s="5">
        <v>6.352E-3</v>
      </c>
    </row>
    <row r="27" spans="1:37" ht="15" customHeight="1" x14ac:dyDescent="0.25">
      <c r="B27" s="6" t="s">
        <v>1082</v>
      </c>
      <c r="C27" s="10">
        <v>30.744084999999998</v>
      </c>
      <c r="D27" s="10">
        <v>30.980025999999999</v>
      </c>
      <c r="E27" s="10">
        <v>31.383348000000002</v>
      </c>
      <c r="F27" s="10">
        <v>32.644882000000003</v>
      </c>
      <c r="G27" s="10">
        <v>33.968375999999999</v>
      </c>
      <c r="H27" s="10">
        <v>35.481495000000002</v>
      </c>
      <c r="I27" s="10">
        <v>37.040596000000001</v>
      </c>
      <c r="J27" s="10">
        <v>37.899985999999998</v>
      </c>
      <c r="K27" s="10">
        <v>39.673698000000002</v>
      </c>
      <c r="L27" s="10">
        <v>39.673115000000003</v>
      </c>
      <c r="M27" s="10">
        <v>39.659453999999997</v>
      </c>
      <c r="N27" s="10">
        <v>39.595939999999999</v>
      </c>
      <c r="O27" s="10">
        <v>39.555294000000004</v>
      </c>
      <c r="P27" s="10">
        <v>39.523257999999998</v>
      </c>
      <c r="Q27" s="10">
        <v>39.475448999999998</v>
      </c>
      <c r="R27" s="10">
        <v>39.418574999999997</v>
      </c>
      <c r="S27" s="10">
        <v>39.350051999999998</v>
      </c>
      <c r="T27" s="10">
        <v>39.263587999999999</v>
      </c>
      <c r="U27" s="10">
        <v>39.179721999999998</v>
      </c>
      <c r="V27" s="10">
        <v>39.102367000000001</v>
      </c>
      <c r="W27" s="10">
        <v>39.024628</v>
      </c>
      <c r="X27" s="10">
        <v>38.945785999999998</v>
      </c>
      <c r="Y27" s="10">
        <v>38.872337000000002</v>
      </c>
      <c r="Z27" s="10">
        <v>38.789326000000003</v>
      </c>
      <c r="AA27" s="10">
        <v>38.701241000000003</v>
      </c>
      <c r="AB27" s="10">
        <v>38.616576999999999</v>
      </c>
      <c r="AC27" s="10">
        <v>38.530799999999999</v>
      </c>
      <c r="AD27" s="10">
        <v>38.443221999999999</v>
      </c>
      <c r="AE27" s="10">
        <v>38.354514999999999</v>
      </c>
      <c r="AF27" s="10">
        <v>38.267605000000003</v>
      </c>
      <c r="AG27" s="10">
        <v>38.182194000000003</v>
      </c>
      <c r="AH27" s="10">
        <v>38.099162999999997</v>
      </c>
      <c r="AI27" s="10">
        <v>38.018360000000001</v>
      </c>
      <c r="AJ27" s="10">
        <v>37.938189999999999</v>
      </c>
      <c r="AK27" s="5">
        <v>6.352E-3</v>
      </c>
    </row>
    <row r="28" spans="1:37" ht="15" customHeight="1" x14ac:dyDescent="0.25">
      <c r="A28" s="33" t="s">
        <v>1080</v>
      </c>
    </row>
    <row r="29" spans="1:37" ht="15" customHeight="1" x14ac:dyDescent="0.25">
      <c r="A29" s="33" t="s">
        <v>1079</v>
      </c>
      <c r="B29" s="4" t="s">
        <v>1081</v>
      </c>
    </row>
    <row r="30" spans="1:37" ht="15" customHeight="1" x14ac:dyDescent="0.25">
      <c r="A30" s="33" t="s">
        <v>1078</v>
      </c>
      <c r="B30" s="6" t="s">
        <v>1049</v>
      </c>
      <c r="C30" s="10">
        <v>27.293188000000001</v>
      </c>
      <c r="D30" s="10">
        <v>27.729862000000001</v>
      </c>
      <c r="E30" s="10">
        <v>28.507100999999999</v>
      </c>
      <c r="F30" s="10">
        <v>30.155293</v>
      </c>
      <c r="G30" s="10">
        <v>32.765472000000003</v>
      </c>
      <c r="H30" s="10">
        <v>35.581511999999996</v>
      </c>
      <c r="I30" s="10">
        <v>37.456764</v>
      </c>
      <c r="J30" s="10">
        <v>38.992336000000002</v>
      </c>
      <c r="K30" s="10">
        <v>42.711776999999998</v>
      </c>
      <c r="L30" s="10">
        <v>42.671897999999999</v>
      </c>
      <c r="M30" s="10">
        <v>42.649951999999999</v>
      </c>
      <c r="N30" s="10">
        <v>42.605212999999999</v>
      </c>
      <c r="O30" s="10">
        <v>42.552021000000003</v>
      </c>
      <c r="P30" s="10">
        <v>42.473427000000001</v>
      </c>
      <c r="Q30" s="10">
        <v>42.408493</v>
      </c>
      <c r="R30" s="10">
        <v>42.340896999999998</v>
      </c>
      <c r="S30" s="10">
        <v>42.276046999999998</v>
      </c>
      <c r="T30" s="10">
        <v>42.205063000000003</v>
      </c>
      <c r="U30" s="10">
        <v>42.13702</v>
      </c>
      <c r="V30" s="10">
        <v>42.072795999999997</v>
      </c>
      <c r="W30" s="10">
        <v>42.003737999999998</v>
      </c>
      <c r="X30" s="10">
        <v>41.934643000000001</v>
      </c>
      <c r="Y30" s="10">
        <v>41.867615000000001</v>
      </c>
      <c r="Z30" s="10">
        <v>41.801445000000001</v>
      </c>
      <c r="AA30" s="10">
        <v>41.730103</v>
      </c>
      <c r="AB30" s="10">
        <v>41.634197</v>
      </c>
      <c r="AC30" s="10">
        <v>41.403008</v>
      </c>
      <c r="AD30" s="10">
        <v>41.151885999999998</v>
      </c>
      <c r="AE30" s="10">
        <v>41.264709000000003</v>
      </c>
      <c r="AF30" s="10">
        <v>41.026901000000002</v>
      </c>
      <c r="AG30" s="10">
        <v>40.764651999999998</v>
      </c>
      <c r="AH30" s="10">
        <v>40.503734999999999</v>
      </c>
      <c r="AI30" s="10">
        <v>40.243797000000001</v>
      </c>
      <c r="AJ30" s="10">
        <v>39.986347000000002</v>
      </c>
      <c r="AK30" s="5">
        <v>1.1504E-2</v>
      </c>
    </row>
    <row r="31" spans="1:37" ht="15" customHeight="1" x14ac:dyDescent="0.25">
      <c r="A31" s="33" t="s">
        <v>1077</v>
      </c>
      <c r="B31" s="6" t="s">
        <v>1047</v>
      </c>
      <c r="C31" s="10">
        <v>24.844277999999999</v>
      </c>
      <c r="D31" s="10">
        <v>25.087485999999998</v>
      </c>
      <c r="E31" s="10">
        <v>25.419326999999999</v>
      </c>
      <c r="F31" s="10">
        <v>26.246210000000001</v>
      </c>
      <c r="G31" s="10">
        <v>27.651819</v>
      </c>
      <c r="H31" s="10">
        <v>29.138463999999999</v>
      </c>
      <c r="I31" s="10">
        <v>30.732595</v>
      </c>
      <c r="J31" s="10">
        <v>32.102153999999999</v>
      </c>
      <c r="K31" s="10">
        <v>33.353146000000002</v>
      </c>
      <c r="L31" s="10">
        <v>33.353844000000002</v>
      </c>
      <c r="M31" s="10">
        <v>33.392386999999999</v>
      </c>
      <c r="N31" s="10">
        <v>33.345432000000002</v>
      </c>
      <c r="O31" s="10">
        <v>33.298659999999998</v>
      </c>
      <c r="P31" s="10">
        <v>33.248877999999998</v>
      </c>
      <c r="Q31" s="10">
        <v>33.207779000000002</v>
      </c>
      <c r="R31" s="10">
        <v>33.225287999999999</v>
      </c>
      <c r="S31" s="10">
        <v>33.441451999999998</v>
      </c>
      <c r="T31" s="10">
        <v>33.412551999999998</v>
      </c>
      <c r="U31" s="10">
        <v>33.376224999999998</v>
      </c>
      <c r="V31" s="10">
        <v>33.342917999999997</v>
      </c>
      <c r="W31" s="10">
        <v>33.307198</v>
      </c>
      <c r="X31" s="10">
        <v>33.378841000000001</v>
      </c>
      <c r="Y31" s="10">
        <v>33.353816999999999</v>
      </c>
      <c r="Z31" s="10">
        <v>33.321216999999997</v>
      </c>
      <c r="AA31" s="10">
        <v>33.494239999999998</v>
      </c>
      <c r="AB31" s="10">
        <v>33.469242000000001</v>
      </c>
      <c r="AC31" s="10">
        <v>33.432456999999999</v>
      </c>
      <c r="AD31" s="10">
        <v>33.394683999999998</v>
      </c>
      <c r="AE31" s="10">
        <v>33.525683999999998</v>
      </c>
      <c r="AF31" s="10">
        <v>33.495120999999997</v>
      </c>
      <c r="AG31" s="10">
        <v>33.457642</v>
      </c>
      <c r="AH31" s="10">
        <v>33.422432000000001</v>
      </c>
      <c r="AI31" s="10">
        <v>33.385570999999999</v>
      </c>
      <c r="AJ31" s="10">
        <v>33.350315000000002</v>
      </c>
      <c r="AK31" s="5">
        <v>8.9370000000000005E-3</v>
      </c>
    </row>
    <row r="32" spans="1:37" ht="15" customHeight="1" x14ac:dyDescent="0.25">
      <c r="A32" s="33" t="s">
        <v>1076</v>
      </c>
      <c r="B32" s="6" t="s">
        <v>1045</v>
      </c>
      <c r="C32" s="10">
        <v>31.841176999999998</v>
      </c>
      <c r="D32" s="10">
        <v>31.988102000000001</v>
      </c>
      <c r="E32" s="10">
        <v>32.174095000000001</v>
      </c>
      <c r="F32" s="10">
        <v>32.902523000000002</v>
      </c>
      <c r="G32" s="10">
        <v>34.787799999999997</v>
      </c>
      <c r="H32" s="10">
        <v>36.412117000000002</v>
      </c>
      <c r="I32" s="10">
        <v>38.100487000000001</v>
      </c>
      <c r="J32" s="10">
        <v>39.887782999999999</v>
      </c>
      <c r="K32" s="10">
        <v>43.755980999999998</v>
      </c>
      <c r="L32" s="10">
        <v>43.720149999999997</v>
      </c>
      <c r="M32" s="10">
        <v>43.719718999999998</v>
      </c>
      <c r="N32" s="10">
        <v>43.676127999999999</v>
      </c>
      <c r="O32" s="10">
        <v>43.636279999999999</v>
      </c>
      <c r="P32" s="10">
        <v>43.506408999999998</v>
      </c>
      <c r="Q32" s="10">
        <v>43.389446</v>
      </c>
      <c r="R32" s="10">
        <v>43.335152000000001</v>
      </c>
      <c r="S32" s="10">
        <v>43.417568000000003</v>
      </c>
      <c r="T32" s="10">
        <v>43.123516000000002</v>
      </c>
      <c r="U32" s="10">
        <v>42.811638000000002</v>
      </c>
      <c r="V32" s="10">
        <v>42.502972</v>
      </c>
      <c r="W32" s="10">
        <v>42.199767999999999</v>
      </c>
      <c r="X32" s="10">
        <v>41.933197</v>
      </c>
      <c r="Y32" s="10">
        <v>41.652512000000002</v>
      </c>
      <c r="Z32" s="10">
        <v>41.356205000000003</v>
      </c>
      <c r="AA32" s="10">
        <v>41.173625999999999</v>
      </c>
      <c r="AB32" s="10">
        <v>40.895995999999997</v>
      </c>
      <c r="AC32" s="10">
        <v>40.602024</v>
      </c>
      <c r="AD32" s="10">
        <v>40.310574000000003</v>
      </c>
      <c r="AE32" s="10">
        <v>40.019638</v>
      </c>
      <c r="AF32" s="10">
        <v>39.920479</v>
      </c>
      <c r="AG32" s="10">
        <v>39.820045</v>
      </c>
      <c r="AH32" s="10">
        <v>39.722458000000003</v>
      </c>
      <c r="AI32" s="10">
        <v>39.623837000000002</v>
      </c>
      <c r="AJ32" s="10">
        <v>39.526203000000002</v>
      </c>
      <c r="AK32" s="5">
        <v>6.6340000000000001E-3</v>
      </c>
    </row>
    <row r="33" spans="1:37" ht="15" customHeight="1" x14ac:dyDescent="0.25">
      <c r="A33" s="33" t="s">
        <v>1075</v>
      </c>
      <c r="B33" s="6" t="s">
        <v>1043</v>
      </c>
      <c r="C33" s="10">
        <v>27.481494999999999</v>
      </c>
      <c r="D33" s="10">
        <v>27.757317</v>
      </c>
      <c r="E33" s="10">
        <v>28.422798</v>
      </c>
      <c r="F33" s="10">
        <v>29.652386</v>
      </c>
      <c r="G33" s="10">
        <v>31.868599</v>
      </c>
      <c r="H33" s="10">
        <v>34.492088000000003</v>
      </c>
      <c r="I33" s="10">
        <v>36.953209000000001</v>
      </c>
      <c r="J33" s="10">
        <v>39.289912999999999</v>
      </c>
      <c r="K33" s="10">
        <v>41.646388999999999</v>
      </c>
      <c r="L33" s="10">
        <v>41.639389000000001</v>
      </c>
      <c r="M33" s="10">
        <v>41.669476000000003</v>
      </c>
      <c r="N33" s="10">
        <v>41.649619999999999</v>
      </c>
      <c r="O33" s="10">
        <v>41.600760999999999</v>
      </c>
      <c r="P33" s="10">
        <v>41.523009999999999</v>
      </c>
      <c r="Q33" s="10">
        <v>41.459052999999997</v>
      </c>
      <c r="R33" s="10">
        <v>41.499473999999999</v>
      </c>
      <c r="S33" s="10">
        <v>41.920265000000001</v>
      </c>
      <c r="T33" s="10">
        <v>41.907578000000001</v>
      </c>
      <c r="U33" s="10">
        <v>41.847988000000001</v>
      </c>
      <c r="V33" s="10">
        <v>41.792496</v>
      </c>
      <c r="W33" s="10">
        <v>41.733494</v>
      </c>
      <c r="X33" s="10">
        <v>41.800407</v>
      </c>
      <c r="Y33" s="10">
        <v>41.789535999999998</v>
      </c>
      <c r="Z33" s="10">
        <v>41.736263000000001</v>
      </c>
      <c r="AA33" s="10">
        <v>42.044139999999999</v>
      </c>
      <c r="AB33" s="10">
        <v>42.033329000000002</v>
      </c>
      <c r="AC33" s="10">
        <v>41.972625999999998</v>
      </c>
      <c r="AD33" s="10">
        <v>41.910789000000001</v>
      </c>
      <c r="AE33" s="10">
        <v>41.817833</v>
      </c>
      <c r="AF33" s="10">
        <v>41.720539000000002</v>
      </c>
      <c r="AG33" s="10">
        <v>41.622726</v>
      </c>
      <c r="AH33" s="10">
        <v>41.528281999999997</v>
      </c>
      <c r="AI33" s="10">
        <v>41.432442000000002</v>
      </c>
      <c r="AJ33" s="10">
        <v>41.338619000000001</v>
      </c>
      <c r="AK33" s="5">
        <v>1.2525E-2</v>
      </c>
    </row>
    <row r="34" spans="1:37" ht="15" customHeight="1" x14ac:dyDescent="0.25">
      <c r="A34" s="33" t="s">
        <v>1074</v>
      </c>
      <c r="B34" s="6" t="s">
        <v>1041</v>
      </c>
      <c r="C34" s="10">
        <v>24.108136999999999</v>
      </c>
      <c r="D34" s="10">
        <v>24.377098</v>
      </c>
      <c r="E34" s="10">
        <v>25.063123999999998</v>
      </c>
      <c r="F34" s="10">
        <v>26.448042000000001</v>
      </c>
      <c r="G34" s="10">
        <v>28.978252000000001</v>
      </c>
      <c r="H34" s="10">
        <v>32.628452000000003</v>
      </c>
      <c r="I34" s="10">
        <v>35.411720000000003</v>
      </c>
      <c r="J34" s="10">
        <v>37.290588</v>
      </c>
      <c r="K34" s="10">
        <v>39.613849999999999</v>
      </c>
      <c r="L34" s="10">
        <v>39.568778999999999</v>
      </c>
      <c r="M34" s="10">
        <v>39.534996</v>
      </c>
      <c r="N34" s="10">
        <v>39.459068000000002</v>
      </c>
      <c r="O34" s="10">
        <v>39.397106000000001</v>
      </c>
      <c r="P34" s="10">
        <v>39.322341999999999</v>
      </c>
      <c r="Q34" s="10">
        <v>39.259903000000001</v>
      </c>
      <c r="R34" s="10">
        <v>39.489066999999999</v>
      </c>
      <c r="S34" s="10">
        <v>40.109904999999998</v>
      </c>
      <c r="T34" s="10">
        <v>40.093372000000002</v>
      </c>
      <c r="U34" s="10">
        <v>40.030811</v>
      </c>
      <c r="V34" s="10">
        <v>39.972813000000002</v>
      </c>
      <c r="W34" s="10">
        <v>39.909962</v>
      </c>
      <c r="X34" s="10">
        <v>40.046107999999997</v>
      </c>
      <c r="Y34" s="10">
        <v>40.028911999999998</v>
      </c>
      <c r="Z34" s="10">
        <v>39.971370999999998</v>
      </c>
      <c r="AA34" s="10">
        <v>40.574416999999997</v>
      </c>
      <c r="AB34" s="10">
        <v>40.558799999999998</v>
      </c>
      <c r="AC34" s="10">
        <v>40.493195</v>
      </c>
      <c r="AD34" s="10">
        <v>40.426608999999999</v>
      </c>
      <c r="AE34" s="10">
        <v>40.359791000000001</v>
      </c>
      <c r="AF34" s="10">
        <v>40.295422000000002</v>
      </c>
      <c r="AG34" s="10">
        <v>40.230297</v>
      </c>
      <c r="AH34" s="10">
        <v>40.156039999999997</v>
      </c>
      <c r="AI34" s="10">
        <v>40.006031</v>
      </c>
      <c r="AJ34" s="10">
        <v>39.858063000000001</v>
      </c>
      <c r="AK34" s="5">
        <v>1.5484E-2</v>
      </c>
    </row>
    <row r="35" spans="1:37" ht="15" customHeight="1" x14ac:dyDescent="0.25">
      <c r="A35" s="33" t="s">
        <v>1072</v>
      </c>
      <c r="B35" s="6" t="s">
        <v>1039</v>
      </c>
      <c r="C35" s="10">
        <v>23.725254</v>
      </c>
      <c r="D35" s="10">
        <v>23.957432000000001</v>
      </c>
      <c r="E35" s="10">
        <v>24.255661</v>
      </c>
      <c r="F35" s="10">
        <v>25.004003999999998</v>
      </c>
      <c r="G35" s="10">
        <v>26.229634999999998</v>
      </c>
      <c r="H35" s="10">
        <v>27.448606000000002</v>
      </c>
      <c r="I35" s="10">
        <v>28.932003000000002</v>
      </c>
      <c r="J35" s="10">
        <v>30.447047999999999</v>
      </c>
      <c r="K35" s="10">
        <v>31.620405000000002</v>
      </c>
      <c r="L35" s="10">
        <v>31.625532</v>
      </c>
      <c r="M35" s="10">
        <v>31.647642000000001</v>
      </c>
      <c r="N35" s="10">
        <v>31.593022999999999</v>
      </c>
      <c r="O35" s="10">
        <v>31.554784999999999</v>
      </c>
      <c r="P35" s="10">
        <v>31.516473999999999</v>
      </c>
      <c r="Q35" s="10">
        <v>31.484310000000001</v>
      </c>
      <c r="R35" s="10">
        <v>31.453690999999999</v>
      </c>
      <c r="S35" s="10">
        <v>31.423449999999999</v>
      </c>
      <c r="T35" s="10">
        <v>31.393727999999999</v>
      </c>
      <c r="U35" s="10">
        <v>31.364751999999999</v>
      </c>
      <c r="V35" s="10">
        <v>31.338348</v>
      </c>
      <c r="W35" s="10">
        <v>31.30921</v>
      </c>
      <c r="X35" s="10">
        <v>31.281776000000001</v>
      </c>
      <c r="Y35" s="10">
        <v>31.254975999999999</v>
      </c>
      <c r="Z35" s="10">
        <v>31.227979999999999</v>
      </c>
      <c r="AA35" s="10">
        <v>31.199784999999999</v>
      </c>
      <c r="AB35" s="10">
        <v>31.172961999999998</v>
      </c>
      <c r="AC35" s="10">
        <v>31.142855000000001</v>
      </c>
      <c r="AD35" s="10">
        <v>31.111675000000002</v>
      </c>
      <c r="AE35" s="10">
        <v>31.486553000000001</v>
      </c>
      <c r="AF35" s="10">
        <v>31.464914</v>
      </c>
      <c r="AG35" s="10">
        <v>31.433422</v>
      </c>
      <c r="AH35" s="10">
        <v>31.403824</v>
      </c>
      <c r="AI35" s="10">
        <v>31.373114000000001</v>
      </c>
      <c r="AJ35" s="10">
        <v>31.343551999999999</v>
      </c>
      <c r="AK35" s="5">
        <v>8.4329999999999995E-3</v>
      </c>
    </row>
    <row r="36" spans="1:37" ht="15" customHeight="1" x14ac:dyDescent="0.25">
      <c r="B36" s="6" t="s">
        <v>1151</v>
      </c>
      <c r="C36" s="10">
        <v>34.884532999999998</v>
      </c>
      <c r="D36" s="10">
        <v>35.344180999999999</v>
      </c>
      <c r="E36" s="10">
        <v>36.350074999999997</v>
      </c>
      <c r="F36" s="10">
        <v>37.724769999999999</v>
      </c>
      <c r="G36" s="10">
        <v>39.948523999999999</v>
      </c>
      <c r="H36" s="10">
        <v>41.515979999999999</v>
      </c>
      <c r="I36" s="10">
        <v>42.728889000000002</v>
      </c>
      <c r="J36" s="10">
        <v>44.291561000000002</v>
      </c>
      <c r="K36" s="10">
        <v>47.699596</v>
      </c>
      <c r="L36" s="10">
        <v>47.748714</v>
      </c>
      <c r="M36" s="10">
        <v>47.704825999999997</v>
      </c>
      <c r="N36" s="10">
        <v>47.632365999999998</v>
      </c>
      <c r="O36" s="10">
        <v>47.583378000000003</v>
      </c>
      <c r="P36" s="10">
        <v>47.504962999999996</v>
      </c>
      <c r="Q36" s="10">
        <v>47.414124000000001</v>
      </c>
      <c r="R36" s="10">
        <v>47.240985999999999</v>
      </c>
      <c r="S36" s="10">
        <v>47.111545999999997</v>
      </c>
      <c r="T36" s="10">
        <v>46.960673999999997</v>
      </c>
      <c r="U36" s="10">
        <v>46.779708999999997</v>
      </c>
      <c r="V36" s="10">
        <v>46.602038999999998</v>
      </c>
      <c r="W36" s="10">
        <v>46.424075999999999</v>
      </c>
      <c r="X36" s="10">
        <v>46.236099000000003</v>
      </c>
      <c r="Y36" s="10">
        <v>46.081944</v>
      </c>
      <c r="Z36" s="10">
        <v>45.910656000000003</v>
      </c>
      <c r="AA36" s="10">
        <v>45.764000000000003</v>
      </c>
      <c r="AB36" s="10">
        <v>45.602913000000001</v>
      </c>
      <c r="AC36" s="10">
        <v>45.426051999999999</v>
      </c>
      <c r="AD36" s="10">
        <v>45.249701999999999</v>
      </c>
      <c r="AE36" s="10">
        <v>45.097599000000002</v>
      </c>
      <c r="AF36" s="10">
        <v>44.933647000000001</v>
      </c>
      <c r="AG36" s="10">
        <v>44.766925999999998</v>
      </c>
      <c r="AH36" s="10">
        <v>44.603217999999998</v>
      </c>
      <c r="AI36" s="10">
        <v>44.437164000000003</v>
      </c>
      <c r="AJ36" s="10">
        <v>44.273933</v>
      </c>
      <c r="AK36" s="5">
        <v>7.064E-3</v>
      </c>
    </row>
    <row r="37" spans="1:37" ht="15" customHeight="1" x14ac:dyDescent="0.25">
      <c r="B37" s="6" t="s">
        <v>1152</v>
      </c>
      <c r="C37" s="10">
        <v>27.843128</v>
      </c>
      <c r="D37" s="10">
        <v>28.255680000000002</v>
      </c>
      <c r="E37" s="10">
        <v>29.115742000000001</v>
      </c>
      <c r="F37" s="10">
        <v>30.522558</v>
      </c>
      <c r="G37" s="10">
        <v>32.833602999999997</v>
      </c>
      <c r="H37" s="10">
        <v>34.522331000000001</v>
      </c>
      <c r="I37" s="10">
        <v>35.936306000000002</v>
      </c>
      <c r="J37" s="10">
        <v>37.678299000000003</v>
      </c>
      <c r="K37" s="10">
        <v>38.994777999999997</v>
      </c>
      <c r="L37" s="10">
        <v>39.167248000000001</v>
      </c>
      <c r="M37" s="10">
        <v>39.228588000000002</v>
      </c>
      <c r="N37" s="10">
        <v>39.216915</v>
      </c>
      <c r="O37" s="10">
        <v>39.162689</v>
      </c>
      <c r="P37" s="10">
        <v>39.087727000000001</v>
      </c>
      <c r="Q37" s="10">
        <v>39.023589999999999</v>
      </c>
      <c r="R37" s="10">
        <v>38.983559</v>
      </c>
      <c r="S37" s="10">
        <v>39.008994999999999</v>
      </c>
      <c r="T37" s="10">
        <v>38.959845999999999</v>
      </c>
      <c r="U37" s="10">
        <v>38.898643</v>
      </c>
      <c r="V37" s="10">
        <v>38.842781000000002</v>
      </c>
      <c r="W37" s="10">
        <v>38.781081999999998</v>
      </c>
      <c r="X37" s="10">
        <v>38.731541</v>
      </c>
      <c r="Y37" s="10">
        <v>38.689812000000003</v>
      </c>
      <c r="Z37" s="10">
        <v>38.636775999999998</v>
      </c>
      <c r="AA37" s="10">
        <v>38.634869000000002</v>
      </c>
      <c r="AB37" s="10">
        <v>38.594048000000001</v>
      </c>
      <c r="AC37" s="10">
        <v>38.536830999999999</v>
      </c>
      <c r="AD37" s="10">
        <v>38.477859000000002</v>
      </c>
      <c r="AE37" s="10">
        <v>38.495387999999998</v>
      </c>
      <c r="AF37" s="10">
        <v>38.444290000000002</v>
      </c>
      <c r="AG37" s="10">
        <v>38.386668999999998</v>
      </c>
      <c r="AH37" s="10">
        <v>38.302115999999998</v>
      </c>
      <c r="AI37" s="10">
        <v>38.216011000000002</v>
      </c>
      <c r="AJ37" s="10">
        <v>38.131633999999998</v>
      </c>
      <c r="AK37" s="5">
        <v>9.4109999999999992E-3</v>
      </c>
    </row>
    <row r="38" spans="1:37" ht="15" customHeight="1" x14ac:dyDescent="0.25">
      <c r="A38" s="33" t="s">
        <v>1069</v>
      </c>
      <c r="B38" s="6" t="s">
        <v>1073</v>
      </c>
      <c r="C38" s="10">
        <v>28.021635</v>
      </c>
      <c r="D38" s="10">
        <v>28.360976999999998</v>
      </c>
      <c r="E38" s="10">
        <v>29.019579</v>
      </c>
      <c r="F38" s="10">
        <v>30.207117</v>
      </c>
      <c r="G38" s="10">
        <v>32.212387</v>
      </c>
      <c r="H38" s="10">
        <v>34.047333000000002</v>
      </c>
      <c r="I38" s="10">
        <v>35.678939999999997</v>
      </c>
      <c r="J38" s="10">
        <v>37.309437000000003</v>
      </c>
      <c r="K38" s="10">
        <v>39.184047999999997</v>
      </c>
      <c r="L38" s="10">
        <v>39.269917</v>
      </c>
      <c r="M38" s="10">
        <v>39.293357999999998</v>
      </c>
      <c r="N38" s="10">
        <v>39.266060000000003</v>
      </c>
      <c r="O38" s="10">
        <v>39.212623999999998</v>
      </c>
      <c r="P38" s="10">
        <v>39.163741999999999</v>
      </c>
      <c r="Q38" s="10">
        <v>39.101418000000002</v>
      </c>
      <c r="R38" s="10">
        <v>39.071612999999999</v>
      </c>
      <c r="S38" s="10">
        <v>39.176048000000002</v>
      </c>
      <c r="T38" s="10">
        <v>39.116149999999998</v>
      </c>
      <c r="U38" s="10">
        <v>39.038845000000002</v>
      </c>
      <c r="V38" s="10">
        <v>38.964469999999999</v>
      </c>
      <c r="W38" s="10">
        <v>38.887549999999997</v>
      </c>
      <c r="X38" s="10">
        <v>38.856212999999997</v>
      </c>
      <c r="Y38" s="10">
        <v>38.784438999999999</v>
      </c>
      <c r="Z38" s="10">
        <v>38.700485</v>
      </c>
      <c r="AA38" s="10">
        <v>38.742783000000003</v>
      </c>
      <c r="AB38" s="10">
        <v>38.664543000000002</v>
      </c>
      <c r="AC38" s="10">
        <v>38.562407999999998</v>
      </c>
      <c r="AD38" s="10">
        <v>38.460258000000003</v>
      </c>
      <c r="AE38" s="10">
        <v>38.486797000000003</v>
      </c>
      <c r="AF38" s="10">
        <v>38.385384000000002</v>
      </c>
      <c r="AG38" s="10">
        <v>38.284644999999998</v>
      </c>
      <c r="AH38" s="10">
        <v>38.178089</v>
      </c>
      <c r="AI38" s="10">
        <v>38.068812999999999</v>
      </c>
      <c r="AJ38" s="10">
        <v>37.958976999999997</v>
      </c>
      <c r="AK38" s="5">
        <v>9.1509999999999994E-3</v>
      </c>
    </row>
    <row r="39" spans="1:37" ht="15" customHeight="1" x14ac:dyDescent="0.25">
      <c r="A39" s="33" t="s">
        <v>1068</v>
      </c>
      <c r="B39" s="6" t="s">
        <v>1071</v>
      </c>
      <c r="C39" s="10">
        <v>22.847666</v>
      </c>
      <c r="D39" s="10">
        <v>23.124351999999998</v>
      </c>
      <c r="E39" s="10">
        <v>23.661346000000002</v>
      </c>
      <c r="F39" s="10">
        <v>24.629615999999999</v>
      </c>
      <c r="G39" s="10">
        <v>26.264628999999999</v>
      </c>
      <c r="H39" s="10">
        <v>27.760767000000001</v>
      </c>
      <c r="I39" s="10">
        <v>29.09111</v>
      </c>
      <c r="J39" s="10">
        <v>30.420549000000001</v>
      </c>
      <c r="K39" s="10">
        <v>31.949027999999998</v>
      </c>
      <c r="L39" s="10">
        <v>32.019043000000003</v>
      </c>
      <c r="M39" s="10">
        <v>32.038155000000003</v>
      </c>
      <c r="N39" s="10">
        <v>32.015895999999998</v>
      </c>
      <c r="O39" s="10">
        <v>31.972328000000001</v>
      </c>
      <c r="P39" s="10">
        <v>31.932472000000001</v>
      </c>
      <c r="Q39" s="10">
        <v>31.881654999999999</v>
      </c>
      <c r="R39" s="10">
        <v>31.857353</v>
      </c>
      <c r="S39" s="10">
        <v>31.942506999999999</v>
      </c>
      <c r="T39" s="10">
        <v>31.893667000000001</v>
      </c>
      <c r="U39" s="10">
        <v>31.830636999999999</v>
      </c>
      <c r="V39" s="10">
        <v>31.769995000000002</v>
      </c>
      <c r="W39" s="10">
        <v>31.707277000000001</v>
      </c>
      <c r="X39" s="10">
        <v>31.681725</v>
      </c>
      <c r="Y39" s="10">
        <v>31.623204999999999</v>
      </c>
      <c r="Z39" s="10">
        <v>31.554752000000001</v>
      </c>
      <c r="AA39" s="10">
        <v>31.589238999999999</v>
      </c>
      <c r="AB39" s="10">
        <v>31.525445999999999</v>
      </c>
      <c r="AC39" s="10">
        <v>31.442169</v>
      </c>
      <c r="AD39" s="10">
        <v>31.358881</v>
      </c>
      <c r="AE39" s="10">
        <v>31.380520000000001</v>
      </c>
      <c r="AF39" s="10">
        <v>31.297830999999999</v>
      </c>
      <c r="AG39" s="10">
        <v>31.215693000000002</v>
      </c>
      <c r="AH39" s="10">
        <v>31.128813000000001</v>
      </c>
      <c r="AI39" s="10">
        <v>31.039712999999999</v>
      </c>
      <c r="AJ39" s="10">
        <v>30.950157000000001</v>
      </c>
      <c r="AK39" s="5">
        <v>9.1509999999999994E-3</v>
      </c>
    </row>
    <row r="41" spans="1:37" ht="15" customHeight="1" x14ac:dyDescent="0.25">
      <c r="B41" s="4" t="s">
        <v>1070</v>
      </c>
    </row>
    <row r="42" spans="1:37" ht="15" customHeight="1" x14ac:dyDescent="0.25">
      <c r="B42" s="6" t="s">
        <v>1032</v>
      </c>
      <c r="C42" s="30">
        <v>0.81661499999999998</v>
      </c>
      <c r="D42" s="30">
        <v>0.81661499999999998</v>
      </c>
      <c r="E42" s="30">
        <v>0.81661499999999998</v>
      </c>
      <c r="F42" s="30">
        <v>0.81661499999999998</v>
      </c>
      <c r="G42" s="30">
        <v>0.81661499999999998</v>
      </c>
      <c r="H42" s="30">
        <v>0.81661499999999998</v>
      </c>
      <c r="I42" s="30">
        <v>0.81661499999999998</v>
      </c>
      <c r="J42" s="30">
        <v>0.81661499999999998</v>
      </c>
      <c r="K42" s="30">
        <v>0.81661499999999998</v>
      </c>
      <c r="L42" s="30">
        <v>0.81661499999999998</v>
      </c>
      <c r="M42" s="30">
        <v>0.81661499999999998</v>
      </c>
      <c r="N42" s="30">
        <v>0.81661499999999998</v>
      </c>
      <c r="O42" s="30">
        <v>0.81661499999999998</v>
      </c>
      <c r="P42" s="30">
        <v>0.81661499999999998</v>
      </c>
      <c r="Q42" s="30">
        <v>0.81661499999999998</v>
      </c>
      <c r="R42" s="30">
        <v>0.81661499999999998</v>
      </c>
      <c r="S42" s="30">
        <v>0.81661499999999998</v>
      </c>
      <c r="T42" s="30">
        <v>0.81661499999999998</v>
      </c>
      <c r="U42" s="30">
        <v>0.81661499999999998</v>
      </c>
      <c r="V42" s="30">
        <v>0.81661499999999998</v>
      </c>
      <c r="W42" s="30">
        <v>0.81661499999999998</v>
      </c>
      <c r="X42" s="30">
        <v>0.81661499999999998</v>
      </c>
      <c r="Y42" s="30">
        <v>0.81661499999999998</v>
      </c>
      <c r="Z42" s="30">
        <v>0.81661499999999998</v>
      </c>
      <c r="AA42" s="30">
        <v>0.81661499999999998</v>
      </c>
      <c r="AB42" s="30">
        <v>0.81661499999999998</v>
      </c>
      <c r="AC42" s="30">
        <v>0.81661499999999998</v>
      </c>
      <c r="AD42" s="30">
        <v>0.81661499999999998</v>
      </c>
      <c r="AE42" s="30">
        <v>0.81661499999999998</v>
      </c>
      <c r="AF42" s="30">
        <v>0.81661499999999998</v>
      </c>
      <c r="AG42" s="30">
        <v>0.81661499999999998</v>
      </c>
      <c r="AH42" s="30">
        <v>0.81661499999999998</v>
      </c>
      <c r="AI42" s="30">
        <v>0.81661499999999998</v>
      </c>
      <c r="AJ42" s="30">
        <v>0.81661499999999998</v>
      </c>
      <c r="AK42" s="5">
        <v>0</v>
      </c>
    </row>
    <row r="43" spans="1:37" ht="15" customHeight="1" x14ac:dyDescent="0.25">
      <c r="A43" s="33" t="s">
        <v>1065</v>
      </c>
      <c r="B43" s="6" t="s">
        <v>1030</v>
      </c>
      <c r="C43" s="30">
        <v>0.81535800000000003</v>
      </c>
      <c r="D43" s="30">
        <v>0.81535800000000003</v>
      </c>
      <c r="E43" s="30">
        <v>0.81535800000000003</v>
      </c>
      <c r="F43" s="30">
        <v>0.81535800000000003</v>
      </c>
      <c r="G43" s="30">
        <v>0.81535800000000003</v>
      </c>
      <c r="H43" s="30">
        <v>0.81535800000000003</v>
      </c>
      <c r="I43" s="30">
        <v>0.81535800000000003</v>
      </c>
      <c r="J43" s="30">
        <v>0.81535800000000003</v>
      </c>
      <c r="K43" s="30">
        <v>0.81535800000000003</v>
      </c>
      <c r="L43" s="30">
        <v>0.81535800000000003</v>
      </c>
      <c r="M43" s="30">
        <v>0.81535800000000003</v>
      </c>
      <c r="N43" s="30">
        <v>0.81535800000000003</v>
      </c>
      <c r="O43" s="30">
        <v>0.81535800000000003</v>
      </c>
      <c r="P43" s="30">
        <v>0.81535800000000003</v>
      </c>
      <c r="Q43" s="30">
        <v>0.81535800000000003</v>
      </c>
      <c r="R43" s="30">
        <v>0.81535800000000003</v>
      </c>
      <c r="S43" s="30">
        <v>0.81535800000000003</v>
      </c>
      <c r="T43" s="30">
        <v>0.81535800000000003</v>
      </c>
      <c r="U43" s="30">
        <v>0.81535800000000003</v>
      </c>
      <c r="V43" s="30">
        <v>0.81535800000000003</v>
      </c>
      <c r="W43" s="30">
        <v>0.81535800000000003</v>
      </c>
      <c r="X43" s="30">
        <v>0.81535800000000003</v>
      </c>
      <c r="Y43" s="30">
        <v>0.81535800000000003</v>
      </c>
      <c r="Z43" s="30">
        <v>0.81535800000000003</v>
      </c>
      <c r="AA43" s="30">
        <v>0.81535800000000003</v>
      </c>
      <c r="AB43" s="30">
        <v>0.81535800000000003</v>
      </c>
      <c r="AC43" s="30">
        <v>0.81535800000000003</v>
      </c>
      <c r="AD43" s="30">
        <v>0.81535800000000003</v>
      </c>
      <c r="AE43" s="30">
        <v>0.81535800000000003</v>
      </c>
      <c r="AF43" s="30">
        <v>0.81535800000000003</v>
      </c>
      <c r="AG43" s="30">
        <v>0.81535800000000003</v>
      </c>
      <c r="AH43" s="30">
        <v>0.81535800000000003</v>
      </c>
      <c r="AI43" s="30">
        <v>0.81535800000000003</v>
      </c>
      <c r="AJ43" s="30">
        <v>0.81535800000000003</v>
      </c>
      <c r="AK43" s="5">
        <v>0</v>
      </c>
    </row>
    <row r="44" spans="1:37" ht="15" customHeight="1" x14ac:dyDescent="0.25">
      <c r="A44" s="33" t="s">
        <v>1063</v>
      </c>
    </row>
    <row r="45" spans="1:37" ht="15" customHeight="1" x14ac:dyDescent="0.25">
      <c r="A45" s="33" t="s">
        <v>1061</v>
      </c>
      <c r="B45" s="4" t="s">
        <v>1067</v>
      </c>
    </row>
    <row r="46" spans="1:37" ht="15" customHeight="1" x14ac:dyDescent="0.25">
      <c r="A46" s="33" t="s">
        <v>1059</v>
      </c>
      <c r="B46" s="4" t="s">
        <v>1066</v>
      </c>
    </row>
    <row r="47" spans="1:37" ht="15" customHeight="1" x14ac:dyDescent="0.25">
      <c r="A47" s="33" t="s">
        <v>1057</v>
      </c>
      <c r="B47" s="6" t="s">
        <v>1064</v>
      </c>
      <c r="C47" s="10">
        <v>58.801192999999998</v>
      </c>
      <c r="D47" s="10">
        <v>54.653934</v>
      </c>
      <c r="E47" s="10">
        <v>77.427711000000002</v>
      </c>
      <c r="F47" s="10">
        <v>80.603568999999993</v>
      </c>
      <c r="G47" s="10">
        <v>79.473183000000006</v>
      </c>
      <c r="H47" s="10">
        <v>80.757721000000004</v>
      </c>
      <c r="I47" s="10">
        <v>86.023528999999996</v>
      </c>
      <c r="J47" s="10">
        <v>90.835823000000005</v>
      </c>
      <c r="K47" s="10">
        <v>93.880638000000005</v>
      </c>
      <c r="L47" s="10">
        <v>92.191406000000001</v>
      </c>
      <c r="M47" s="10">
        <v>91.322051999999999</v>
      </c>
      <c r="N47" s="10">
        <v>89.134056000000001</v>
      </c>
      <c r="O47" s="10">
        <v>88.080085999999994</v>
      </c>
      <c r="P47" s="10">
        <v>86.570914999999999</v>
      </c>
      <c r="Q47" s="10">
        <v>86.874083999999996</v>
      </c>
      <c r="R47" s="10">
        <v>87.511459000000002</v>
      </c>
      <c r="S47" s="10">
        <v>87.855109999999996</v>
      </c>
      <c r="T47" s="10">
        <v>87.972190999999995</v>
      </c>
      <c r="U47" s="10">
        <v>88.597717000000003</v>
      </c>
      <c r="V47" s="10">
        <v>89.138030999999998</v>
      </c>
      <c r="W47" s="10">
        <v>89.567504999999997</v>
      </c>
      <c r="X47" s="10">
        <v>90.409324999999995</v>
      </c>
      <c r="Y47" s="10">
        <v>91.627067999999994</v>
      </c>
      <c r="Z47" s="10">
        <v>92.899849000000003</v>
      </c>
      <c r="AA47" s="10">
        <v>83.115700000000004</v>
      </c>
      <c r="AB47" s="10">
        <v>83.615898000000001</v>
      </c>
      <c r="AC47" s="10">
        <v>84.157355999999993</v>
      </c>
      <c r="AD47" s="10">
        <v>84.537811000000005</v>
      </c>
      <c r="AE47" s="10">
        <v>84.894195999999994</v>
      </c>
      <c r="AF47" s="10">
        <v>85.65213</v>
      </c>
      <c r="AG47" s="10">
        <v>86.166634000000002</v>
      </c>
      <c r="AH47" s="10">
        <v>86.549469000000002</v>
      </c>
      <c r="AI47" s="10">
        <v>86.757851000000002</v>
      </c>
      <c r="AJ47" s="10">
        <v>86.967231999999996</v>
      </c>
      <c r="AK47" s="5">
        <v>1.4622E-2</v>
      </c>
    </row>
    <row r="48" spans="1:37" ht="15" customHeight="1" x14ac:dyDescent="0.25">
      <c r="A48" s="33" t="s">
        <v>1055</v>
      </c>
      <c r="B48" s="6" t="s">
        <v>1062</v>
      </c>
      <c r="C48" s="10">
        <v>46.358654000000001</v>
      </c>
      <c r="D48" s="10">
        <v>48.483265000000003</v>
      </c>
      <c r="E48" s="10">
        <v>54.290874000000002</v>
      </c>
      <c r="F48" s="10">
        <v>59.505901000000001</v>
      </c>
      <c r="G48" s="10">
        <v>62.619307999999997</v>
      </c>
      <c r="H48" s="10">
        <v>67.628624000000002</v>
      </c>
      <c r="I48" s="10">
        <v>73.093024999999997</v>
      </c>
      <c r="J48" s="10">
        <v>77.626975999999999</v>
      </c>
      <c r="K48" s="10">
        <v>81.307190000000006</v>
      </c>
      <c r="L48" s="10">
        <v>80.728522999999996</v>
      </c>
      <c r="M48" s="10">
        <v>79.981834000000006</v>
      </c>
      <c r="N48" s="10">
        <v>79.128974999999997</v>
      </c>
      <c r="O48" s="10">
        <v>79.085341999999997</v>
      </c>
      <c r="P48" s="10">
        <v>78.620399000000006</v>
      </c>
      <c r="Q48" s="10">
        <v>79.307793000000004</v>
      </c>
      <c r="R48" s="10">
        <v>80.254807</v>
      </c>
      <c r="S48" s="10">
        <v>81.084784999999997</v>
      </c>
      <c r="T48" s="10">
        <v>81.821938000000003</v>
      </c>
      <c r="U48" s="10">
        <v>82.786911000000003</v>
      </c>
      <c r="V48" s="10">
        <v>83.674812000000003</v>
      </c>
      <c r="W48" s="10">
        <v>84.422248999999994</v>
      </c>
      <c r="X48" s="10">
        <v>85.346687000000003</v>
      </c>
      <c r="Y48" s="10">
        <v>86.388724999999994</v>
      </c>
      <c r="Z48" s="10">
        <v>87.403144999999995</v>
      </c>
      <c r="AA48" s="10">
        <v>88.291732999999994</v>
      </c>
      <c r="AB48" s="10">
        <v>89.181128999999999</v>
      </c>
      <c r="AC48" s="10">
        <v>90.137039000000001</v>
      </c>
      <c r="AD48" s="10">
        <v>90.848258999999999</v>
      </c>
      <c r="AE48" s="10">
        <v>91.518265</v>
      </c>
      <c r="AF48" s="10">
        <v>92.741150000000005</v>
      </c>
      <c r="AG48" s="10">
        <v>93.539794999999998</v>
      </c>
      <c r="AH48" s="10">
        <v>94.138915999999995</v>
      </c>
      <c r="AI48" s="10">
        <v>94.525124000000005</v>
      </c>
      <c r="AJ48" s="10">
        <v>94.908630000000002</v>
      </c>
      <c r="AK48" s="5">
        <v>2.1212000000000002E-2</v>
      </c>
    </row>
    <row r="49" spans="1:37" ht="15" customHeight="1" x14ac:dyDescent="0.25">
      <c r="A49" s="33" t="s">
        <v>1053</v>
      </c>
      <c r="B49" s="6" t="s">
        <v>1060</v>
      </c>
      <c r="C49" s="10">
        <v>54.059733999999999</v>
      </c>
      <c r="D49" s="10">
        <v>57.077762999999997</v>
      </c>
      <c r="E49" s="10">
        <v>65.674118000000007</v>
      </c>
      <c r="F49" s="10">
        <v>70.147934000000006</v>
      </c>
      <c r="G49" s="10">
        <v>72.911179000000004</v>
      </c>
      <c r="H49" s="10">
        <v>75.547652999999997</v>
      </c>
      <c r="I49" s="10">
        <v>77.923302000000007</v>
      </c>
      <c r="J49" s="10">
        <v>80.383026000000001</v>
      </c>
      <c r="K49" s="10">
        <v>84.992469999999997</v>
      </c>
      <c r="L49" s="10">
        <v>84.260756999999998</v>
      </c>
      <c r="M49" s="10">
        <v>83.560462999999999</v>
      </c>
      <c r="N49" s="10">
        <v>82.782364000000001</v>
      </c>
      <c r="O49" s="10">
        <v>82.687415999999999</v>
      </c>
      <c r="P49" s="10">
        <v>82.219466999999995</v>
      </c>
      <c r="Q49" s="10">
        <v>82.795699999999997</v>
      </c>
      <c r="R49" s="10">
        <v>83.603340000000003</v>
      </c>
      <c r="S49" s="10">
        <v>84.305526999999998</v>
      </c>
      <c r="T49" s="10">
        <v>84.922165000000007</v>
      </c>
      <c r="U49" s="10">
        <v>85.743065000000001</v>
      </c>
      <c r="V49" s="10">
        <v>86.498619000000005</v>
      </c>
      <c r="W49" s="10">
        <v>87.133972</v>
      </c>
      <c r="X49" s="10">
        <v>87.930862000000005</v>
      </c>
      <c r="Y49" s="10">
        <v>88.831078000000005</v>
      </c>
      <c r="Z49" s="10">
        <v>89.707419999999999</v>
      </c>
      <c r="AA49" s="10">
        <v>90.485091999999995</v>
      </c>
      <c r="AB49" s="10">
        <v>91.260941000000003</v>
      </c>
      <c r="AC49" s="10">
        <v>92.108711</v>
      </c>
      <c r="AD49" s="10">
        <v>92.739365000000006</v>
      </c>
      <c r="AE49" s="10">
        <v>93.333083999999999</v>
      </c>
      <c r="AF49" s="10">
        <v>94.448447999999999</v>
      </c>
      <c r="AG49" s="10">
        <v>95.184051999999994</v>
      </c>
      <c r="AH49" s="10">
        <v>95.732276999999996</v>
      </c>
      <c r="AI49" s="10">
        <v>96.069916000000006</v>
      </c>
      <c r="AJ49" s="10">
        <v>96.407043000000002</v>
      </c>
      <c r="AK49" s="5">
        <v>1.6514999999999998E-2</v>
      </c>
    </row>
    <row r="50" spans="1:37" ht="15" customHeight="1" x14ac:dyDescent="0.25">
      <c r="B50" s="6" t="s">
        <v>1058</v>
      </c>
      <c r="C50" s="10">
        <v>56.466594999999998</v>
      </c>
      <c r="D50" s="10">
        <v>65.328850000000003</v>
      </c>
      <c r="E50" s="10">
        <v>73.631111000000004</v>
      </c>
      <c r="F50" s="10">
        <v>80.250336000000004</v>
      </c>
      <c r="G50" s="10">
        <v>86.005516</v>
      </c>
      <c r="H50" s="10">
        <v>89.558777000000006</v>
      </c>
      <c r="I50" s="10">
        <v>93.177100999999993</v>
      </c>
      <c r="J50" s="10">
        <v>94.223228000000006</v>
      </c>
      <c r="K50" s="10">
        <v>97.907989999999998</v>
      </c>
      <c r="L50" s="10">
        <v>97.765938000000006</v>
      </c>
      <c r="M50" s="10">
        <v>97.489998</v>
      </c>
      <c r="N50" s="10">
        <v>97.175224</v>
      </c>
      <c r="O50" s="10">
        <v>97.245086999999998</v>
      </c>
      <c r="P50" s="10">
        <v>97.213088999999997</v>
      </c>
      <c r="Q50" s="10">
        <v>97.720482000000004</v>
      </c>
      <c r="R50" s="10">
        <v>98.326499999999996</v>
      </c>
      <c r="S50" s="10">
        <v>98.831237999999999</v>
      </c>
      <c r="T50" s="10">
        <v>99.285217000000003</v>
      </c>
      <c r="U50" s="10">
        <v>99.772850000000005</v>
      </c>
      <c r="V50" s="10">
        <v>100.192429</v>
      </c>
      <c r="W50" s="10">
        <v>100.51342</v>
      </c>
      <c r="X50" s="10">
        <v>100.877869</v>
      </c>
      <c r="Y50" s="10">
        <v>101.25369999999999</v>
      </c>
      <c r="Z50" s="10">
        <v>101.591278</v>
      </c>
      <c r="AA50" s="10">
        <v>101.94278</v>
      </c>
      <c r="AB50" s="10">
        <v>102.306129</v>
      </c>
      <c r="AC50" s="10">
        <v>102.687332</v>
      </c>
      <c r="AD50" s="10">
        <v>102.973572</v>
      </c>
      <c r="AE50" s="10">
        <v>103.24393499999999</v>
      </c>
      <c r="AF50" s="10">
        <v>103.729851</v>
      </c>
      <c r="AG50" s="10">
        <v>104.047073</v>
      </c>
      <c r="AH50" s="10">
        <v>104.29894299999999</v>
      </c>
      <c r="AI50" s="10">
        <v>104.46402</v>
      </c>
      <c r="AJ50" s="10">
        <v>104.63080600000001</v>
      </c>
      <c r="AK50" s="5">
        <v>1.4827999999999999E-2</v>
      </c>
    </row>
    <row r="51" spans="1:37" ht="15" customHeight="1" x14ac:dyDescent="0.25">
      <c r="B51" s="6" t="s">
        <v>1056</v>
      </c>
      <c r="C51" s="10">
        <v>48.987946000000001</v>
      </c>
      <c r="D51" s="10">
        <v>48.298392999999997</v>
      </c>
      <c r="E51" s="10">
        <v>53.432403999999998</v>
      </c>
      <c r="F51" s="10">
        <v>56.045116</v>
      </c>
      <c r="G51" s="10">
        <v>58.546470999999997</v>
      </c>
      <c r="H51" s="10">
        <v>62.270363000000003</v>
      </c>
      <c r="I51" s="10">
        <v>66.636489999999995</v>
      </c>
      <c r="J51" s="10">
        <v>69.684555000000003</v>
      </c>
      <c r="K51" s="10">
        <v>74.249572999999998</v>
      </c>
      <c r="L51" s="10">
        <v>74.466269999999994</v>
      </c>
      <c r="M51" s="10">
        <v>74.595885999999993</v>
      </c>
      <c r="N51" s="10">
        <v>74.659554</v>
      </c>
      <c r="O51" s="10">
        <v>75.036354000000003</v>
      </c>
      <c r="P51" s="10">
        <v>75.187515000000005</v>
      </c>
      <c r="Q51" s="10">
        <v>75.813164</v>
      </c>
      <c r="R51" s="10">
        <v>76.473557</v>
      </c>
      <c r="S51" s="10">
        <v>77.014381</v>
      </c>
      <c r="T51" s="10">
        <v>77.482574</v>
      </c>
      <c r="U51" s="10">
        <v>78.002562999999995</v>
      </c>
      <c r="V51" s="10">
        <v>78.459723999999994</v>
      </c>
      <c r="W51" s="10">
        <v>78.816840999999997</v>
      </c>
      <c r="X51" s="10">
        <v>79.232994000000005</v>
      </c>
      <c r="Y51" s="10">
        <v>79.674605999999997</v>
      </c>
      <c r="Z51" s="10">
        <v>80.084068000000002</v>
      </c>
      <c r="AA51" s="10">
        <v>80.448920999999999</v>
      </c>
      <c r="AB51" s="10">
        <v>80.817763999999997</v>
      </c>
      <c r="AC51" s="10">
        <v>81.215796999999995</v>
      </c>
      <c r="AD51" s="10">
        <v>81.502808000000002</v>
      </c>
      <c r="AE51" s="10">
        <v>81.774460000000005</v>
      </c>
      <c r="AF51" s="10">
        <v>82.295265000000001</v>
      </c>
      <c r="AG51" s="10">
        <v>82.612846000000005</v>
      </c>
      <c r="AH51" s="10">
        <v>82.847862000000006</v>
      </c>
      <c r="AI51" s="10">
        <v>82.990166000000002</v>
      </c>
      <c r="AJ51" s="10">
        <v>83.132919000000001</v>
      </c>
      <c r="AK51" s="5">
        <v>1.7114999999999998E-2</v>
      </c>
    </row>
    <row r="52" spans="1:37" ht="15" customHeight="1" x14ac:dyDescent="0.25">
      <c r="A52" s="33" t="s">
        <v>1050</v>
      </c>
      <c r="B52" s="6" t="s">
        <v>1054</v>
      </c>
      <c r="C52" s="10">
        <v>39.773662999999999</v>
      </c>
      <c r="D52" s="10">
        <v>39.209251000000002</v>
      </c>
      <c r="E52" s="10">
        <v>43.588078000000003</v>
      </c>
      <c r="F52" s="10">
        <v>45.382449999999999</v>
      </c>
      <c r="G52" s="10">
        <v>46.315520999999997</v>
      </c>
      <c r="H52" s="10">
        <v>47.914760999999999</v>
      </c>
      <c r="I52" s="10">
        <v>50.288333999999999</v>
      </c>
      <c r="J52" s="10">
        <v>52.649974999999998</v>
      </c>
      <c r="K52" s="10">
        <v>55.468960000000003</v>
      </c>
      <c r="L52" s="10">
        <v>55.544818999999997</v>
      </c>
      <c r="M52" s="10">
        <v>55.472304999999999</v>
      </c>
      <c r="N52" s="10">
        <v>55.146377999999999</v>
      </c>
      <c r="O52" s="10">
        <v>55.291297999999998</v>
      </c>
      <c r="P52" s="10">
        <v>55.016781000000002</v>
      </c>
      <c r="Q52" s="10">
        <v>55.522793</v>
      </c>
      <c r="R52" s="10">
        <v>56.170302999999997</v>
      </c>
      <c r="S52" s="10">
        <v>56.688910999999997</v>
      </c>
      <c r="T52" s="10">
        <v>57.087173</v>
      </c>
      <c r="U52" s="10">
        <v>57.723137000000001</v>
      </c>
      <c r="V52" s="10">
        <v>58.304355999999999</v>
      </c>
      <c r="W52" s="10">
        <v>58.790801999999999</v>
      </c>
      <c r="X52" s="10">
        <v>59.480449999999998</v>
      </c>
      <c r="Y52" s="10">
        <v>60.342781000000002</v>
      </c>
      <c r="Z52" s="10">
        <v>61.226295</v>
      </c>
      <c r="AA52" s="10">
        <v>62.052188999999998</v>
      </c>
      <c r="AB52" s="10">
        <v>62.881855000000002</v>
      </c>
      <c r="AC52" s="10">
        <v>63.808616999999998</v>
      </c>
      <c r="AD52" s="10">
        <v>64.467842000000005</v>
      </c>
      <c r="AE52" s="10">
        <v>65.082190999999995</v>
      </c>
      <c r="AF52" s="10">
        <v>66.358626999999998</v>
      </c>
      <c r="AG52" s="10">
        <v>67.179366999999999</v>
      </c>
      <c r="AH52" s="10">
        <v>67.748619000000005</v>
      </c>
      <c r="AI52" s="10">
        <v>68.040610999999998</v>
      </c>
      <c r="AJ52" s="10">
        <v>68.323707999999996</v>
      </c>
      <c r="AK52" s="5">
        <v>1.7506000000000001E-2</v>
      </c>
    </row>
    <row r="53" spans="1:37" ht="15" customHeight="1" x14ac:dyDescent="0.25">
      <c r="A53" s="33" t="s">
        <v>1048</v>
      </c>
      <c r="B53" s="6" t="s">
        <v>1151</v>
      </c>
      <c r="C53" s="10">
        <v>52.324074000000003</v>
      </c>
      <c r="D53" s="10">
        <v>53.738135999999997</v>
      </c>
      <c r="E53" s="10">
        <v>57.756926999999997</v>
      </c>
      <c r="F53" s="10">
        <v>59.924644000000001</v>
      </c>
      <c r="G53" s="10">
        <v>62.099547999999999</v>
      </c>
      <c r="H53" s="10">
        <v>63.559714999999997</v>
      </c>
      <c r="I53" s="10">
        <v>65.809509000000006</v>
      </c>
      <c r="J53" s="10">
        <v>67.378708000000003</v>
      </c>
      <c r="K53" s="10">
        <v>70.636780000000002</v>
      </c>
      <c r="L53" s="10">
        <v>70.589332999999996</v>
      </c>
      <c r="M53" s="10">
        <v>70.329002000000003</v>
      </c>
      <c r="N53" s="10">
        <v>69.917693999999997</v>
      </c>
      <c r="O53" s="10">
        <v>70.028969000000004</v>
      </c>
      <c r="P53" s="10">
        <v>69.777985000000001</v>
      </c>
      <c r="Q53" s="10">
        <v>70.269706999999997</v>
      </c>
      <c r="R53" s="10">
        <v>70.925781000000001</v>
      </c>
      <c r="S53" s="10">
        <v>71.458656000000005</v>
      </c>
      <c r="T53" s="10">
        <v>71.896850999999998</v>
      </c>
      <c r="U53" s="10">
        <v>72.522025999999997</v>
      </c>
      <c r="V53" s="10">
        <v>73.095505000000003</v>
      </c>
      <c r="W53" s="10">
        <v>73.579002000000003</v>
      </c>
      <c r="X53" s="10">
        <v>74.212256999999994</v>
      </c>
      <c r="Y53" s="10">
        <v>74.961158999999995</v>
      </c>
      <c r="Z53" s="10">
        <v>75.732605000000007</v>
      </c>
      <c r="AA53" s="10">
        <v>76.401871</v>
      </c>
      <c r="AB53" s="10">
        <v>77.072861000000003</v>
      </c>
      <c r="AC53" s="10">
        <v>77.800697</v>
      </c>
      <c r="AD53" s="10">
        <v>78.345466999999999</v>
      </c>
      <c r="AE53" s="10">
        <v>78.862053000000003</v>
      </c>
      <c r="AF53" s="10">
        <v>79.844795000000005</v>
      </c>
      <c r="AG53" s="10">
        <v>80.471396999999996</v>
      </c>
      <c r="AH53" s="10">
        <v>80.941863999999995</v>
      </c>
      <c r="AI53" s="10">
        <v>81.243476999999999</v>
      </c>
      <c r="AJ53" s="10">
        <v>81.546325999999993</v>
      </c>
      <c r="AK53" s="5">
        <v>1.3117999999999999E-2</v>
      </c>
    </row>
    <row r="54" spans="1:37" ht="15" customHeight="1" x14ac:dyDescent="0.25">
      <c r="A54" s="33" t="s">
        <v>1046</v>
      </c>
      <c r="B54" s="6" t="s">
        <v>1152</v>
      </c>
      <c r="C54" s="10">
        <v>45.887680000000003</v>
      </c>
      <c r="D54" s="10">
        <v>45.267426</v>
      </c>
      <c r="E54" s="10">
        <v>51.334651999999998</v>
      </c>
      <c r="F54" s="10">
        <v>55.420043999999997</v>
      </c>
      <c r="G54" s="10">
        <v>58.278979999999997</v>
      </c>
      <c r="H54" s="10">
        <v>61.473903999999997</v>
      </c>
      <c r="I54" s="10">
        <v>65.88382</v>
      </c>
      <c r="J54" s="10">
        <v>69.521041999999994</v>
      </c>
      <c r="K54" s="10">
        <v>74.275085000000004</v>
      </c>
      <c r="L54" s="10">
        <v>74.396872999999999</v>
      </c>
      <c r="M54" s="10">
        <v>74.432426000000007</v>
      </c>
      <c r="N54" s="10">
        <v>74.372230999999999</v>
      </c>
      <c r="O54" s="10">
        <v>74.626427000000007</v>
      </c>
      <c r="P54" s="10">
        <v>74.689964000000003</v>
      </c>
      <c r="Q54" s="10">
        <v>75.207794000000007</v>
      </c>
      <c r="R54" s="10">
        <v>75.795753000000005</v>
      </c>
      <c r="S54" s="10">
        <v>76.271843000000004</v>
      </c>
      <c r="T54" s="10">
        <v>76.689301</v>
      </c>
      <c r="U54" s="10">
        <v>77.144310000000004</v>
      </c>
      <c r="V54" s="10">
        <v>77.538048000000003</v>
      </c>
      <c r="W54" s="10">
        <v>77.845969999999994</v>
      </c>
      <c r="X54" s="10">
        <v>78.200507999999999</v>
      </c>
      <c r="Y54" s="10">
        <v>78.570312000000001</v>
      </c>
      <c r="Z54" s="10">
        <v>78.908225999999999</v>
      </c>
      <c r="AA54" s="10">
        <v>79.202263000000002</v>
      </c>
      <c r="AB54" s="10">
        <v>79.509963999999997</v>
      </c>
      <c r="AC54" s="10">
        <v>79.824898000000005</v>
      </c>
      <c r="AD54" s="10">
        <v>80.051659000000001</v>
      </c>
      <c r="AE54" s="10">
        <v>80.268517000000003</v>
      </c>
      <c r="AF54" s="10">
        <v>80.674400000000006</v>
      </c>
      <c r="AG54" s="10">
        <v>80.919685000000001</v>
      </c>
      <c r="AH54" s="10">
        <v>81.103081000000003</v>
      </c>
      <c r="AI54" s="10">
        <v>81.217292999999998</v>
      </c>
      <c r="AJ54" s="10">
        <v>81.331467000000004</v>
      </c>
      <c r="AK54" s="5">
        <v>1.8478999999999999E-2</v>
      </c>
    </row>
    <row r="55" spans="1:37" ht="15" customHeight="1" x14ac:dyDescent="0.25">
      <c r="A55" s="33" t="s">
        <v>1044</v>
      </c>
      <c r="B55" s="6" t="s">
        <v>1052</v>
      </c>
      <c r="C55" s="10">
        <v>53.167278000000003</v>
      </c>
      <c r="D55" s="10">
        <v>57.849845999999999</v>
      </c>
      <c r="E55" s="10">
        <v>64.964423999999994</v>
      </c>
      <c r="F55" s="10">
        <v>69.680672000000001</v>
      </c>
      <c r="G55" s="10">
        <v>73.905556000000004</v>
      </c>
      <c r="H55" s="10">
        <v>77.029419000000004</v>
      </c>
      <c r="I55" s="10">
        <v>80.455260999999993</v>
      </c>
      <c r="J55" s="10">
        <v>82.219627000000003</v>
      </c>
      <c r="K55" s="10">
        <v>86.214187999999993</v>
      </c>
      <c r="L55" s="10">
        <v>85.869552999999996</v>
      </c>
      <c r="M55" s="10">
        <v>85.376059999999995</v>
      </c>
      <c r="N55" s="10">
        <v>84.886398</v>
      </c>
      <c r="O55" s="10">
        <v>84.716178999999997</v>
      </c>
      <c r="P55" s="10">
        <v>84.562714</v>
      </c>
      <c r="Q55" s="10">
        <v>84.992881999999994</v>
      </c>
      <c r="R55" s="10">
        <v>85.608742000000007</v>
      </c>
      <c r="S55" s="10">
        <v>86.113594000000006</v>
      </c>
      <c r="T55" s="10">
        <v>86.480063999999999</v>
      </c>
      <c r="U55" s="10">
        <v>87.009101999999999</v>
      </c>
      <c r="V55" s="10">
        <v>87.457099999999997</v>
      </c>
      <c r="W55" s="10">
        <v>87.859252999999995</v>
      </c>
      <c r="X55" s="10">
        <v>88.301215999999997</v>
      </c>
      <c r="Y55" s="10">
        <v>88.826499999999996</v>
      </c>
      <c r="Z55" s="10">
        <v>89.325171999999995</v>
      </c>
      <c r="AA55" s="10">
        <v>89.807220000000001</v>
      </c>
      <c r="AB55" s="10">
        <v>90.288269</v>
      </c>
      <c r="AC55" s="10">
        <v>90.854202000000001</v>
      </c>
      <c r="AD55" s="10">
        <v>91.256836000000007</v>
      </c>
      <c r="AE55" s="10">
        <v>91.620102000000003</v>
      </c>
      <c r="AF55" s="10">
        <v>92.336326999999997</v>
      </c>
      <c r="AG55" s="10">
        <v>92.787468000000004</v>
      </c>
      <c r="AH55" s="10">
        <v>93.102881999999994</v>
      </c>
      <c r="AI55" s="10">
        <v>93.315804</v>
      </c>
      <c r="AJ55" s="10">
        <v>93.516509999999997</v>
      </c>
      <c r="AK55" s="5">
        <v>1.5122E-2</v>
      </c>
    </row>
    <row r="56" spans="1:37" ht="15" customHeight="1" x14ac:dyDescent="0.25">
      <c r="A56" s="33" t="s">
        <v>1042</v>
      </c>
    </row>
    <row r="57" spans="1:37" ht="15" customHeight="1" x14ac:dyDescent="0.25">
      <c r="A57" s="33" t="s">
        <v>1040</v>
      </c>
      <c r="B57" s="4" t="s">
        <v>1051</v>
      </c>
    </row>
    <row r="58" spans="1:37" ht="15" customHeight="1" x14ac:dyDescent="0.25">
      <c r="B58" s="6" t="s">
        <v>1049</v>
      </c>
      <c r="C58" s="10">
        <v>27.566258999999999</v>
      </c>
      <c r="D58" s="10">
        <v>28.008144000000001</v>
      </c>
      <c r="E58" s="10">
        <v>28.871433</v>
      </c>
      <c r="F58" s="10">
        <v>31.202452000000001</v>
      </c>
      <c r="G58" s="10">
        <v>33.947020999999999</v>
      </c>
      <c r="H58" s="10">
        <v>36.918377</v>
      </c>
      <c r="I58" s="10">
        <v>38.873573</v>
      </c>
      <c r="J58" s="10">
        <v>40.448166000000001</v>
      </c>
      <c r="K58" s="10">
        <v>44.536994999999997</v>
      </c>
      <c r="L58" s="10">
        <v>44.552692</v>
      </c>
      <c r="M58" s="10">
        <v>44.506039000000001</v>
      </c>
      <c r="N58" s="10">
        <v>44.383826999999997</v>
      </c>
      <c r="O58" s="10">
        <v>44.293315999999997</v>
      </c>
      <c r="P58" s="10">
        <v>44.125359000000003</v>
      </c>
      <c r="Q58" s="10">
        <v>44.087479000000002</v>
      </c>
      <c r="R58" s="10">
        <v>44.051693</v>
      </c>
      <c r="S58" s="10">
        <v>43.997020999999997</v>
      </c>
      <c r="T58" s="10">
        <v>43.911468999999997</v>
      </c>
      <c r="U58" s="10">
        <v>43.871262000000002</v>
      </c>
      <c r="V58" s="10">
        <v>43.831020000000002</v>
      </c>
      <c r="W58" s="10">
        <v>43.789538999999998</v>
      </c>
      <c r="X58" s="10">
        <v>43.776854999999998</v>
      </c>
      <c r="Y58" s="10">
        <v>43.799453999999997</v>
      </c>
      <c r="Z58" s="10">
        <v>43.838276</v>
      </c>
      <c r="AA58" s="10">
        <v>43.916556999999997</v>
      </c>
      <c r="AB58" s="10">
        <v>44.015712999999998</v>
      </c>
      <c r="AC58" s="10">
        <v>44.093620000000001</v>
      </c>
      <c r="AD58" s="10">
        <v>44.058033000000002</v>
      </c>
      <c r="AE58" s="10">
        <v>44.463603999999997</v>
      </c>
      <c r="AF58" s="10">
        <v>44.756424000000003</v>
      </c>
      <c r="AG58" s="10">
        <v>44.870541000000003</v>
      </c>
      <c r="AH58" s="10">
        <v>44.880737000000003</v>
      </c>
      <c r="AI58" s="10">
        <v>44.833404999999999</v>
      </c>
      <c r="AJ58" s="10">
        <v>44.812119000000003</v>
      </c>
      <c r="AK58" s="5">
        <v>1.4795000000000001E-2</v>
      </c>
    </row>
    <row r="59" spans="1:37" ht="15" customHeight="1" x14ac:dyDescent="0.25">
      <c r="B59" s="6" t="s">
        <v>1047</v>
      </c>
      <c r="C59" s="10">
        <v>25.445315999999998</v>
      </c>
      <c r="D59" s="10">
        <v>25.726374</v>
      </c>
      <c r="E59" s="10">
        <v>26.085505999999999</v>
      </c>
      <c r="F59" s="10">
        <v>26.965633</v>
      </c>
      <c r="G59" s="10">
        <v>28.434785999999999</v>
      </c>
      <c r="H59" s="10">
        <v>29.991441999999999</v>
      </c>
      <c r="I59" s="10">
        <v>31.640356000000001</v>
      </c>
      <c r="J59" s="10">
        <v>33.055489000000001</v>
      </c>
      <c r="K59" s="10">
        <v>34.484585000000003</v>
      </c>
      <c r="L59" s="10">
        <v>34.523636000000003</v>
      </c>
      <c r="M59" s="10">
        <v>34.543044999999999</v>
      </c>
      <c r="N59" s="10">
        <v>34.435805999999999</v>
      </c>
      <c r="O59" s="10">
        <v>34.359893999999997</v>
      </c>
      <c r="P59" s="10">
        <v>34.244143999999999</v>
      </c>
      <c r="Q59" s="10">
        <v>34.213810000000002</v>
      </c>
      <c r="R59" s="10">
        <v>34.248676000000003</v>
      </c>
      <c r="S59" s="10">
        <v>34.484169000000001</v>
      </c>
      <c r="T59" s="10">
        <v>34.433365000000002</v>
      </c>
      <c r="U59" s="10">
        <v>34.403080000000003</v>
      </c>
      <c r="V59" s="10">
        <v>34.372222999999998</v>
      </c>
      <c r="W59" s="10">
        <v>34.341053000000002</v>
      </c>
      <c r="X59" s="10">
        <v>34.434956</v>
      </c>
      <c r="Y59" s="10">
        <v>34.452781999999999</v>
      </c>
      <c r="Z59" s="10">
        <v>34.469585000000002</v>
      </c>
      <c r="AA59" s="10">
        <v>34.727699000000001</v>
      </c>
      <c r="AB59" s="10">
        <v>34.791462000000003</v>
      </c>
      <c r="AC59" s="10">
        <v>34.877353999999997</v>
      </c>
      <c r="AD59" s="10">
        <v>34.938046</v>
      </c>
      <c r="AE59" s="10">
        <v>35.179065999999999</v>
      </c>
      <c r="AF59" s="10">
        <v>35.418281999999998</v>
      </c>
      <c r="AG59" s="10">
        <v>35.529789000000001</v>
      </c>
      <c r="AH59" s="10">
        <v>35.570563999999997</v>
      </c>
      <c r="AI59" s="10">
        <v>35.568339999999999</v>
      </c>
      <c r="AJ59" s="10">
        <v>35.565970999999998</v>
      </c>
      <c r="AK59" s="5">
        <v>1.0172E-2</v>
      </c>
    </row>
    <row r="60" spans="1:37" ht="15" customHeight="1" x14ac:dyDescent="0.25">
      <c r="A60" s="33" t="s">
        <v>1036</v>
      </c>
      <c r="B60" s="6" t="s">
        <v>1045</v>
      </c>
      <c r="C60" s="10">
        <v>32.156905999999999</v>
      </c>
      <c r="D60" s="10">
        <v>32.522514000000001</v>
      </c>
      <c r="E60" s="10">
        <v>37.994179000000003</v>
      </c>
      <c r="F60" s="10">
        <v>40.271861999999999</v>
      </c>
      <c r="G60" s="10">
        <v>42.103141999999998</v>
      </c>
      <c r="H60" s="10">
        <v>43.624156999999997</v>
      </c>
      <c r="I60" s="10">
        <v>45.27169</v>
      </c>
      <c r="J60" s="10">
        <v>47.070132999999998</v>
      </c>
      <c r="K60" s="10">
        <v>51.989609000000002</v>
      </c>
      <c r="L60" s="10">
        <v>51.998280000000001</v>
      </c>
      <c r="M60" s="10">
        <v>51.895836000000003</v>
      </c>
      <c r="N60" s="10">
        <v>51.608001999999999</v>
      </c>
      <c r="O60" s="10">
        <v>51.567017</v>
      </c>
      <c r="P60" s="10">
        <v>51.326312999999999</v>
      </c>
      <c r="Q60" s="10">
        <v>51.552528000000002</v>
      </c>
      <c r="R60" s="10">
        <v>51.961517000000001</v>
      </c>
      <c r="S60" s="10">
        <v>52.501548999999997</v>
      </c>
      <c r="T60" s="10">
        <v>52.762970000000003</v>
      </c>
      <c r="U60" s="10">
        <v>53.076889000000001</v>
      </c>
      <c r="V60" s="10">
        <v>53.428181000000002</v>
      </c>
      <c r="W60" s="10">
        <v>53.817489999999999</v>
      </c>
      <c r="X60" s="10">
        <v>54.442084999999999</v>
      </c>
      <c r="Y60" s="10">
        <v>55.25732</v>
      </c>
      <c r="Z60" s="10">
        <v>56.168388</v>
      </c>
      <c r="AA60" s="10">
        <v>57.429915999999999</v>
      </c>
      <c r="AB60" s="10">
        <v>58.683495000000001</v>
      </c>
      <c r="AC60" s="10">
        <v>60.155265999999997</v>
      </c>
      <c r="AD60" s="10">
        <v>61.455837000000002</v>
      </c>
      <c r="AE60" s="10">
        <v>62.764786000000001</v>
      </c>
      <c r="AF60" s="10">
        <v>65.346153000000001</v>
      </c>
      <c r="AG60" s="10">
        <v>66.800362000000007</v>
      </c>
      <c r="AH60" s="10">
        <v>67.924278000000001</v>
      </c>
      <c r="AI60" s="10">
        <v>68.819457999999997</v>
      </c>
      <c r="AJ60" s="10">
        <v>69.700294</v>
      </c>
      <c r="AK60" s="5">
        <v>2.4107E-2</v>
      </c>
    </row>
    <row r="61" spans="1:37" ht="15" customHeight="1" x14ac:dyDescent="0.25">
      <c r="A61" s="33" t="s">
        <v>1035</v>
      </c>
      <c r="B61" s="6" t="s">
        <v>1043</v>
      </c>
      <c r="C61" s="10">
        <v>28.098475000000001</v>
      </c>
      <c r="D61" s="10">
        <v>29.871492</v>
      </c>
      <c r="E61" s="10">
        <v>31.357227000000002</v>
      </c>
      <c r="F61" s="10">
        <v>32.873581000000001</v>
      </c>
      <c r="G61" s="10">
        <v>35.078522</v>
      </c>
      <c r="H61" s="10">
        <v>37.741497000000003</v>
      </c>
      <c r="I61" s="10">
        <v>40.205897999999998</v>
      </c>
      <c r="J61" s="10">
        <v>42.636906000000003</v>
      </c>
      <c r="K61" s="10">
        <v>45.452759</v>
      </c>
      <c r="L61" s="10">
        <v>45.508929999999999</v>
      </c>
      <c r="M61" s="10">
        <v>45.4636</v>
      </c>
      <c r="N61" s="10">
        <v>45.287193000000002</v>
      </c>
      <c r="O61" s="10">
        <v>45.172676000000003</v>
      </c>
      <c r="P61" s="10">
        <v>44.962066999999998</v>
      </c>
      <c r="Q61" s="10">
        <v>44.966579000000003</v>
      </c>
      <c r="R61" s="10">
        <v>45.108241999999997</v>
      </c>
      <c r="S61" s="10">
        <v>45.618496</v>
      </c>
      <c r="T61" s="10">
        <v>45.623157999999997</v>
      </c>
      <c r="U61" s="10">
        <v>45.651398</v>
      </c>
      <c r="V61" s="10">
        <v>45.679229999999997</v>
      </c>
      <c r="W61" s="10">
        <v>45.714371</v>
      </c>
      <c r="X61" s="10">
        <v>45.930137999999999</v>
      </c>
      <c r="Y61" s="10">
        <v>46.136654</v>
      </c>
      <c r="Z61" s="10">
        <v>46.339916000000002</v>
      </c>
      <c r="AA61" s="10">
        <v>47.010094000000002</v>
      </c>
      <c r="AB61" s="10">
        <v>47.386555000000001</v>
      </c>
      <c r="AC61" s="10">
        <v>47.792183000000001</v>
      </c>
      <c r="AD61" s="10">
        <v>48.141871999999999</v>
      </c>
      <c r="AE61" s="10">
        <v>48.531269000000002</v>
      </c>
      <c r="AF61" s="10">
        <v>49.243729000000002</v>
      </c>
      <c r="AG61" s="10">
        <v>49.740929000000001</v>
      </c>
      <c r="AH61" s="10">
        <v>50.113357999999998</v>
      </c>
      <c r="AI61" s="10">
        <v>50.398845999999999</v>
      </c>
      <c r="AJ61" s="10">
        <v>50.693629999999999</v>
      </c>
      <c r="AK61" s="5">
        <v>1.6664999999999999E-2</v>
      </c>
    </row>
    <row r="62" spans="1:37" ht="15" customHeight="1" x14ac:dyDescent="0.25">
      <c r="B62" s="6" t="s">
        <v>1041</v>
      </c>
      <c r="C62" s="10">
        <v>25.250017</v>
      </c>
      <c r="D62" s="10">
        <v>25.554399</v>
      </c>
      <c r="E62" s="10">
        <v>26.292662</v>
      </c>
      <c r="F62" s="10">
        <v>27.836303999999998</v>
      </c>
      <c r="G62" s="10">
        <v>30.51322</v>
      </c>
      <c r="H62" s="10">
        <v>34.353844000000002</v>
      </c>
      <c r="I62" s="10">
        <v>37.217804000000001</v>
      </c>
      <c r="J62" s="10">
        <v>39.129772000000003</v>
      </c>
      <c r="K62" s="10">
        <v>41.798484999999999</v>
      </c>
      <c r="L62" s="10">
        <v>41.803127000000003</v>
      </c>
      <c r="M62" s="10">
        <v>41.757365999999998</v>
      </c>
      <c r="N62" s="10">
        <v>41.624996000000003</v>
      </c>
      <c r="O62" s="10">
        <v>41.544800000000002</v>
      </c>
      <c r="P62" s="10">
        <v>41.415936000000002</v>
      </c>
      <c r="Q62" s="10">
        <v>41.409526999999997</v>
      </c>
      <c r="R62" s="10">
        <v>41.719951999999999</v>
      </c>
      <c r="S62" s="10">
        <v>42.426909999999999</v>
      </c>
      <c r="T62" s="10">
        <v>42.454304</v>
      </c>
      <c r="U62" s="10">
        <v>42.467182000000001</v>
      </c>
      <c r="V62" s="10">
        <v>42.486274999999999</v>
      </c>
      <c r="W62" s="10">
        <v>42.510212000000003</v>
      </c>
      <c r="X62" s="10">
        <v>42.759892000000001</v>
      </c>
      <c r="Y62" s="10">
        <v>42.911552</v>
      </c>
      <c r="Z62" s="10">
        <v>43.035473000000003</v>
      </c>
      <c r="AA62" s="10">
        <v>43.858643000000001</v>
      </c>
      <c r="AB62" s="10">
        <v>44.118369999999999</v>
      </c>
      <c r="AC62" s="10">
        <v>44.360249000000003</v>
      </c>
      <c r="AD62" s="10">
        <v>44.578617000000001</v>
      </c>
      <c r="AE62" s="10">
        <v>44.807746999999999</v>
      </c>
      <c r="AF62" s="10">
        <v>45.241008999999998</v>
      </c>
      <c r="AG62" s="10">
        <v>45.548645</v>
      </c>
      <c r="AH62" s="10">
        <v>45.799014999999997</v>
      </c>
      <c r="AI62" s="10">
        <v>45.935862999999998</v>
      </c>
      <c r="AJ62" s="10">
        <v>46.051555999999998</v>
      </c>
      <c r="AK62" s="5">
        <v>1.8575000000000001E-2</v>
      </c>
    </row>
    <row r="63" spans="1:37" ht="15" customHeight="1" x14ac:dyDescent="0.25">
      <c r="B63" s="6" t="s">
        <v>1039</v>
      </c>
      <c r="C63" s="10">
        <v>24.614452</v>
      </c>
      <c r="D63" s="10">
        <v>24.888479</v>
      </c>
      <c r="E63" s="10">
        <v>25.216716999999999</v>
      </c>
      <c r="F63" s="10">
        <v>26.022386999999998</v>
      </c>
      <c r="G63" s="10">
        <v>27.319652999999999</v>
      </c>
      <c r="H63" s="10">
        <v>28.609133</v>
      </c>
      <c r="I63" s="10">
        <v>30.137685999999999</v>
      </c>
      <c r="J63" s="10">
        <v>31.676158999999998</v>
      </c>
      <c r="K63" s="10">
        <v>33.120350000000002</v>
      </c>
      <c r="L63" s="10">
        <v>33.155033000000003</v>
      </c>
      <c r="M63" s="10">
        <v>33.159191</v>
      </c>
      <c r="N63" s="10">
        <v>33.048121999999999</v>
      </c>
      <c r="O63" s="10">
        <v>32.983226999999999</v>
      </c>
      <c r="P63" s="10">
        <v>32.881408999999998</v>
      </c>
      <c r="Q63" s="10">
        <v>32.867362999999997</v>
      </c>
      <c r="R63" s="10">
        <v>32.856667000000002</v>
      </c>
      <c r="S63" s="10">
        <v>32.831318000000003</v>
      </c>
      <c r="T63" s="10">
        <v>32.789721999999998</v>
      </c>
      <c r="U63" s="10">
        <v>32.777633999999999</v>
      </c>
      <c r="V63" s="10">
        <v>32.765610000000002</v>
      </c>
      <c r="W63" s="10">
        <v>32.753898999999997</v>
      </c>
      <c r="X63" s="10">
        <v>32.761639000000002</v>
      </c>
      <c r="Y63" s="10">
        <v>32.790698999999996</v>
      </c>
      <c r="Z63" s="10">
        <v>32.828667000000003</v>
      </c>
      <c r="AA63" s="10">
        <v>32.895020000000002</v>
      </c>
      <c r="AB63" s="10">
        <v>32.970398000000003</v>
      </c>
      <c r="AC63" s="10">
        <v>33.075344000000001</v>
      </c>
      <c r="AD63" s="10">
        <v>33.158484999999999</v>
      </c>
      <c r="AE63" s="10">
        <v>33.663601</v>
      </c>
      <c r="AF63" s="10">
        <v>33.905098000000002</v>
      </c>
      <c r="AG63" s="10">
        <v>34.029755000000002</v>
      </c>
      <c r="AH63" s="10">
        <v>34.110591999999997</v>
      </c>
      <c r="AI63" s="10">
        <v>34.167003999999999</v>
      </c>
      <c r="AJ63" s="10">
        <v>34.231212999999997</v>
      </c>
      <c r="AK63" s="5">
        <v>1.001E-2</v>
      </c>
    </row>
    <row r="64" spans="1:37" ht="15" customHeight="1" x14ac:dyDescent="0.25">
      <c r="A64" s="33" t="s">
        <v>1033</v>
      </c>
      <c r="B64" s="6" t="s">
        <v>1151</v>
      </c>
      <c r="C64" s="10">
        <v>36.518813999999999</v>
      </c>
      <c r="D64" s="10">
        <v>36.947220000000002</v>
      </c>
      <c r="E64" s="10">
        <v>39.465515000000003</v>
      </c>
      <c r="F64" s="10">
        <v>41.186385999999999</v>
      </c>
      <c r="G64" s="10">
        <v>43.550541000000003</v>
      </c>
      <c r="H64" s="10">
        <v>45.166164000000002</v>
      </c>
      <c r="I64" s="10">
        <v>46.393742000000003</v>
      </c>
      <c r="J64" s="10">
        <v>48.053573999999998</v>
      </c>
      <c r="K64" s="10">
        <v>52.010829999999999</v>
      </c>
      <c r="L64" s="10">
        <v>52.202334999999998</v>
      </c>
      <c r="M64" s="10">
        <v>52.209682000000001</v>
      </c>
      <c r="N64" s="10">
        <v>52.134597999999997</v>
      </c>
      <c r="O64" s="10">
        <v>52.199294999999999</v>
      </c>
      <c r="P64" s="10">
        <v>52.195988</v>
      </c>
      <c r="Q64" s="10">
        <v>52.434013</v>
      </c>
      <c r="R64" s="10">
        <v>52.648167000000001</v>
      </c>
      <c r="S64" s="10">
        <v>52.888081</v>
      </c>
      <c r="T64" s="10">
        <v>53.080382999999998</v>
      </c>
      <c r="U64" s="10">
        <v>53.365535999999999</v>
      </c>
      <c r="V64" s="10">
        <v>53.676600999999998</v>
      </c>
      <c r="W64" s="10">
        <v>54.012897000000002</v>
      </c>
      <c r="X64" s="10">
        <v>54.456660999999997</v>
      </c>
      <c r="Y64" s="10">
        <v>55.048198999999997</v>
      </c>
      <c r="Z64" s="10">
        <v>55.699753000000001</v>
      </c>
      <c r="AA64" s="10">
        <v>56.511516999999998</v>
      </c>
      <c r="AB64" s="10">
        <v>57.349246999999998</v>
      </c>
      <c r="AC64" s="10">
        <v>58.309849</v>
      </c>
      <c r="AD64" s="10">
        <v>59.200195000000001</v>
      </c>
      <c r="AE64" s="10">
        <v>60.132914999999997</v>
      </c>
      <c r="AF64" s="10">
        <v>61.546410000000002</v>
      </c>
      <c r="AG64" s="10">
        <v>62.648693000000002</v>
      </c>
      <c r="AH64" s="10">
        <v>63.589297999999999</v>
      </c>
      <c r="AI64" s="10">
        <v>64.387825000000007</v>
      </c>
      <c r="AJ64" s="10">
        <v>65.195640999999995</v>
      </c>
      <c r="AK64" s="5">
        <v>1.7905000000000001E-2</v>
      </c>
    </row>
    <row r="65" spans="1:37" ht="15" customHeight="1" x14ac:dyDescent="0.25">
      <c r="A65" s="33" t="s">
        <v>1031</v>
      </c>
      <c r="B65" s="6" t="s">
        <v>1152</v>
      </c>
      <c r="C65" s="10">
        <v>28.982593999999999</v>
      </c>
      <c r="D65" s="10">
        <v>29.371517000000001</v>
      </c>
      <c r="E65" s="10">
        <v>30.954279</v>
      </c>
      <c r="F65" s="10">
        <v>32.554310000000001</v>
      </c>
      <c r="G65" s="10">
        <v>35.005844000000003</v>
      </c>
      <c r="H65" s="10">
        <v>36.784111000000003</v>
      </c>
      <c r="I65" s="10">
        <v>38.250991999999997</v>
      </c>
      <c r="J65" s="10">
        <v>40.073711000000003</v>
      </c>
      <c r="K65" s="10">
        <v>41.573746</v>
      </c>
      <c r="L65" s="10">
        <v>41.844943999999998</v>
      </c>
      <c r="M65" s="10">
        <v>41.923580000000001</v>
      </c>
      <c r="N65" s="10">
        <v>41.887748999999999</v>
      </c>
      <c r="O65" s="10">
        <v>41.886291999999997</v>
      </c>
      <c r="P65" s="10">
        <v>41.823039999999999</v>
      </c>
      <c r="Q65" s="10">
        <v>41.926822999999999</v>
      </c>
      <c r="R65" s="10">
        <v>42.085354000000002</v>
      </c>
      <c r="S65" s="10">
        <v>42.301257999999997</v>
      </c>
      <c r="T65" s="10">
        <v>42.421016999999999</v>
      </c>
      <c r="U65" s="10">
        <v>42.602428000000003</v>
      </c>
      <c r="V65" s="10">
        <v>42.800776999999997</v>
      </c>
      <c r="W65" s="10">
        <v>43.011761</v>
      </c>
      <c r="X65" s="10">
        <v>43.307434000000001</v>
      </c>
      <c r="Y65" s="10">
        <v>43.691440999999998</v>
      </c>
      <c r="Z65" s="10">
        <v>44.114291999999999</v>
      </c>
      <c r="AA65" s="10">
        <v>44.679004999999997</v>
      </c>
      <c r="AB65" s="10">
        <v>45.243217000000001</v>
      </c>
      <c r="AC65" s="10">
        <v>45.895569000000002</v>
      </c>
      <c r="AD65" s="10">
        <v>46.499203000000001</v>
      </c>
      <c r="AE65" s="10">
        <v>47.205790999999998</v>
      </c>
      <c r="AF65" s="10">
        <v>48.240318000000002</v>
      </c>
      <c r="AG65" s="10">
        <v>49.017547999999998</v>
      </c>
      <c r="AH65" s="10">
        <v>49.665599999999998</v>
      </c>
      <c r="AI65" s="10">
        <v>50.202030000000001</v>
      </c>
      <c r="AJ65" s="10">
        <v>50.753635000000003</v>
      </c>
      <c r="AK65" s="5">
        <v>1.7239000000000001E-2</v>
      </c>
    </row>
    <row r="66" spans="1:37" ht="15" customHeight="1" x14ac:dyDescent="0.25">
      <c r="B66" s="4" t="s">
        <v>1038</v>
      </c>
    </row>
    <row r="67" spans="1:37" ht="15" customHeight="1" x14ac:dyDescent="0.25">
      <c r="B67" s="4" t="s">
        <v>1037</v>
      </c>
    </row>
    <row r="68" spans="1:37" ht="15" customHeight="1" x14ac:dyDescent="0.25">
      <c r="B68" s="6" t="s">
        <v>1032</v>
      </c>
      <c r="C68" s="10">
        <v>38.464157</v>
      </c>
      <c r="D68" s="10">
        <v>38.997638999999999</v>
      </c>
      <c r="E68" s="10">
        <v>39.797195000000002</v>
      </c>
      <c r="F68" s="10">
        <v>41.785418999999997</v>
      </c>
      <c r="G68" s="10">
        <v>44.362724</v>
      </c>
      <c r="H68" s="10">
        <v>47.273533</v>
      </c>
      <c r="I68" s="10">
        <v>49.562038000000001</v>
      </c>
      <c r="J68" s="10">
        <v>51.093479000000002</v>
      </c>
      <c r="K68" s="10">
        <v>53.858772000000002</v>
      </c>
      <c r="L68" s="10">
        <v>53.941310999999999</v>
      </c>
      <c r="M68" s="10">
        <v>53.930945999999999</v>
      </c>
      <c r="N68" s="10">
        <v>53.720469999999999</v>
      </c>
      <c r="O68" s="10">
        <v>53.746445000000001</v>
      </c>
      <c r="P68" s="10">
        <v>53.700755999999998</v>
      </c>
      <c r="Q68" s="10">
        <v>53.653663999999999</v>
      </c>
      <c r="R68" s="10">
        <v>53.472385000000003</v>
      </c>
      <c r="S68" s="10">
        <v>53.404578999999998</v>
      </c>
      <c r="T68" s="10">
        <v>53.336787999999999</v>
      </c>
      <c r="U68" s="10">
        <v>53.263576999999998</v>
      </c>
      <c r="V68" s="10">
        <v>53.212924999999998</v>
      </c>
      <c r="W68" s="10">
        <v>53.099533000000001</v>
      </c>
      <c r="X68" s="10">
        <v>52.986854999999998</v>
      </c>
      <c r="Y68" s="10">
        <v>52.918216999999999</v>
      </c>
      <c r="Z68" s="10">
        <v>52.842865000000003</v>
      </c>
      <c r="AA68" s="10">
        <v>52.741672999999999</v>
      </c>
      <c r="AB68" s="10">
        <v>52.654808000000003</v>
      </c>
      <c r="AC68" s="10">
        <v>52.564883999999999</v>
      </c>
      <c r="AD68" s="10">
        <v>52.463757000000001</v>
      </c>
      <c r="AE68" s="10">
        <v>52.357059</v>
      </c>
      <c r="AF68" s="10">
        <v>52.262962000000002</v>
      </c>
      <c r="AG68" s="10">
        <v>52.181502999999999</v>
      </c>
      <c r="AH68" s="10">
        <v>52.099711999999997</v>
      </c>
      <c r="AI68" s="10">
        <v>52.009963999999997</v>
      </c>
      <c r="AJ68" s="10">
        <v>51.943534999999997</v>
      </c>
      <c r="AK68" s="5">
        <v>8.9980000000000008E-3</v>
      </c>
    </row>
    <row r="69" spans="1:37" ht="15" customHeight="1" x14ac:dyDescent="0.25">
      <c r="A69" s="33" t="s">
        <v>1028</v>
      </c>
      <c r="B69" s="6" t="s">
        <v>1030</v>
      </c>
      <c r="C69" s="10">
        <v>28.000889000000001</v>
      </c>
      <c r="D69" s="10">
        <v>28.492252000000001</v>
      </c>
      <c r="E69" s="10">
        <v>29.351908000000002</v>
      </c>
      <c r="F69" s="10">
        <v>30.865929000000001</v>
      </c>
      <c r="G69" s="10">
        <v>33.689006999999997</v>
      </c>
      <c r="H69" s="10">
        <v>36.466147999999997</v>
      </c>
      <c r="I69" s="10">
        <v>38.449630999999997</v>
      </c>
      <c r="J69" s="10">
        <v>40.622005000000001</v>
      </c>
      <c r="K69" s="10">
        <v>43.102679999999999</v>
      </c>
      <c r="L69" s="10">
        <v>43.20438</v>
      </c>
      <c r="M69" s="10">
        <v>43.353287000000002</v>
      </c>
      <c r="N69" s="10">
        <v>43.238917999999998</v>
      </c>
      <c r="O69" s="10">
        <v>43.376778000000002</v>
      </c>
      <c r="P69" s="10">
        <v>43.393425000000001</v>
      </c>
      <c r="Q69" s="10">
        <v>43.416977000000003</v>
      </c>
      <c r="R69" s="10">
        <v>43.278542000000002</v>
      </c>
      <c r="S69" s="10">
        <v>43.458469000000001</v>
      </c>
      <c r="T69" s="10">
        <v>43.50132</v>
      </c>
      <c r="U69" s="10">
        <v>43.521132999999999</v>
      </c>
      <c r="V69" s="10">
        <v>43.573177000000001</v>
      </c>
      <c r="W69" s="10">
        <v>43.510100999999999</v>
      </c>
      <c r="X69" s="10">
        <v>43.509903000000001</v>
      </c>
      <c r="Y69" s="10">
        <v>43.540554</v>
      </c>
      <c r="Z69" s="10">
        <v>43.553288000000002</v>
      </c>
      <c r="AA69" s="10">
        <v>43.654240000000001</v>
      </c>
      <c r="AB69" s="10">
        <v>43.662514000000002</v>
      </c>
      <c r="AC69" s="10">
        <v>43.637306000000002</v>
      </c>
      <c r="AD69" s="10">
        <v>43.576160000000002</v>
      </c>
      <c r="AE69" s="10">
        <v>43.657882999999998</v>
      </c>
      <c r="AF69" s="10">
        <v>43.598517999999999</v>
      </c>
      <c r="AG69" s="10">
        <v>43.545006000000001</v>
      </c>
      <c r="AH69" s="10">
        <v>43.483016999999997</v>
      </c>
      <c r="AI69" s="10">
        <v>43.390304999999998</v>
      </c>
      <c r="AJ69" s="10">
        <v>43.32526</v>
      </c>
      <c r="AK69" s="5">
        <v>1.3183E-2</v>
      </c>
    </row>
    <row r="70" spans="1:37" ht="15" customHeight="1" x14ac:dyDescent="0.25">
      <c r="A70" s="33" t="s">
        <v>1027</v>
      </c>
    </row>
    <row r="71" spans="1:37" ht="15" customHeight="1" x14ac:dyDescent="0.25">
      <c r="A71" s="33" t="s">
        <v>1026</v>
      </c>
      <c r="B71" s="4" t="s">
        <v>1034</v>
      </c>
    </row>
    <row r="72" spans="1:37" ht="15" customHeight="1" x14ac:dyDescent="0.25">
      <c r="A72" s="33" t="s">
        <v>1025</v>
      </c>
      <c r="B72" s="6" t="s">
        <v>1032</v>
      </c>
      <c r="C72" s="10">
        <v>30.229879</v>
      </c>
      <c r="D72" s="10">
        <v>30.685407999999999</v>
      </c>
      <c r="E72" s="10">
        <v>31.143063999999999</v>
      </c>
      <c r="F72" s="10">
        <v>31.83005</v>
      </c>
      <c r="G72" s="10">
        <v>32.833931</v>
      </c>
      <c r="H72" s="10">
        <v>34.063209999999998</v>
      </c>
      <c r="I72" s="10">
        <v>35.672699000000001</v>
      </c>
      <c r="J72" s="10">
        <v>37.176234999999998</v>
      </c>
      <c r="K72" s="10">
        <v>38.949657000000002</v>
      </c>
      <c r="L72" s="10">
        <v>40.456097</v>
      </c>
      <c r="M72" s="10">
        <v>41.606757999999999</v>
      </c>
      <c r="N72" s="10">
        <v>42.420788000000002</v>
      </c>
      <c r="O72" s="10">
        <v>42.999481000000003</v>
      </c>
      <c r="P72" s="10">
        <v>43.437798000000001</v>
      </c>
      <c r="Q72" s="10">
        <v>43.741095999999999</v>
      </c>
      <c r="R72" s="10">
        <v>43.872269000000003</v>
      </c>
      <c r="S72" s="10">
        <v>43.963366999999998</v>
      </c>
      <c r="T72" s="10">
        <v>44.022883999999998</v>
      </c>
      <c r="U72" s="10">
        <v>44.061656999999997</v>
      </c>
      <c r="V72" s="10">
        <v>44.092486999999998</v>
      </c>
      <c r="W72" s="10">
        <v>44.099120999999997</v>
      </c>
      <c r="X72" s="10">
        <v>44.080531999999998</v>
      </c>
      <c r="Y72" s="10">
        <v>44.050559999999997</v>
      </c>
      <c r="Z72" s="10">
        <v>44.010230999999997</v>
      </c>
      <c r="AA72" s="10">
        <v>43.953406999999999</v>
      </c>
      <c r="AB72" s="10">
        <v>43.876632999999998</v>
      </c>
      <c r="AC72" s="10">
        <v>43.791134</v>
      </c>
      <c r="AD72" s="10">
        <v>43.694603000000001</v>
      </c>
      <c r="AE72" s="10">
        <v>43.587929000000003</v>
      </c>
      <c r="AF72" s="10">
        <v>43.474212999999999</v>
      </c>
      <c r="AG72" s="10">
        <v>43.359997</v>
      </c>
      <c r="AH72" s="10">
        <v>43.252003000000002</v>
      </c>
      <c r="AI72" s="10">
        <v>43.141911</v>
      </c>
      <c r="AJ72" s="10">
        <v>43.037193000000002</v>
      </c>
      <c r="AK72" s="5">
        <v>1.0626999999999999E-2</v>
      </c>
    </row>
    <row r="73" spans="1:37" ht="15" customHeight="1" x14ac:dyDescent="0.25">
      <c r="A73" s="33" t="s">
        <v>1024</v>
      </c>
      <c r="B73" s="6" t="s">
        <v>1030</v>
      </c>
      <c r="C73" s="10">
        <v>21.560234000000001</v>
      </c>
      <c r="D73" s="10">
        <v>21.890066000000001</v>
      </c>
      <c r="E73" s="10">
        <v>22.272362000000001</v>
      </c>
      <c r="F73" s="10">
        <v>22.842402</v>
      </c>
      <c r="G73" s="10">
        <v>23.690739000000001</v>
      </c>
      <c r="H73" s="10">
        <v>24.904156</v>
      </c>
      <c r="I73" s="10">
        <v>26.129985999999999</v>
      </c>
      <c r="J73" s="10">
        <v>27.516387999999999</v>
      </c>
      <c r="K73" s="10">
        <v>29.104590999999999</v>
      </c>
      <c r="L73" s="10">
        <v>30.477947</v>
      </c>
      <c r="M73" s="10">
        <v>31.489384000000001</v>
      </c>
      <c r="N73" s="10">
        <v>32.192802</v>
      </c>
      <c r="O73" s="10">
        <v>32.714294000000002</v>
      </c>
      <c r="P73" s="10">
        <v>33.047066000000001</v>
      </c>
      <c r="Q73" s="10">
        <v>33.193176000000001</v>
      </c>
      <c r="R73" s="10">
        <v>33.288448000000002</v>
      </c>
      <c r="S73" s="10">
        <v>33.408065999999998</v>
      </c>
      <c r="T73" s="10">
        <v>33.506748000000002</v>
      </c>
      <c r="U73" s="10">
        <v>33.591330999999997</v>
      </c>
      <c r="V73" s="10">
        <v>33.669719999999998</v>
      </c>
      <c r="W73" s="10">
        <v>33.728682999999997</v>
      </c>
      <c r="X73" s="10">
        <v>33.778145000000002</v>
      </c>
      <c r="Y73" s="10">
        <v>33.804001</v>
      </c>
      <c r="Z73" s="10">
        <v>33.817917000000001</v>
      </c>
      <c r="AA73" s="10">
        <v>33.846741000000002</v>
      </c>
      <c r="AB73" s="10">
        <v>33.855823999999998</v>
      </c>
      <c r="AC73" s="10">
        <v>33.849091000000001</v>
      </c>
      <c r="AD73" s="10">
        <v>33.826210000000003</v>
      </c>
      <c r="AE73" s="10">
        <v>33.824120000000001</v>
      </c>
      <c r="AF73" s="10">
        <v>33.806182999999997</v>
      </c>
      <c r="AG73" s="10">
        <v>33.764499999999998</v>
      </c>
      <c r="AH73" s="10">
        <v>33.716576000000003</v>
      </c>
      <c r="AI73" s="10">
        <v>33.661892000000002</v>
      </c>
      <c r="AJ73" s="10">
        <v>33.606532999999999</v>
      </c>
      <c r="AK73" s="5">
        <v>1.3487000000000001E-2</v>
      </c>
    </row>
    <row r="74" spans="1:37" ht="15" customHeight="1" x14ac:dyDescent="0.25">
      <c r="A74" s="33" t="s">
        <v>1023</v>
      </c>
    </row>
    <row r="75" spans="1:37" ht="15" customHeight="1" x14ac:dyDescent="0.25">
      <c r="B75" s="4" t="s">
        <v>1029</v>
      </c>
    </row>
    <row r="76" spans="1:37" ht="15" customHeight="1" x14ac:dyDescent="0.25">
      <c r="B76" s="4" t="s">
        <v>1153</v>
      </c>
    </row>
    <row r="77" spans="1:37" ht="15" customHeight="1" x14ac:dyDescent="0.25">
      <c r="A77" s="33" t="s">
        <v>1022</v>
      </c>
      <c r="B77" s="6" t="s">
        <v>999</v>
      </c>
      <c r="C77" s="10">
        <v>0.37143300000000001</v>
      </c>
      <c r="D77" s="10">
        <v>0.39155400000000001</v>
      </c>
      <c r="E77" s="10">
        <v>0.37137500000000001</v>
      </c>
      <c r="F77" s="10">
        <v>0.38711000000000001</v>
      </c>
      <c r="G77" s="10">
        <v>0.38459300000000002</v>
      </c>
      <c r="H77" s="10">
        <v>0.38991300000000001</v>
      </c>
      <c r="I77" s="10">
        <v>0.39573199999999997</v>
      </c>
      <c r="J77" s="10">
        <v>0.39621000000000001</v>
      </c>
      <c r="K77" s="10">
        <v>0.39494600000000002</v>
      </c>
      <c r="L77" s="10">
        <v>0.40295900000000001</v>
      </c>
      <c r="M77" s="10">
        <v>0.40865400000000002</v>
      </c>
      <c r="N77" s="10">
        <v>0.406495</v>
      </c>
      <c r="O77" s="10">
        <v>0.41714899999999999</v>
      </c>
      <c r="P77" s="10">
        <v>0.410273</v>
      </c>
      <c r="Q77" s="10">
        <v>0.41451700000000002</v>
      </c>
      <c r="R77" s="10">
        <v>0.415043</v>
      </c>
      <c r="S77" s="10">
        <v>0.415163</v>
      </c>
      <c r="T77" s="10">
        <v>0.41742400000000002</v>
      </c>
      <c r="U77" s="10">
        <v>0.41827799999999998</v>
      </c>
      <c r="V77" s="10">
        <v>0.42033599999999999</v>
      </c>
      <c r="W77" s="10">
        <v>0.41892000000000001</v>
      </c>
      <c r="X77" s="10">
        <v>0.42182700000000001</v>
      </c>
      <c r="Y77" s="10">
        <v>0.42323</v>
      </c>
      <c r="Z77" s="10">
        <v>0.42470000000000002</v>
      </c>
      <c r="AA77" s="10">
        <v>0.42460799999999999</v>
      </c>
      <c r="AB77" s="10">
        <v>0.426896</v>
      </c>
      <c r="AC77" s="10">
        <v>0.42575600000000002</v>
      </c>
      <c r="AD77" s="10">
        <v>0.42615500000000001</v>
      </c>
      <c r="AE77" s="10">
        <v>0.42772900000000003</v>
      </c>
      <c r="AF77" s="10">
        <v>0.42909799999999998</v>
      </c>
      <c r="AG77" s="10">
        <v>0.429201</v>
      </c>
      <c r="AH77" s="10">
        <v>0.43095899999999998</v>
      </c>
      <c r="AI77" s="10">
        <v>0.43020199999999997</v>
      </c>
      <c r="AJ77" s="10">
        <v>0.43075999999999998</v>
      </c>
      <c r="AK77" s="5">
        <v>2.9870000000000001E-3</v>
      </c>
    </row>
    <row r="78" spans="1:37" ht="15" customHeight="1" x14ac:dyDescent="0.25">
      <c r="A78" s="33" t="s">
        <v>1021</v>
      </c>
      <c r="B78" s="6" t="s">
        <v>997</v>
      </c>
      <c r="C78" s="10">
        <v>4.5869160000000004</v>
      </c>
      <c r="D78" s="10">
        <v>4.569725</v>
      </c>
      <c r="E78" s="10">
        <v>4.2545120000000001</v>
      </c>
      <c r="F78" s="10">
        <v>4.3358299999999996</v>
      </c>
      <c r="G78" s="10">
        <v>4.2488159999999997</v>
      </c>
      <c r="H78" s="10">
        <v>4.2311319999999997</v>
      </c>
      <c r="I78" s="10">
        <v>4.2289310000000002</v>
      </c>
      <c r="J78" s="10">
        <v>4.223738</v>
      </c>
      <c r="K78" s="10">
        <v>4.2255510000000003</v>
      </c>
      <c r="L78" s="10">
        <v>4.1791729999999996</v>
      </c>
      <c r="M78" s="10">
        <v>4.2042710000000003</v>
      </c>
      <c r="N78" s="10">
        <v>4.1610209999999999</v>
      </c>
      <c r="O78" s="10">
        <v>4.2056889999999996</v>
      </c>
      <c r="P78" s="10">
        <v>4.1442670000000001</v>
      </c>
      <c r="Q78" s="10">
        <v>4.1572069999999997</v>
      </c>
      <c r="R78" s="10">
        <v>4.1455190000000002</v>
      </c>
      <c r="S78" s="10">
        <v>4.1300780000000001</v>
      </c>
      <c r="T78" s="10">
        <v>4.1288049999999998</v>
      </c>
      <c r="U78" s="10">
        <v>4.1205369999999997</v>
      </c>
      <c r="V78" s="10">
        <v>4.1216600000000003</v>
      </c>
      <c r="W78" s="10">
        <v>4.0974500000000003</v>
      </c>
      <c r="X78" s="10">
        <v>4.106967</v>
      </c>
      <c r="Y78" s="10">
        <v>4.1065160000000001</v>
      </c>
      <c r="Z78" s="10">
        <v>4.1068369999999996</v>
      </c>
      <c r="AA78" s="10">
        <v>4.0946150000000001</v>
      </c>
      <c r="AB78" s="10">
        <v>4.1017400000000004</v>
      </c>
      <c r="AC78" s="10">
        <v>4.0835229999999996</v>
      </c>
      <c r="AD78" s="10">
        <v>4.0771420000000003</v>
      </c>
      <c r="AE78" s="10">
        <v>4.0790819999999997</v>
      </c>
      <c r="AF78" s="10">
        <v>4.0792299999999999</v>
      </c>
      <c r="AG78" s="10">
        <v>4.0735060000000001</v>
      </c>
      <c r="AH78" s="10">
        <v>4.0783370000000003</v>
      </c>
      <c r="AI78" s="10">
        <v>4.0642810000000003</v>
      </c>
      <c r="AJ78" s="10">
        <v>4.0599239999999996</v>
      </c>
      <c r="AK78" s="5">
        <v>-3.6900000000000001E-3</v>
      </c>
    </row>
    <row r="79" spans="1:37" ht="15" customHeight="1" x14ac:dyDescent="0.25">
      <c r="A79" s="33" t="s">
        <v>1020</v>
      </c>
      <c r="B79" s="6" t="s">
        <v>995</v>
      </c>
      <c r="C79" s="10">
        <v>18.499701000000002</v>
      </c>
      <c r="D79" s="10">
        <v>18.312975000000002</v>
      </c>
      <c r="E79" s="10">
        <v>17.382691999999999</v>
      </c>
      <c r="F79" s="10">
        <v>17.488368999999999</v>
      </c>
      <c r="G79" s="10">
        <v>17.152056000000002</v>
      </c>
      <c r="H79" s="10">
        <v>17.113099999999999</v>
      </c>
      <c r="I79" s="10">
        <v>17.165479999999999</v>
      </c>
      <c r="J79" s="10">
        <v>17.063092999999999</v>
      </c>
      <c r="K79" s="10">
        <v>16.944324000000002</v>
      </c>
      <c r="L79" s="10">
        <v>16.861537999999999</v>
      </c>
      <c r="M79" s="10">
        <v>16.898852999999999</v>
      </c>
      <c r="N79" s="10">
        <v>16.771484000000001</v>
      </c>
      <c r="O79" s="10">
        <v>16.886980000000001</v>
      </c>
      <c r="P79" s="10">
        <v>16.686337000000002</v>
      </c>
      <c r="Q79" s="10">
        <v>16.709229000000001</v>
      </c>
      <c r="R79" s="10">
        <v>16.659185000000001</v>
      </c>
      <c r="S79" s="10">
        <v>16.601393000000002</v>
      </c>
      <c r="T79" s="10">
        <v>16.586969</v>
      </c>
      <c r="U79" s="10">
        <v>16.54917</v>
      </c>
      <c r="V79" s="10">
        <v>16.539269999999998</v>
      </c>
      <c r="W79" s="10">
        <v>16.459599000000001</v>
      </c>
      <c r="X79" s="10">
        <v>16.476676999999999</v>
      </c>
      <c r="Y79" s="10">
        <v>16.463273999999998</v>
      </c>
      <c r="Z79" s="10">
        <v>16.452625000000001</v>
      </c>
      <c r="AA79" s="10">
        <v>16.408752</v>
      </c>
      <c r="AB79" s="10">
        <v>16.420051999999998</v>
      </c>
      <c r="AC79" s="10">
        <v>16.36046</v>
      </c>
      <c r="AD79" s="10">
        <v>16.333248000000001</v>
      </c>
      <c r="AE79" s="10">
        <v>16.332186</v>
      </c>
      <c r="AF79" s="10">
        <v>16.325388</v>
      </c>
      <c r="AG79" s="10">
        <v>16.302337999999999</v>
      </c>
      <c r="AH79" s="10">
        <v>16.308333999999999</v>
      </c>
      <c r="AI79" s="10">
        <v>16.260415999999999</v>
      </c>
      <c r="AJ79" s="10">
        <v>16.239471000000002</v>
      </c>
      <c r="AK79" s="5">
        <v>-3.748E-3</v>
      </c>
    </row>
    <row r="80" spans="1:37" ht="15" customHeight="1" x14ac:dyDescent="0.25">
      <c r="A80" s="33" t="s">
        <v>1019</v>
      </c>
      <c r="B80" s="6" t="s">
        <v>993</v>
      </c>
      <c r="C80" s="10">
        <v>40.641083000000002</v>
      </c>
      <c r="D80" s="10">
        <v>39.598227999999999</v>
      </c>
      <c r="E80" s="10">
        <v>40.727145999999998</v>
      </c>
      <c r="F80" s="10">
        <v>40.028027000000002</v>
      </c>
      <c r="G80" s="10">
        <v>40.087890999999999</v>
      </c>
      <c r="H80" s="10">
        <v>39.848526</v>
      </c>
      <c r="I80" s="10">
        <v>39.610294000000003</v>
      </c>
      <c r="J80" s="10">
        <v>39.394874999999999</v>
      </c>
      <c r="K80" s="10">
        <v>39.388309</v>
      </c>
      <c r="L80" s="10">
        <v>39.104610000000001</v>
      </c>
      <c r="M80" s="10">
        <v>38.810341000000001</v>
      </c>
      <c r="N80" s="10">
        <v>38.895332000000003</v>
      </c>
      <c r="O80" s="10">
        <v>38.484478000000003</v>
      </c>
      <c r="P80" s="10">
        <v>38.767623999999998</v>
      </c>
      <c r="Q80" s="10">
        <v>38.563392999999998</v>
      </c>
      <c r="R80" s="10">
        <v>38.528446000000002</v>
      </c>
      <c r="S80" s="10">
        <v>38.517654</v>
      </c>
      <c r="T80" s="10">
        <v>38.351765</v>
      </c>
      <c r="U80" s="10">
        <v>38.299446000000003</v>
      </c>
      <c r="V80" s="10">
        <v>38.204177999999999</v>
      </c>
      <c r="W80" s="10">
        <v>38.269092999999998</v>
      </c>
      <c r="X80" s="10">
        <v>38.125439</v>
      </c>
      <c r="Y80" s="10">
        <v>38.056648000000003</v>
      </c>
      <c r="Z80" s="10">
        <v>38.003059</v>
      </c>
      <c r="AA80" s="10">
        <v>38.006790000000002</v>
      </c>
      <c r="AB80" s="10">
        <v>37.890385000000002</v>
      </c>
      <c r="AC80" s="10">
        <v>37.935577000000002</v>
      </c>
      <c r="AD80" s="10">
        <v>37.911448999999998</v>
      </c>
      <c r="AE80" s="10">
        <v>37.832005000000002</v>
      </c>
      <c r="AF80" s="10">
        <v>37.768084999999999</v>
      </c>
      <c r="AG80" s="10">
        <v>37.742485000000002</v>
      </c>
      <c r="AH80" s="10">
        <v>37.655040999999997</v>
      </c>
      <c r="AI80" s="10">
        <v>37.691059000000003</v>
      </c>
      <c r="AJ80" s="10">
        <v>37.662849000000001</v>
      </c>
      <c r="AK80" s="5">
        <v>-1.565E-3</v>
      </c>
    </row>
    <row r="81" spans="1:37" ht="15" customHeight="1" x14ac:dyDescent="0.25">
      <c r="A81" s="33" t="s">
        <v>1018</v>
      </c>
      <c r="B81" s="6" t="s">
        <v>991</v>
      </c>
      <c r="C81" s="10">
        <v>10.038532999999999</v>
      </c>
      <c r="D81" s="10">
        <v>9.6704699999999999</v>
      </c>
      <c r="E81" s="10">
        <v>10.020719</v>
      </c>
      <c r="F81" s="10">
        <v>9.7127999999999997</v>
      </c>
      <c r="G81" s="10">
        <v>9.7548490000000001</v>
      </c>
      <c r="H81" s="10">
        <v>9.5582259999999994</v>
      </c>
      <c r="I81" s="10">
        <v>9.4312729999999991</v>
      </c>
      <c r="J81" s="10">
        <v>9.4490339999999993</v>
      </c>
      <c r="K81" s="10">
        <v>9.3455159999999999</v>
      </c>
      <c r="L81" s="10">
        <v>9.340916</v>
      </c>
      <c r="M81" s="10">
        <v>9.2284900000000007</v>
      </c>
      <c r="N81" s="10">
        <v>9.2538789999999995</v>
      </c>
      <c r="O81" s="10">
        <v>9.1005120000000002</v>
      </c>
      <c r="P81" s="10">
        <v>9.1737009999999994</v>
      </c>
      <c r="Q81" s="10">
        <v>9.0980209999999992</v>
      </c>
      <c r="R81" s="10">
        <v>9.0756859999999993</v>
      </c>
      <c r="S81" s="10">
        <v>9.0632099999999998</v>
      </c>
      <c r="T81" s="10">
        <v>9.0252560000000006</v>
      </c>
      <c r="U81" s="10">
        <v>9.0038319999999992</v>
      </c>
      <c r="V81" s="10">
        <v>8.9647819999999996</v>
      </c>
      <c r="W81" s="10">
        <v>8.9792140000000007</v>
      </c>
      <c r="X81" s="10">
        <v>8.9265360000000005</v>
      </c>
      <c r="Y81" s="10">
        <v>8.8972479999999994</v>
      </c>
      <c r="Z81" s="10">
        <v>8.8730510000000002</v>
      </c>
      <c r="AA81" s="10">
        <v>8.8681180000000008</v>
      </c>
      <c r="AB81" s="10">
        <v>8.8260769999999997</v>
      </c>
      <c r="AC81" s="10">
        <v>8.8355460000000008</v>
      </c>
      <c r="AD81" s="10">
        <v>8.8229480000000002</v>
      </c>
      <c r="AE81" s="10">
        <v>8.7936800000000002</v>
      </c>
      <c r="AF81" s="10">
        <v>8.7696059999999996</v>
      </c>
      <c r="AG81" s="10">
        <v>8.7576940000000008</v>
      </c>
      <c r="AH81" s="10">
        <v>8.7256979999999995</v>
      </c>
      <c r="AI81" s="10">
        <v>8.7318060000000006</v>
      </c>
      <c r="AJ81" s="10">
        <v>8.7195079999999994</v>
      </c>
      <c r="AK81" s="5">
        <v>-3.2299999999999998E-3</v>
      </c>
    </row>
    <row r="82" spans="1:37" ht="15" customHeight="1" x14ac:dyDescent="0.25">
      <c r="A82" s="33" t="s">
        <v>1017</v>
      </c>
      <c r="B82" s="6" t="s">
        <v>989</v>
      </c>
      <c r="C82" s="10">
        <v>1.0552239999999999</v>
      </c>
      <c r="D82" s="10">
        <v>1.047175</v>
      </c>
      <c r="E82" s="10">
        <v>1.0554190000000001</v>
      </c>
      <c r="F82" s="10">
        <v>1.0552349999999999</v>
      </c>
      <c r="G82" s="10">
        <v>1.049898</v>
      </c>
      <c r="H82" s="10">
        <v>1.051083</v>
      </c>
      <c r="I82" s="10">
        <v>1.0436399999999999</v>
      </c>
      <c r="J82" s="10">
        <v>1.03718</v>
      </c>
      <c r="K82" s="10">
        <v>1.0473300000000001</v>
      </c>
      <c r="L82" s="10">
        <v>1.034481</v>
      </c>
      <c r="M82" s="10">
        <v>1.0313859999999999</v>
      </c>
      <c r="N82" s="10">
        <v>1.032594</v>
      </c>
      <c r="O82" s="10">
        <v>1.029091</v>
      </c>
      <c r="P82" s="10">
        <v>1.0299849999999999</v>
      </c>
      <c r="Q82" s="10">
        <v>1.0285169999999999</v>
      </c>
      <c r="R82" s="10">
        <v>1.027595</v>
      </c>
      <c r="S82" s="10">
        <v>1.0269280000000001</v>
      </c>
      <c r="T82" s="10">
        <v>1.02495</v>
      </c>
      <c r="U82" s="10">
        <v>1.0239339999999999</v>
      </c>
      <c r="V82" s="10">
        <v>1.022797</v>
      </c>
      <c r="W82" s="10">
        <v>1.022734</v>
      </c>
      <c r="X82" s="10">
        <v>1.021563</v>
      </c>
      <c r="Y82" s="10">
        <v>1.02071</v>
      </c>
      <c r="Z82" s="10">
        <v>1.020267</v>
      </c>
      <c r="AA82" s="10">
        <v>1.019817</v>
      </c>
      <c r="AB82" s="10">
        <v>1.018826</v>
      </c>
      <c r="AC82" s="10">
        <v>1.018756</v>
      </c>
      <c r="AD82" s="10">
        <v>1.018283</v>
      </c>
      <c r="AE82" s="10">
        <v>1.0175460000000001</v>
      </c>
      <c r="AF82" s="10">
        <v>1.016961</v>
      </c>
      <c r="AG82" s="10">
        <v>1.0165820000000001</v>
      </c>
      <c r="AH82" s="10">
        <v>1.0157080000000001</v>
      </c>
      <c r="AI82" s="10">
        <v>1.015469</v>
      </c>
      <c r="AJ82" s="10">
        <v>1.0147109999999999</v>
      </c>
      <c r="AK82" s="5">
        <v>-9.8400000000000007E-4</v>
      </c>
    </row>
    <row r="83" spans="1:37" ht="15" customHeight="1" x14ac:dyDescent="0.25">
      <c r="B83" s="6" t="s">
        <v>1154</v>
      </c>
      <c r="C83" s="10">
        <v>18.367132000000002</v>
      </c>
      <c r="D83" s="10">
        <v>19.58709</v>
      </c>
      <c r="E83" s="10">
        <v>18.876528</v>
      </c>
      <c r="F83" s="10">
        <v>19.569475000000001</v>
      </c>
      <c r="G83" s="10">
        <v>19.603739000000001</v>
      </c>
      <c r="H83" s="10">
        <v>19.973693999999998</v>
      </c>
      <c r="I83" s="10">
        <v>20.269310000000001</v>
      </c>
      <c r="J83" s="10">
        <v>20.496721000000001</v>
      </c>
      <c r="K83" s="10">
        <v>20.617373000000001</v>
      </c>
      <c r="L83" s="10">
        <v>20.820995</v>
      </c>
      <c r="M83" s="10">
        <v>21.132109</v>
      </c>
      <c r="N83" s="10">
        <v>21.090876000000002</v>
      </c>
      <c r="O83" s="10">
        <v>21.49052</v>
      </c>
      <c r="P83" s="10">
        <v>21.280033</v>
      </c>
      <c r="Q83" s="10">
        <v>21.491081000000001</v>
      </c>
      <c r="R83" s="10">
        <v>21.552458000000001</v>
      </c>
      <c r="S83" s="10">
        <v>21.589283000000002</v>
      </c>
      <c r="T83" s="10">
        <v>21.755123000000001</v>
      </c>
      <c r="U83" s="10">
        <v>21.825399000000001</v>
      </c>
      <c r="V83" s="10">
        <v>21.934227</v>
      </c>
      <c r="W83" s="10">
        <v>21.896543999999999</v>
      </c>
      <c r="X83" s="10">
        <v>22.045738</v>
      </c>
      <c r="Y83" s="10">
        <v>22.125178999999999</v>
      </c>
      <c r="Z83" s="10">
        <v>22.178115999999999</v>
      </c>
      <c r="AA83" s="10">
        <v>22.192425</v>
      </c>
      <c r="AB83" s="10">
        <v>22.314062</v>
      </c>
      <c r="AC83" s="10">
        <v>22.289082000000001</v>
      </c>
      <c r="AD83" s="10">
        <v>22.325970000000002</v>
      </c>
      <c r="AE83" s="10">
        <v>22.412269999999999</v>
      </c>
      <c r="AF83" s="10">
        <v>22.483452</v>
      </c>
      <c r="AG83" s="10">
        <v>22.520426</v>
      </c>
      <c r="AH83" s="10">
        <v>22.613015999999998</v>
      </c>
      <c r="AI83" s="10">
        <v>22.593367000000001</v>
      </c>
      <c r="AJ83" s="10">
        <v>22.630853999999999</v>
      </c>
      <c r="AK83" s="5">
        <v>4.5240000000000002E-3</v>
      </c>
    </row>
    <row r="84" spans="1:37" ht="15" customHeight="1" x14ac:dyDescent="0.25">
      <c r="B84" s="6" t="s">
        <v>1155</v>
      </c>
      <c r="C84" s="10">
        <v>6.4399870000000004</v>
      </c>
      <c r="D84" s="10">
        <v>6.8228109999999997</v>
      </c>
      <c r="E84" s="10">
        <v>7.3116190000000003</v>
      </c>
      <c r="F84" s="10">
        <v>7.4231309999999997</v>
      </c>
      <c r="G84" s="10">
        <v>7.7181569999999997</v>
      </c>
      <c r="H84" s="10">
        <v>7.8343379999999998</v>
      </c>
      <c r="I84" s="10">
        <v>7.8553499999999996</v>
      </c>
      <c r="J84" s="10">
        <v>7.939146</v>
      </c>
      <c r="K84" s="10">
        <v>8.036664</v>
      </c>
      <c r="L84" s="10">
        <v>8.2553249999999991</v>
      </c>
      <c r="M84" s="10">
        <v>8.2859079999999992</v>
      </c>
      <c r="N84" s="10">
        <v>8.3883120000000009</v>
      </c>
      <c r="O84" s="10">
        <v>8.3855889999999995</v>
      </c>
      <c r="P84" s="10">
        <v>8.5077879999999997</v>
      </c>
      <c r="Q84" s="10">
        <v>8.537998</v>
      </c>
      <c r="R84" s="10">
        <v>8.5960319999999992</v>
      </c>
      <c r="S84" s="10">
        <v>8.6563049999999997</v>
      </c>
      <c r="T84" s="10">
        <v>8.7097020000000001</v>
      </c>
      <c r="U84" s="10">
        <v>8.7594250000000002</v>
      </c>
      <c r="V84" s="10">
        <v>8.7927680000000006</v>
      </c>
      <c r="W84" s="10">
        <v>8.856446</v>
      </c>
      <c r="X84" s="10">
        <v>8.8752390000000005</v>
      </c>
      <c r="Y84" s="10">
        <v>8.9072010000000006</v>
      </c>
      <c r="Z84" s="10">
        <v>8.9413319999999992</v>
      </c>
      <c r="AA84" s="10">
        <v>8.9848820000000007</v>
      </c>
      <c r="AB84" s="10">
        <v>9.0019279999999995</v>
      </c>
      <c r="AC84" s="10">
        <v>9.0513200000000005</v>
      </c>
      <c r="AD84" s="10">
        <v>9.0847829999999998</v>
      </c>
      <c r="AE84" s="10">
        <v>9.1055069999999994</v>
      </c>
      <c r="AF84" s="10">
        <v>9.1281920000000003</v>
      </c>
      <c r="AG84" s="10">
        <v>9.1577649999999995</v>
      </c>
      <c r="AH84" s="10">
        <v>9.1729149999999997</v>
      </c>
      <c r="AI84" s="10">
        <v>9.2134040000000006</v>
      </c>
      <c r="AJ84" s="10">
        <v>9.2419399999999996</v>
      </c>
      <c r="AK84" s="5">
        <v>9.5289999999999993E-3</v>
      </c>
    </row>
    <row r="85" spans="1:37" ht="15" customHeight="1" x14ac:dyDescent="0.25">
      <c r="C85" s="37"/>
    </row>
    <row r="86" spans="1:37" ht="15" customHeight="1" x14ac:dyDescent="0.25">
      <c r="A86" s="33" t="s">
        <v>1015</v>
      </c>
      <c r="B86" s="4" t="s">
        <v>1156</v>
      </c>
    </row>
    <row r="87" spans="1:37" ht="15" customHeight="1" x14ac:dyDescent="0.25">
      <c r="A87" s="33" t="s">
        <v>1014</v>
      </c>
      <c r="B87" s="6" t="s">
        <v>985</v>
      </c>
      <c r="C87" s="10">
        <v>5.6120929999999998</v>
      </c>
      <c r="D87" s="10">
        <v>5.5387469999999999</v>
      </c>
      <c r="E87" s="10">
        <v>5.7378270000000002</v>
      </c>
      <c r="F87" s="10">
        <v>5.6149009999999997</v>
      </c>
      <c r="G87" s="10">
        <v>5.6681179999999998</v>
      </c>
      <c r="H87" s="10">
        <v>5.6788930000000004</v>
      </c>
      <c r="I87" s="10">
        <v>5.6791869999999998</v>
      </c>
      <c r="J87" s="10">
        <v>5.6789360000000002</v>
      </c>
      <c r="K87" s="10">
        <v>5.5588290000000002</v>
      </c>
      <c r="L87" s="10">
        <v>5.6524650000000003</v>
      </c>
      <c r="M87" s="10">
        <v>5.610341</v>
      </c>
      <c r="N87" s="10">
        <v>5.6290630000000004</v>
      </c>
      <c r="O87" s="10">
        <v>5.57517</v>
      </c>
      <c r="P87" s="10">
        <v>5.6157630000000003</v>
      </c>
      <c r="Q87" s="10">
        <v>5.589442</v>
      </c>
      <c r="R87" s="10">
        <v>5.589804</v>
      </c>
      <c r="S87" s="10">
        <v>5.5947079999999998</v>
      </c>
      <c r="T87" s="10">
        <v>5.5803250000000002</v>
      </c>
      <c r="U87" s="10">
        <v>5.5772490000000001</v>
      </c>
      <c r="V87" s="10">
        <v>5.5654219999999999</v>
      </c>
      <c r="W87" s="10">
        <v>5.5782249999999998</v>
      </c>
      <c r="X87" s="10">
        <v>5.5597830000000004</v>
      </c>
      <c r="Y87" s="10">
        <v>5.5496049999999997</v>
      </c>
      <c r="Z87" s="10">
        <v>5.5423539999999996</v>
      </c>
      <c r="AA87" s="10">
        <v>5.5479620000000001</v>
      </c>
      <c r="AB87" s="10">
        <v>5.5270900000000003</v>
      </c>
      <c r="AC87" s="10">
        <v>5.5286720000000003</v>
      </c>
      <c r="AD87" s="10">
        <v>5.5255539999999996</v>
      </c>
      <c r="AE87" s="10">
        <v>5.4985889999999999</v>
      </c>
      <c r="AF87" s="10">
        <v>5.5066699999999997</v>
      </c>
      <c r="AG87" s="10">
        <v>5.5045979999999997</v>
      </c>
      <c r="AH87" s="10">
        <v>5.4935549999999997</v>
      </c>
      <c r="AI87" s="10">
        <v>5.5017769999999997</v>
      </c>
      <c r="AJ87" s="10">
        <v>5.5004359999999997</v>
      </c>
      <c r="AK87" s="5">
        <v>-2.1699999999999999E-4</v>
      </c>
    </row>
    <row r="88" spans="1:37" ht="15" customHeight="1" x14ac:dyDescent="0.25">
      <c r="A88" s="33" t="s">
        <v>1013</v>
      </c>
      <c r="B88" s="6" t="s">
        <v>983</v>
      </c>
      <c r="C88" s="10">
        <v>20.128015999999999</v>
      </c>
      <c r="D88" s="10">
        <v>20.625473</v>
      </c>
      <c r="E88" s="10">
        <v>20.767272999999999</v>
      </c>
      <c r="F88" s="10">
        <v>21.022359999999999</v>
      </c>
      <c r="G88" s="10">
        <v>21.188330000000001</v>
      </c>
      <c r="H88" s="10">
        <v>21.342966000000001</v>
      </c>
      <c r="I88" s="10">
        <v>21.404264000000001</v>
      </c>
      <c r="J88" s="10">
        <v>21.519894000000001</v>
      </c>
      <c r="K88" s="10">
        <v>21.780460000000001</v>
      </c>
      <c r="L88" s="10">
        <v>21.716448</v>
      </c>
      <c r="M88" s="10">
        <v>21.806871000000001</v>
      </c>
      <c r="N88" s="10">
        <v>21.834918999999999</v>
      </c>
      <c r="O88" s="10">
        <v>21.947918000000001</v>
      </c>
      <c r="P88" s="10">
        <v>21.980395999999999</v>
      </c>
      <c r="Q88" s="10">
        <v>22.040994999999999</v>
      </c>
      <c r="R88" s="10">
        <v>22.085117</v>
      </c>
      <c r="S88" s="10">
        <v>22.098231999999999</v>
      </c>
      <c r="T88" s="10">
        <v>22.174952999999999</v>
      </c>
      <c r="U88" s="10">
        <v>22.212420000000002</v>
      </c>
      <c r="V88" s="10">
        <v>22.253140999999999</v>
      </c>
      <c r="W88" s="10">
        <v>22.275943999999999</v>
      </c>
      <c r="X88" s="10">
        <v>22.295105</v>
      </c>
      <c r="Y88" s="10">
        <v>22.347632999999998</v>
      </c>
      <c r="Z88" s="10">
        <v>22.377001</v>
      </c>
      <c r="AA88" s="10">
        <v>22.405628</v>
      </c>
      <c r="AB88" s="10">
        <v>22.433744000000001</v>
      </c>
      <c r="AC88" s="10">
        <v>22.451920999999999</v>
      </c>
      <c r="AD88" s="10">
        <v>22.475355</v>
      </c>
      <c r="AE88" s="10">
        <v>22.499794000000001</v>
      </c>
      <c r="AF88" s="10">
        <v>22.524183000000001</v>
      </c>
      <c r="AG88" s="10">
        <v>22.543661</v>
      </c>
      <c r="AH88" s="10">
        <v>22.570641999999999</v>
      </c>
      <c r="AI88" s="10">
        <v>22.586521000000001</v>
      </c>
      <c r="AJ88" s="10">
        <v>22.609421000000001</v>
      </c>
      <c r="AK88" s="5">
        <v>2.8739999999999998E-3</v>
      </c>
    </row>
    <row r="89" spans="1:37" ht="15" customHeight="1" x14ac:dyDescent="0.25">
      <c r="A89" s="33" t="s">
        <v>1012</v>
      </c>
      <c r="B89" s="6" t="s">
        <v>981</v>
      </c>
      <c r="C89" s="10">
        <v>1.4204289999999999</v>
      </c>
      <c r="D89" s="10">
        <v>1.4239930000000001</v>
      </c>
      <c r="E89" s="10">
        <v>1.3510279999999999</v>
      </c>
      <c r="F89" s="10">
        <v>1.354711</v>
      </c>
      <c r="G89" s="10">
        <v>1.3307990000000001</v>
      </c>
      <c r="H89" s="10">
        <v>1.363756</v>
      </c>
      <c r="I89" s="10">
        <v>1.3722099999999999</v>
      </c>
      <c r="J89" s="10">
        <v>1.3734360000000001</v>
      </c>
      <c r="K89" s="10">
        <v>1.3220050000000001</v>
      </c>
      <c r="L89" s="10">
        <v>1.3893329999999999</v>
      </c>
      <c r="M89" s="10">
        <v>1.397159</v>
      </c>
      <c r="N89" s="10">
        <v>1.387418</v>
      </c>
      <c r="O89" s="10">
        <v>1.399813</v>
      </c>
      <c r="P89" s="10">
        <v>1.3865419999999999</v>
      </c>
      <c r="Q89" s="10">
        <v>1.391724</v>
      </c>
      <c r="R89" s="10">
        <v>1.3898489999999999</v>
      </c>
      <c r="S89" s="10">
        <v>1.3829899999999999</v>
      </c>
      <c r="T89" s="10">
        <v>1.3907780000000001</v>
      </c>
      <c r="U89" s="10">
        <v>1.391286</v>
      </c>
      <c r="V89" s="10">
        <v>1.392698</v>
      </c>
      <c r="W89" s="10">
        <v>1.387184</v>
      </c>
      <c r="X89" s="10">
        <v>1.390163</v>
      </c>
      <c r="Y89" s="10">
        <v>1.391921</v>
      </c>
      <c r="Z89" s="10">
        <v>1.3924700000000001</v>
      </c>
      <c r="AA89" s="10">
        <v>1.3865670000000001</v>
      </c>
      <c r="AB89" s="10">
        <v>1.393111</v>
      </c>
      <c r="AC89" s="10">
        <v>1.389143</v>
      </c>
      <c r="AD89" s="10">
        <v>1.388293</v>
      </c>
      <c r="AE89" s="10">
        <v>1.390166</v>
      </c>
      <c r="AF89" s="10">
        <v>1.395678</v>
      </c>
      <c r="AG89" s="10">
        <v>1.3951070000000001</v>
      </c>
      <c r="AH89" s="10">
        <v>1.397403</v>
      </c>
      <c r="AI89" s="10">
        <v>1.394015</v>
      </c>
      <c r="AJ89" s="10">
        <v>1.393977</v>
      </c>
      <c r="AK89" s="5">
        <v>-6.6600000000000003E-4</v>
      </c>
    </row>
    <row r="90" spans="1:37" ht="15" customHeight="1" x14ac:dyDescent="0.25">
      <c r="A90" s="33" t="s">
        <v>1011</v>
      </c>
      <c r="B90" s="6" t="s">
        <v>979</v>
      </c>
      <c r="C90" s="10">
        <v>9.3758630000000007</v>
      </c>
      <c r="D90" s="10">
        <v>9.0492220000000003</v>
      </c>
      <c r="E90" s="10">
        <v>8.7545470000000005</v>
      </c>
      <c r="F90" s="10">
        <v>8.5822599999999998</v>
      </c>
      <c r="G90" s="10">
        <v>8.463775</v>
      </c>
      <c r="H90" s="10">
        <v>8.4118410000000008</v>
      </c>
      <c r="I90" s="10">
        <v>8.3934300000000004</v>
      </c>
      <c r="J90" s="10">
        <v>8.3534670000000002</v>
      </c>
      <c r="K90" s="10">
        <v>8.2851669999999995</v>
      </c>
      <c r="L90" s="10">
        <v>8.3788990000000005</v>
      </c>
      <c r="M90" s="10">
        <v>8.3458299999999994</v>
      </c>
      <c r="N90" s="10">
        <v>8.2954570000000007</v>
      </c>
      <c r="O90" s="10">
        <v>8.2761030000000009</v>
      </c>
      <c r="P90" s="10">
        <v>8.2352450000000008</v>
      </c>
      <c r="Q90" s="10">
        <v>8.2094430000000003</v>
      </c>
      <c r="R90" s="10">
        <v>8.1707940000000008</v>
      </c>
      <c r="S90" s="10">
        <v>8.1141199999999998</v>
      </c>
      <c r="T90" s="10">
        <v>8.1517649999999993</v>
      </c>
      <c r="U90" s="10">
        <v>8.1344750000000001</v>
      </c>
      <c r="V90" s="10">
        <v>8.1150579999999994</v>
      </c>
      <c r="W90" s="10">
        <v>8.0910229999999999</v>
      </c>
      <c r="X90" s="10">
        <v>8.0622589999999992</v>
      </c>
      <c r="Y90" s="10">
        <v>8.0559969999999996</v>
      </c>
      <c r="Z90" s="10">
        <v>8.0399250000000002</v>
      </c>
      <c r="AA90" s="10">
        <v>7.9801330000000004</v>
      </c>
      <c r="AB90" s="10">
        <v>8.0072120000000009</v>
      </c>
      <c r="AC90" s="10">
        <v>7.9905419999999996</v>
      </c>
      <c r="AD90" s="10">
        <v>7.975136</v>
      </c>
      <c r="AE90" s="10">
        <v>7.9592049999999999</v>
      </c>
      <c r="AF90" s="10">
        <v>7.9441639999999998</v>
      </c>
      <c r="AG90" s="10">
        <v>7.9303049999999997</v>
      </c>
      <c r="AH90" s="10">
        <v>7.919746</v>
      </c>
      <c r="AI90" s="10">
        <v>7.9062340000000004</v>
      </c>
      <c r="AJ90" s="10">
        <v>7.8971340000000003</v>
      </c>
      <c r="AK90" s="5">
        <v>-4.2469999999999999E-3</v>
      </c>
    </row>
    <row r="91" spans="1:37" ht="15" customHeight="1" x14ac:dyDescent="0.25">
      <c r="A91" s="33" t="s">
        <v>1010</v>
      </c>
      <c r="B91" s="6" t="s">
        <v>977</v>
      </c>
      <c r="C91" s="10">
        <v>5.0728710000000001</v>
      </c>
      <c r="D91" s="10">
        <v>4.8539770000000004</v>
      </c>
      <c r="E91" s="10">
        <v>4.7840069999999999</v>
      </c>
      <c r="F91" s="10">
        <v>4.6870149999999997</v>
      </c>
      <c r="G91" s="10">
        <v>4.6204539999999996</v>
      </c>
      <c r="H91" s="10">
        <v>4.5497050000000003</v>
      </c>
      <c r="I91" s="10">
        <v>4.4989290000000004</v>
      </c>
      <c r="J91" s="10">
        <v>4.4560769999999996</v>
      </c>
      <c r="K91" s="10">
        <v>4.4436099999999996</v>
      </c>
      <c r="L91" s="10">
        <v>4.3884169999999996</v>
      </c>
      <c r="M91" s="10">
        <v>4.3551690000000001</v>
      </c>
      <c r="N91" s="10">
        <v>4.3379469999999998</v>
      </c>
      <c r="O91" s="10">
        <v>4.3078310000000002</v>
      </c>
      <c r="P91" s="10">
        <v>4.2919890000000001</v>
      </c>
      <c r="Q91" s="10">
        <v>4.2703629999999997</v>
      </c>
      <c r="R91" s="10">
        <v>4.2529060000000003</v>
      </c>
      <c r="S91" s="10">
        <v>4.2415289999999999</v>
      </c>
      <c r="T91" s="10">
        <v>4.2165929999999996</v>
      </c>
      <c r="U91" s="10">
        <v>4.2004809999999999</v>
      </c>
      <c r="V91" s="10">
        <v>4.1848559999999999</v>
      </c>
      <c r="W91" s="10">
        <v>4.1736180000000003</v>
      </c>
      <c r="X91" s="10">
        <v>4.1609740000000004</v>
      </c>
      <c r="Y91" s="10">
        <v>4.1455209999999996</v>
      </c>
      <c r="Z91" s="10">
        <v>4.1331920000000002</v>
      </c>
      <c r="AA91" s="10">
        <v>4.1207339999999997</v>
      </c>
      <c r="AB91" s="10">
        <v>4.1104000000000003</v>
      </c>
      <c r="AC91" s="10">
        <v>4.102487</v>
      </c>
      <c r="AD91" s="10">
        <v>4.0926770000000001</v>
      </c>
      <c r="AE91" s="10">
        <v>4.0834289999999998</v>
      </c>
      <c r="AF91" s="10">
        <v>4.0727679999999999</v>
      </c>
      <c r="AG91" s="10">
        <v>4.0639510000000003</v>
      </c>
      <c r="AH91" s="10">
        <v>4.0539930000000002</v>
      </c>
      <c r="AI91" s="10">
        <v>4.0449580000000003</v>
      </c>
      <c r="AJ91" s="10">
        <v>4.035971</v>
      </c>
      <c r="AK91" s="5">
        <v>-5.751E-3</v>
      </c>
    </row>
    <row r="92" spans="1:37" ht="15" customHeight="1" x14ac:dyDescent="0.25">
      <c r="A92" s="33" t="s">
        <v>1009</v>
      </c>
      <c r="B92" s="6" t="s">
        <v>975</v>
      </c>
      <c r="C92" s="10">
        <v>6.4582329999999999</v>
      </c>
      <c r="D92" s="10">
        <v>6.2754099999999999</v>
      </c>
      <c r="E92" s="10">
        <v>6.1589429999999998</v>
      </c>
      <c r="F92" s="10">
        <v>6.116676</v>
      </c>
      <c r="G92" s="10">
        <v>6.0562079999999998</v>
      </c>
      <c r="H92" s="10">
        <v>6.0001480000000003</v>
      </c>
      <c r="I92" s="10">
        <v>5.9542890000000002</v>
      </c>
      <c r="J92" s="10">
        <v>5.9181119999999998</v>
      </c>
      <c r="K92" s="10">
        <v>5.936159</v>
      </c>
      <c r="L92" s="10">
        <v>5.8591829999999998</v>
      </c>
      <c r="M92" s="10">
        <v>5.8409610000000001</v>
      </c>
      <c r="N92" s="10">
        <v>5.8211120000000003</v>
      </c>
      <c r="O92" s="10">
        <v>5.8097149999999997</v>
      </c>
      <c r="P92" s="10">
        <v>5.7872009999999996</v>
      </c>
      <c r="Q92" s="10">
        <v>5.7748390000000001</v>
      </c>
      <c r="R92" s="10">
        <v>5.760904</v>
      </c>
      <c r="S92" s="10">
        <v>5.7486420000000003</v>
      </c>
      <c r="T92" s="10">
        <v>5.7294270000000003</v>
      </c>
      <c r="U92" s="10">
        <v>5.7156929999999999</v>
      </c>
      <c r="V92" s="10">
        <v>5.7043850000000003</v>
      </c>
      <c r="W92" s="10">
        <v>5.6909140000000003</v>
      </c>
      <c r="X92" s="10">
        <v>5.6834379999999998</v>
      </c>
      <c r="Y92" s="10">
        <v>5.672129</v>
      </c>
      <c r="Z92" s="10">
        <v>5.6626070000000004</v>
      </c>
      <c r="AA92" s="10">
        <v>5.6543700000000001</v>
      </c>
      <c r="AB92" s="10">
        <v>5.6445939999999997</v>
      </c>
      <c r="AC92" s="10">
        <v>5.634684</v>
      </c>
      <c r="AD92" s="10">
        <v>5.6263240000000003</v>
      </c>
      <c r="AE92" s="10">
        <v>5.6219650000000003</v>
      </c>
      <c r="AF92" s="10">
        <v>5.6121100000000004</v>
      </c>
      <c r="AG92" s="10">
        <v>5.6043329999999996</v>
      </c>
      <c r="AH92" s="10">
        <v>5.5979409999999996</v>
      </c>
      <c r="AI92" s="10">
        <v>5.5891010000000003</v>
      </c>
      <c r="AJ92" s="10">
        <v>5.5811210000000004</v>
      </c>
      <c r="AK92" s="5">
        <v>-3.6570000000000001E-3</v>
      </c>
    </row>
    <row r="93" spans="1:37" ht="15" customHeight="1" x14ac:dyDescent="0.25">
      <c r="B93" s="6" t="s">
        <v>1154</v>
      </c>
      <c r="C93" s="10">
        <v>23.411788999999999</v>
      </c>
      <c r="D93" s="10">
        <v>23.557013000000001</v>
      </c>
      <c r="E93" s="10">
        <v>23.788166</v>
      </c>
      <c r="F93" s="10">
        <v>23.853936999999998</v>
      </c>
      <c r="G93" s="10">
        <v>23.920893</v>
      </c>
      <c r="H93" s="10">
        <v>23.90522</v>
      </c>
      <c r="I93" s="10">
        <v>23.927534000000001</v>
      </c>
      <c r="J93" s="10">
        <v>23.928093000000001</v>
      </c>
      <c r="K93" s="10">
        <v>23.809307</v>
      </c>
      <c r="L93" s="10">
        <v>23.892558999999999</v>
      </c>
      <c r="M93" s="10">
        <v>23.889008</v>
      </c>
      <c r="N93" s="10">
        <v>23.928481999999999</v>
      </c>
      <c r="O93" s="10">
        <v>23.899529000000001</v>
      </c>
      <c r="P93" s="10">
        <v>23.936153000000001</v>
      </c>
      <c r="Q93" s="10">
        <v>23.936077000000001</v>
      </c>
      <c r="R93" s="10">
        <v>23.950835999999999</v>
      </c>
      <c r="S93" s="10">
        <v>23.994951</v>
      </c>
      <c r="T93" s="10">
        <v>23.954253999999999</v>
      </c>
      <c r="U93" s="10">
        <v>23.963018000000002</v>
      </c>
      <c r="V93" s="10">
        <v>23.969864000000001</v>
      </c>
      <c r="W93" s="10">
        <v>23.990476999999998</v>
      </c>
      <c r="X93" s="10">
        <v>24.009308000000001</v>
      </c>
      <c r="Y93" s="10">
        <v>24.001750999999999</v>
      </c>
      <c r="Z93" s="10">
        <v>24.009668000000001</v>
      </c>
      <c r="AA93" s="10">
        <v>24.044841999999999</v>
      </c>
      <c r="AB93" s="10">
        <v>24.026871</v>
      </c>
      <c r="AC93" s="10">
        <v>24.045013000000001</v>
      </c>
      <c r="AD93" s="10">
        <v>24.054618999999999</v>
      </c>
      <c r="AE93" s="10">
        <v>24.068144</v>
      </c>
      <c r="AF93" s="10">
        <v>24.066654</v>
      </c>
      <c r="AG93" s="10">
        <v>24.075624000000001</v>
      </c>
      <c r="AH93" s="10">
        <v>24.080186999999999</v>
      </c>
      <c r="AI93" s="10">
        <v>24.092783000000001</v>
      </c>
      <c r="AJ93" s="10">
        <v>24.097169999999998</v>
      </c>
      <c r="AK93" s="5">
        <v>7.0899999999999999E-4</v>
      </c>
    </row>
    <row r="94" spans="1:37" ht="15" customHeight="1" x14ac:dyDescent="0.25">
      <c r="B94" s="6" t="s">
        <v>1155</v>
      </c>
      <c r="C94" s="10">
        <v>28.520689000000001</v>
      </c>
      <c r="D94" s="10">
        <v>28.676179999999999</v>
      </c>
      <c r="E94" s="10">
        <v>28.658211000000001</v>
      </c>
      <c r="F94" s="10">
        <v>28.768153999999999</v>
      </c>
      <c r="G94" s="10">
        <v>28.751396</v>
      </c>
      <c r="H94" s="10">
        <v>28.747468999999999</v>
      </c>
      <c r="I94" s="10">
        <v>28.770164000000001</v>
      </c>
      <c r="J94" s="10">
        <v>28.771982000000001</v>
      </c>
      <c r="K94" s="10">
        <v>28.864483</v>
      </c>
      <c r="L94" s="10">
        <v>28.722671999999999</v>
      </c>
      <c r="M94" s="10">
        <v>28.754642</v>
      </c>
      <c r="N94" s="10">
        <v>28.765571999999999</v>
      </c>
      <c r="O94" s="10">
        <v>28.783947000000001</v>
      </c>
      <c r="P94" s="10">
        <v>28.766689</v>
      </c>
      <c r="Q94" s="10">
        <v>28.787092000000001</v>
      </c>
      <c r="R94" s="10">
        <v>28.799789000000001</v>
      </c>
      <c r="S94" s="10">
        <v>28.824812000000001</v>
      </c>
      <c r="T94" s="10">
        <v>28.801914</v>
      </c>
      <c r="U94" s="10">
        <v>28.805378000000001</v>
      </c>
      <c r="V94" s="10">
        <v>28.814550000000001</v>
      </c>
      <c r="W94" s="10">
        <v>28.81259</v>
      </c>
      <c r="X94" s="10">
        <v>28.838932</v>
      </c>
      <c r="Y94" s="10">
        <v>28.835450999999999</v>
      </c>
      <c r="Z94" s="10">
        <v>28.842777000000002</v>
      </c>
      <c r="AA94" s="10">
        <v>28.859725999999998</v>
      </c>
      <c r="AB94" s="10">
        <v>28.856950999999999</v>
      </c>
      <c r="AC94" s="10">
        <v>28.85754</v>
      </c>
      <c r="AD94" s="10">
        <v>28.862022</v>
      </c>
      <c r="AE94" s="10">
        <v>28.878712</v>
      </c>
      <c r="AF94" s="10">
        <v>28.877770999999999</v>
      </c>
      <c r="AG94" s="10">
        <v>28.882425000000001</v>
      </c>
      <c r="AH94" s="10">
        <v>28.88653</v>
      </c>
      <c r="AI94" s="10">
        <v>28.884613000000002</v>
      </c>
      <c r="AJ94" s="10">
        <v>28.88475</v>
      </c>
      <c r="AK94" s="5">
        <v>2.2599999999999999E-4</v>
      </c>
    </row>
    <row r="95" spans="1:37" ht="15" customHeight="1" x14ac:dyDescent="0.25">
      <c r="A95" s="33" t="s">
        <v>1008</v>
      </c>
    </row>
    <row r="96" spans="1:37" ht="15" customHeight="1" x14ac:dyDescent="0.25">
      <c r="A96" s="33" t="s">
        <v>1007</v>
      </c>
      <c r="B96" s="4" t="s">
        <v>1016</v>
      </c>
    </row>
    <row r="97" spans="1:37" ht="15" customHeight="1" x14ac:dyDescent="0.25">
      <c r="A97" s="33" t="s">
        <v>1006</v>
      </c>
      <c r="B97" s="4" t="s">
        <v>970</v>
      </c>
    </row>
    <row r="98" spans="1:37" ht="15" customHeight="1" x14ac:dyDescent="0.25">
      <c r="A98" s="33" t="s">
        <v>1005</v>
      </c>
      <c r="B98" s="6" t="s">
        <v>999</v>
      </c>
      <c r="C98" s="29">
        <v>196.34179700000001</v>
      </c>
      <c r="D98" s="29">
        <v>194.73353599999999</v>
      </c>
      <c r="E98" s="29">
        <v>193.93779000000001</v>
      </c>
      <c r="F98" s="29">
        <v>190.70057700000001</v>
      </c>
      <c r="G98" s="29">
        <v>185.95985400000001</v>
      </c>
      <c r="H98" s="29">
        <v>177.09857199999999</v>
      </c>
      <c r="I98" s="29">
        <v>166.70574999999999</v>
      </c>
      <c r="J98" s="29">
        <v>161.48539700000001</v>
      </c>
      <c r="K98" s="29">
        <v>159.17384300000001</v>
      </c>
      <c r="L98" s="29">
        <v>158.487976</v>
      </c>
      <c r="M98" s="29">
        <v>157.89215100000001</v>
      </c>
      <c r="N98" s="29">
        <v>157.678314</v>
      </c>
      <c r="O98" s="29">
        <v>157.292923</v>
      </c>
      <c r="P98" s="29">
        <v>157.08419799999999</v>
      </c>
      <c r="Q98" s="29">
        <v>156.86715699999999</v>
      </c>
      <c r="R98" s="29">
        <v>156.68392900000001</v>
      </c>
      <c r="S98" s="29">
        <v>156.54098500000001</v>
      </c>
      <c r="T98" s="29">
        <v>156.42477400000001</v>
      </c>
      <c r="U98" s="29">
        <v>156.32351700000001</v>
      </c>
      <c r="V98" s="29">
        <v>156.19740300000001</v>
      </c>
      <c r="W98" s="29">
        <v>156.14291399999999</v>
      </c>
      <c r="X98" s="29">
        <v>156.05668600000001</v>
      </c>
      <c r="Y98" s="29">
        <v>155.96075400000001</v>
      </c>
      <c r="Z98" s="29">
        <v>155.867142</v>
      </c>
      <c r="AA98" s="29">
        <v>155.793869</v>
      </c>
      <c r="AB98" s="29">
        <v>155.747253</v>
      </c>
      <c r="AC98" s="29">
        <v>155.875595</v>
      </c>
      <c r="AD98" s="29">
        <v>156.01324500000001</v>
      </c>
      <c r="AE98" s="29">
        <v>156.14149499999999</v>
      </c>
      <c r="AF98" s="29">
        <v>156.26577800000001</v>
      </c>
      <c r="AG98" s="29">
        <v>156.515366</v>
      </c>
      <c r="AH98" s="29">
        <v>156.76348899999999</v>
      </c>
      <c r="AI98" s="29">
        <v>157.019318</v>
      </c>
      <c r="AJ98" s="29">
        <v>157.26411400000001</v>
      </c>
      <c r="AK98" s="5">
        <v>-6.6559999999999996E-3</v>
      </c>
    </row>
    <row r="99" spans="1:37" ht="15" customHeight="1" x14ac:dyDescent="0.25">
      <c r="A99" s="33" t="s">
        <v>1004</v>
      </c>
      <c r="B99" s="6" t="s">
        <v>997</v>
      </c>
      <c r="C99" s="29">
        <v>219.99520899999999</v>
      </c>
      <c r="D99" s="29">
        <v>216.97152700000001</v>
      </c>
      <c r="E99" s="29">
        <v>216.26400799999999</v>
      </c>
      <c r="F99" s="29">
        <v>213.12370300000001</v>
      </c>
      <c r="G99" s="29">
        <v>208.95233200000001</v>
      </c>
      <c r="H99" s="29">
        <v>198.492706</v>
      </c>
      <c r="I99" s="29">
        <v>185.98919699999999</v>
      </c>
      <c r="J99" s="29">
        <v>176.33416700000001</v>
      </c>
      <c r="K99" s="29">
        <v>170.0634</v>
      </c>
      <c r="L99" s="29">
        <v>168.97311400000001</v>
      </c>
      <c r="M99" s="29">
        <v>167.53779599999999</v>
      </c>
      <c r="N99" s="29">
        <v>166.80320699999999</v>
      </c>
      <c r="O99" s="29">
        <v>165.44014000000001</v>
      </c>
      <c r="P99" s="29">
        <v>164.49499499999999</v>
      </c>
      <c r="Q99" s="29">
        <v>163.45713799999999</v>
      </c>
      <c r="R99" s="29">
        <v>162.47721899999999</v>
      </c>
      <c r="S99" s="29">
        <v>161.612122</v>
      </c>
      <c r="T99" s="29">
        <v>160.932007</v>
      </c>
      <c r="U99" s="29">
        <v>160.302063</v>
      </c>
      <c r="V99" s="29">
        <v>159.610535</v>
      </c>
      <c r="W99" s="29">
        <v>159.11433400000001</v>
      </c>
      <c r="X99" s="29">
        <v>158.54457099999999</v>
      </c>
      <c r="Y99" s="29">
        <v>157.95761100000001</v>
      </c>
      <c r="Z99" s="29">
        <v>157.38765000000001</v>
      </c>
      <c r="AA99" s="29">
        <v>156.884018</v>
      </c>
      <c r="AB99" s="29">
        <v>156.325851</v>
      </c>
      <c r="AC99" s="29">
        <v>155.92188999999999</v>
      </c>
      <c r="AD99" s="29">
        <v>155.569489</v>
      </c>
      <c r="AE99" s="29">
        <v>155.20611600000001</v>
      </c>
      <c r="AF99" s="29">
        <v>154.849625</v>
      </c>
      <c r="AG99" s="29">
        <v>154.53645299999999</v>
      </c>
      <c r="AH99" s="29">
        <v>154.158096</v>
      </c>
      <c r="AI99" s="29">
        <v>153.84641999999999</v>
      </c>
      <c r="AJ99" s="29">
        <v>153.50567599999999</v>
      </c>
      <c r="AK99" s="5">
        <v>-1.0755000000000001E-2</v>
      </c>
    </row>
    <row r="100" spans="1:37" ht="15" customHeight="1" x14ac:dyDescent="0.25">
      <c r="A100" s="33" t="s">
        <v>1003</v>
      </c>
      <c r="B100" s="6" t="s">
        <v>995</v>
      </c>
      <c r="C100" s="29">
        <v>176.15358000000001</v>
      </c>
      <c r="D100" s="29">
        <v>173.378906</v>
      </c>
      <c r="E100" s="29">
        <v>172.220764</v>
      </c>
      <c r="F100" s="29">
        <v>166.84440599999999</v>
      </c>
      <c r="G100" s="29">
        <v>163.00981100000001</v>
      </c>
      <c r="H100" s="29">
        <v>159.21966599999999</v>
      </c>
      <c r="I100" s="29">
        <v>155.00633199999999</v>
      </c>
      <c r="J100" s="29">
        <v>150.56315599999999</v>
      </c>
      <c r="K100" s="29">
        <v>146.87818899999999</v>
      </c>
      <c r="L100" s="29">
        <v>145.87808200000001</v>
      </c>
      <c r="M100" s="29">
        <v>144.60983300000001</v>
      </c>
      <c r="N100" s="29">
        <v>143.987717</v>
      </c>
      <c r="O100" s="29">
        <v>142.77804599999999</v>
      </c>
      <c r="P100" s="29">
        <v>141.94880699999999</v>
      </c>
      <c r="Q100" s="29">
        <v>141.02702300000001</v>
      </c>
      <c r="R100" s="29">
        <v>140.149506</v>
      </c>
      <c r="S100" s="29">
        <v>139.366364</v>
      </c>
      <c r="T100" s="29">
        <v>138.70663500000001</v>
      </c>
      <c r="U100" s="29">
        <v>138.097183</v>
      </c>
      <c r="V100" s="29">
        <v>137.430328</v>
      </c>
      <c r="W100" s="29">
        <v>136.940765</v>
      </c>
      <c r="X100" s="29">
        <v>136.382858</v>
      </c>
      <c r="Y100" s="29">
        <v>135.807693</v>
      </c>
      <c r="Z100" s="29">
        <v>135.248108</v>
      </c>
      <c r="AA100" s="29">
        <v>134.74943500000001</v>
      </c>
      <c r="AB100" s="29">
        <v>134.200974</v>
      </c>
      <c r="AC100" s="29">
        <v>133.79336499999999</v>
      </c>
      <c r="AD100" s="29">
        <v>133.43244899999999</v>
      </c>
      <c r="AE100" s="29">
        <v>133.061127</v>
      </c>
      <c r="AF100" s="29">
        <v>132.69570899999999</v>
      </c>
      <c r="AG100" s="29">
        <v>132.36953700000001</v>
      </c>
      <c r="AH100" s="29">
        <v>131.983948</v>
      </c>
      <c r="AI100" s="29">
        <v>131.658951</v>
      </c>
      <c r="AJ100" s="29">
        <v>131.30985999999999</v>
      </c>
      <c r="AK100" s="5">
        <v>-8.6470000000000002E-3</v>
      </c>
    </row>
    <row r="101" spans="1:37" ht="15" customHeight="1" x14ac:dyDescent="0.25">
      <c r="A101" s="33" t="s">
        <v>1002</v>
      </c>
      <c r="B101" s="6" t="s">
        <v>993</v>
      </c>
      <c r="C101" s="29">
        <v>179.702789</v>
      </c>
      <c r="D101" s="29">
        <v>177.140244</v>
      </c>
      <c r="E101" s="29">
        <v>177.074814</v>
      </c>
      <c r="F101" s="29">
        <v>172.058029</v>
      </c>
      <c r="G101" s="29">
        <v>164.64762899999999</v>
      </c>
      <c r="H101" s="29">
        <v>157.98904400000001</v>
      </c>
      <c r="I101" s="29">
        <v>152.310303</v>
      </c>
      <c r="J101" s="29">
        <v>150.174072</v>
      </c>
      <c r="K101" s="29">
        <v>146.98271199999999</v>
      </c>
      <c r="L101" s="29">
        <v>147.86698899999999</v>
      </c>
      <c r="M101" s="29">
        <v>148.423813</v>
      </c>
      <c r="N101" s="29">
        <v>149.58519000000001</v>
      </c>
      <c r="O101" s="29">
        <v>150.13275100000001</v>
      </c>
      <c r="P101" s="29">
        <v>151.031631</v>
      </c>
      <c r="Q101" s="29">
        <v>151.81918300000001</v>
      </c>
      <c r="R101" s="29">
        <v>152.62652600000001</v>
      </c>
      <c r="S101" s="29">
        <v>153.513474</v>
      </c>
      <c r="T101" s="29">
        <v>154.52224699999999</v>
      </c>
      <c r="U101" s="29">
        <v>155.55508399999999</v>
      </c>
      <c r="V101" s="29">
        <v>156.50534099999999</v>
      </c>
      <c r="W101" s="29">
        <v>157.621094</v>
      </c>
      <c r="X101" s="29">
        <v>158.64475999999999</v>
      </c>
      <c r="Y101" s="29">
        <v>159.62943999999999</v>
      </c>
      <c r="Z101" s="29">
        <v>160.60902400000001</v>
      </c>
      <c r="AA101" s="29">
        <v>161.632507</v>
      </c>
      <c r="AB101" s="29">
        <v>162.581604</v>
      </c>
      <c r="AC101" s="29">
        <v>163.66250600000001</v>
      </c>
      <c r="AD101" s="29">
        <v>164.775452</v>
      </c>
      <c r="AE101" s="29">
        <v>165.858429</v>
      </c>
      <c r="AF101" s="29">
        <v>166.92932099999999</v>
      </c>
      <c r="AG101" s="29">
        <v>168.02543600000001</v>
      </c>
      <c r="AH101" s="29">
        <v>169.036911</v>
      </c>
      <c r="AI101" s="29">
        <v>170.09773300000001</v>
      </c>
      <c r="AJ101" s="29">
        <v>171.11331200000001</v>
      </c>
      <c r="AK101" s="5">
        <v>-1.0809999999999999E-3</v>
      </c>
    </row>
    <row r="102" spans="1:37" ht="15" customHeight="1" x14ac:dyDescent="0.25">
      <c r="B102" s="6" t="s">
        <v>991</v>
      </c>
      <c r="C102" s="29">
        <v>251.50701900000001</v>
      </c>
      <c r="D102" s="29">
        <v>248.49809300000001</v>
      </c>
      <c r="E102" s="29">
        <v>248.18670700000001</v>
      </c>
      <c r="F102" s="29">
        <v>244.052505</v>
      </c>
      <c r="G102" s="29">
        <v>239.89269999999999</v>
      </c>
      <c r="H102" s="29">
        <v>232.06343100000001</v>
      </c>
      <c r="I102" s="29">
        <v>223.320099</v>
      </c>
      <c r="J102" s="29">
        <v>215.617828</v>
      </c>
      <c r="K102" s="29">
        <v>209.73962399999999</v>
      </c>
      <c r="L102" s="29">
        <v>210.74861100000001</v>
      </c>
      <c r="M102" s="29">
        <v>211.409256</v>
      </c>
      <c r="N102" s="29">
        <v>212.84921299999999</v>
      </c>
      <c r="O102" s="29">
        <v>213.52415500000001</v>
      </c>
      <c r="P102" s="29">
        <v>214.643021</v>
      </c>
      <c r="Q102" s="29">
        <v>215.61937</v>
      </c>
      <c r="R102" s="29">
        <v>216.636337</v>
      </c>
      <c r="S102" s="29">
        <v>217.75367700000001</v>
      </c>
      <c r="T102" s="29">
        <v>218.964203</v>
      </c>
      <c r="U102" s="29">
        <v>220.537048</v>
      </c>
      <c r="V102" s="29">
        <v>222.00315900000001</v>
      </c>
      <c r="W102" s="29">
        <v>223.66433699999999</v>
      </c>
      <c r="X102" s="29">
        <v>225.21057099999999</v>
      </c>
      <c r="Y102" s="29">
        <v>226.707764</v>
      </c>
      <c r="Z102" s="29">
        <v>228.197586</v>
      </c>
      <c r="AA102" s="29">
        <v>229.741165</v>
      </c>
      <c r="AB102" s="29">
        <v>231.19151299999999</v>
      </c>
      <c r="AC102" s="29">
        <v>232.80429100000001</v>
      </c>
      <c r="AD102" s="29">
        <v>234.45571899999999</v>
      </c>
      <c r="AE102" s="29">
        <v>236.06964099999999</v>
      </c>
      <c r="AF102" s="29">
        <v>237.667587</v>
      </c>
      <c r="AG102" s="29">
        <v>239.295593</v>
      </c>
      <c r="AH102" s="29">
        <v>240.818634</v>
      </c>
      <c r="AI102" s="29">
        <v>242.40158099999999</v>
      </c>
      <c r="AJ102" s="29">
        <v>243.92318700000001</v>
      </c>
      <c r="AK102" s="5">
        <v>-5.8E-4</v>
      </c>
    </row>
    <row r="103" spans="1:37" ht="15" customHeight="1" x14ac:dyDescent="0.25">
      <c r="B103" s="6" t="s">
        <v>989</v>
      </c>
      <c r="C103" s="29">
        <v>350.75332600000002</v>
      </c>
      <c r="D103" s="29">
        <v>348.02294899999998</v>
      </c>
      <c r="E103" s="29">
        <v>348.44354199999998</v>
      </c>
      <c r="F103" s="29">
        <v>344.203552</v>
      </c>
      <c r="G103" s="29">
        <v>340.09411599999999</v>
      </c>
      <c r="H103" s="29">
        <v>333.881958</v>
      </c>
      <c r="I103" s="29">
        <v>327.76800500000002</v>
      </c>
      <c r="J103" s="29">
        <v>325.58123799999998</v>
      </c>
      <c r="K103" s="29">
        <v>324.634277</v>
      </c>
      <c r="L103" s="29">
        <v>325.71258499999999</v>
      </c>
      <c r="M103" s="29">
        <v>326.491669</v>
      </c>
      <c r="N103" s="29">
        <v>327.944366</v>
      </c>
      <c r="O103" s="29">
        <v>328.97226000000001</v>
      </c>
      <c r="P103" s="29">
        <v>330.31253099999998</v>
      </c>
      <c r="Q103" s="29">
        <v>331.45962500000002</v>
      </c>
      <c r="R103" s="29">
        <v>332.636841</v>
      </c>
      <c r="S103" s="29">
        <v>333.82702599999999</v>
      </c>
      <c r="T103" s="29">
        <v>334.964966</v>
      </c>
      <c r="U103" s="29">
        <v>336.09747299999998</v>
      </c>
      <c r="V103" s="29">
        <v>337.15649400000001</v>
      </c>
      <c r="W103" s="29">
        <v>338.35855099999998</v>
      </c>
      <c r="X103" s="29">
        <v>339.47164900000001</v>
      </c>
      <c r="Y103" s="29">
        <v>340.55224600000003</v>
      </c>
      <c r="Z103" s="29">
        <v>341.62283300000001</v>
      </c>
      <c r="AA103" s="29">
        <v>342.72491500000001</v>
      </c>
      <c r="AB103" s="29">
        <v>343.75604199999998</v>
      </c>
      <c r="AC103" s="29">
        <v>344.89614899999998</v>
      </c>
      <c r="AD103" s="29">
        <v>346.06253099999998</v>
      </c>
      <c r="AE103" s="29">
        <v>347.196594</v>
      </c>
      <c r="AF103" s="29">
        <v>348.31573500000002</v>
      </c>
      <c r="AG103" s="29">
        <v>349.45049999999998</v>
      </c>
      <c r="AH103" s="29">
        <v>350.50836199999998</v>
      </c>
      <c r="AI103" s="29">
        <v>351.60192899999998</v>
      </c>
      <c r="AJ103" s="29">
        <v>352.64489700000001</v>
      </c>
      <c r="AK103" s="5">
        <v>4.1199999999999999E-4</v>
      </c>
    </row>
    <row r="104" spans="1:37" ht="15" customHeight="1" x14ac:dyDescent="0.25">
      <c r="B104" s="6" t="s">
        <v>1154</v>
      </c>
      <c r="C104" s="29">
        <v>166.1474</v>
      </c>
      <c r="D104" s="29">
        <v>163.85328699999999</v>
      </c>
      <c r="E104" s="29">
        <v>163.40287799999999</v>
      </c>
      <c r="F104" s="29">
        <v>158.81857299999999</v>
      </c>
      <c r="G104" s="29">
        <v>153.779572</v>
      </c>
      <c r="H104" s="29">
        <v>150.70906099999999</v>
      </c>
      <c r="I104" s="29">
        <v>146.19992099999999</v>
      </c>
      <c r="J104" s="29">
        <v>142.86106899999999</v>
      </c>
      <c r="K104" s="29">
        <v>139.536224</v>
      </c>
      <c r="L104" s="29">
        <v>139.12150600000001</v>
      </c>
      <c r="M104" s="29">
        <v>138.53741500000001</v>
      </c>
      <c r="N104" s="29">
        <v>138.35237100000001</v>
      </c>
      <c r="O104" s="29">
        <v>137.79643200000001</v>
      </c>
      <c r="P104" s="29">
        <v>137.48580899999999</v>
      </c>
      <c r="Q104" s="29">
        <v>137.12329099999999</v>
      </c>
      <c r="R104" s="29">
        <v>136.79629499999999</v>
      </c>
      <c r="S104" s="29">
        <v>136.531158</v>
      </c>
      <c r="T104" s="29">
        <v>136.35136399999999</v>
      </c>
      <c r="U104" s="29">
        <v>136.210846</v>
      </c>
      <c r="V104" s="29">
        <v>136.03410299999999</v>
      </c>
      <c r="W104" s="29">
        <v>135.971237</v>
      </c>
      <c r="X104" s="29">
        <v>135.865555</v>
      </c>
      <c r="Y104" s="29">
        <v>135.83255</v>
      </c>
      <c r="Z104" s="29">
        <v>136.28350800000001</v>
      </c>
      <c r="AA104" s="29">
        <v>136.82055700000001</v>
      </c>
      <c r="AB104" s="29">
        <v>137.323868</v>
      </c>
      <c r="AC104" s="29">
        <v>137.88107299999999</v>
      </c>
      <c r="AD104" s="29">
        <v>138.44955400000001</v>
      </c>
      <c r="AE104" s="29">
        <v>139.002411</v>
      </c>
      <c r="AF104" s="29">
        <v>139.54849200000001</v>
      </c>
      <c r="AG104" s="29">
        <v>140.102768</v>
      </c>
      <c r="AH104" s="29">
        <v>140.619629</v>
      </c>
      <c r="AI104" s="29">
        <v>141.15446499999999</v>
      </c>
      <c r="AJ104" s="29">
        <v>141.66905199999999</v>
      </c>
      <c r="AK104" s="5">
        <v>-4.5360000000000001E-3</v>
      </c>
    </row>
    <row r="105" spans="1:37" ht="15" customHeight="1" x14ac:dyDescent="0.25">
      <c r="A105" s="33" t="s">
        <v>1000</v>
      </c>
      <c r="B105" s="6" t="s">
        <v>1155</v>
      </c>
      <c r="C105" s="29">
        <v>230.96731600000001</v>
      </c>
      <c r="D105" s="29">
        <v>228.56085200000001</v>
      </c>
      <c r="E105" s="29">
        <v>227.280914</v>
      </c>
      <c r="F105" s="29">
        <v>222.230515</v>
      </c>
      <c r="G105" s="29">
        <v>217.571335</v>
      </c>
      <c r="H105" s="29">
        <v>209.892563</v>
      </c>
      <c r="I105" s="29">
        <v>199.54278600000001</v>
      </c>
      <c r="J105" s="29">
        <v>193.620575</v>
      </c>
      <c r="K105" s="29">
        <v>188.88850400000001</v>
      </c>
      <c r="L105" s="29">
        <v>187.85334800000001</v>
      </c>
      <c r="M105" s="29">
        <v>186.580444</v>
      </c>
      <c r="N105" s="29">
        <v>185.84588600000001</v>
      </c>
      <c r="O105" s="29">
        <v>184.63389599999999</v>
      </c>
      <c r="P105" s="29">
        <v>183.713898</v>
      </c>
      <c r="Q105" s="29">
        <v>182.73284899999999</v>
      </c>
      <c r="R105" s="29">
        <v>181.79153400000001</v>
      </c>
      <c r="S105" s="29">
        <v>180.91776999999999</v>
      </c>
      <c r="T105" s="29">
        <v>180.11525</v>
      </c>
      <c r="U105" s="29">
        <v>179.36428799999999</v>
      </c>
      <c r="V105" s="29">
        <v>178.56575000000001</v>
      </c>
      <c r="W105" s="29">
        <v>177.913376</v>
      </c>
      <c r="X105" s="29">
        <v>177.20396400000001</v>
      </c>
      <c r="Y105" s="29">
        <v>176.48060599999999</v>
      </c>
      <c r="Z105" s="29">
        <v>175.76937899999999</v>
      </c>
      <c r="AA105" s="29">
        <v>175.10730000000001</v>
      </c>
      <c r="AB105" s="29">
        <v>174.62750199999999</v>
      </c>
      <c r="AC105" s="29">
        <v>174.260513</v>
      </c>
      <c r="AD105" s="29">
        <v>173.928833</v>
      </c>
      <c r="AE105" s="29">
        <v>173.585037</v>
      </c>
      <c r="AF105" s="29">
        <v>173.24284399999999</v>
      </c>
      <c r="AG105" s="29">
        <v>172.929901</v>
      </c>
      <c r="AH105" s="29">
        <v>172.564255</v>
      </c>
      <c r="AI105" s="29">
        <v>172.24563599999999</v>
      </c>
      <c r="AJ105" s="29">
        <v>171.90083300000001</v>
      </c>
      <c r="AK105" s="5">
        <v>-8.8629999999999994E-3</v>
      </c>
    </row>
    <row r="106" spans="1:37" ht="15" customHeight="1" x14ac:dyDescent="0.25">
      <c r="A106" s="33" t="s">
        <v>998</v>
      </c>
      <c r="B106" s="6" t="s">
        <v>987</v>
      </c>
      <c r="C106" s="29">
        <v>189.54208399999999</v>
      </c>
      <c r="D106" s="29">
        <v>186.59880100000001</v>
      </c>
      <c r="E106" s="29">
        <v>186.76265000000001</v>
      </c>
      <c r="F106" s="29">
        <v>181.656204</v>
      </c>
      <c r="G106" s="29">
        <v>176.19860800000001</v>
      </c>
      <c r="H106" s="29">
        <v>170.29757699999999</v>
      </c>
      <c r="I106" s="29">
        <v>164.03398100000001</v>
      </c>
      <c r="J106" s="29">
        <v>160.20901499999999</v>
      </c>
      <c r="K106" s="29">
        <v>156.46220400000001</v>
      </c>
      <c r="L106" s="29">
        <v>156.533737</v>
      </c>
      <c r="M106" s="29">
        <v>156.166809</v>
      </c>
      <c r="N106" s="29">
        <v>156.554001</v>
      </c>
      <c r="O106" s="29">
        <v>156.13002</v>
      </c>
      <c r="P106" s="29">
        <v>156.37966900000001</v>
      </c>
      <c r="Q106" s="29">
        <v>156.29563899999999</v>
      </c>
      <c r="R106" s="29">
        <v>156.32646199999999</v>
      </c>
      <c r="S106" s="29">
        <v>156.44931</v>
      </c>
      <c r="T106" s="29">
        <v>156.61596700000001</v>
      </c>
      <c r="U106" s="29">
        <v>156.87460300000001</v>
      </c>
      <c r="V106" s="29">
        <v>157.031158</v>
      </c>
      <c r="W106" s="29">
        <v>157.44944799999999</v>
      </c>
      <c r="X106" s="29">
        <v>157.64851400000001</v>
      </c>
      <c r="Y106" s="29">
        <v>157.88897700000001</v>
      </c>
      <c r="Z106" s="29">
        <v>158.26100199999999</v>
      </c>
      <c r="AA106" s="29">
        <v>158.73172</v>
      </c>
      <c r="AB106" s="29">
        <v>159.07603499999999</v>
      </c>
      <c r="AC106" s="29">
        <v>159.65879799999999</v>
      </c>
      <c r="AD106" s="29">
        <v>160.21725499999999</v>
      </c>
      <c r="AE106" s="29">
        <v>160.709045</v>
      </c>
      <c r="AF106" s="29">
        <v>161.20549</v>
      </c>
      <c r="AG106" s="29">
        <v>161.75711100000001</v>
      </c>
      <c r="AH106" s="29">
        <v>162.18756099999999</v>
      </c>
      <c r="AI106" s="29">
        <v>162.76646400000001</v>
      </c>
      <c r="AJ106" s="29">
        <v>163.25787399999999</v>
      </c>
      <c r="AK106" s="5">
        <v>-4.1669999999999997E-3</v>
      </c>
    </row>
    <row r="107" spans="1:37" ht="15" customHeight="1" x14ac:dyDescent="0.25">
      <c r="A107" s="33" t="s">
        <v>996</v>
      </c>
    </row>
    <row r="108" spans="1:37" ht="15" customHeight="1" x14ac:dyDescent="0.25">
      <c r="A108" s="33" t="s">
        <v>994</v>
      </c>
      <c r="B108" s="4" t="s">
        <v>968</v>
      </c>
    </row>
    <row r="109" spans="1:37" ht="15" customHeight="1" x14ac:dyDescent="0.25">
      <c r="A109" s="33" t="s">
        <v>992</v>
      </c>
      <c r="B109" s="6" t="s">
        <v>985</v>
      </c>
      <c r="C109" s="29">
        <v>252.243652</v>
      </c>
      <c r="D109" s="29">
        <v>249.872772</v>
      </c>
      <c r="E109" s="29">
        <v>246.86672999999999</v>
      </c>
      <c r="F109" s="29">
        <v>238.362167</v>
      </c>
      <c r="G109" s="29">
        <v>223.92721599999999</v>
      </c>
      <c r="H109" s="29">
        <v>207.78533899999999</v>
      </c>
      <c r="I109" s="29">
        <v>194.13711499999999</v>
      </c>
      <c r="J109" s="29">
        <v>185.08969099999999</v>
      </c>
      <c r="K109" s="29">
        <v>173.09693899999999</v>
      </c>
      <c r="L109" s="29">
        <v>168.47612000000001</v>
      </c>
      <c r="M109" s="29">
        <v>163.80462600000001</v>
      </c>
      <c r="N109" s="29">
        <v>159.69575499999999</v>
      </c>
      <c r="O109" s="29">
        <v>155.300949</v>
      </c>
      <c r="P109" s="29">
        <v>151.28233299999999</v>
      </c>
      <c r="Q109" s="29">
        <v>147.317566</v>
      </c>
      <c r="R109" s="29">
        <v>143.49453700000001</v>
      </c>
      <c r="S109" s="29">
        <v>139.845688</v>
      </c>
      <c r="T109" s="29">
        <v>136.36823999999999</v>
      </c>
      <c r="U109" s="29">
        <v>133.01452599999999</v>
      </c>
      <c r="V109" s="29">
        <v>129.705963</v>
      </c>
      <c r="W109" s="29">
        <v>126.60715500000001</v>
      </c>
      <c r="X109" s="29">
        <v>123.538048</v>
      </c>
      <c r="Y109" s="29">
        <v>120.532509</v>
      </c>
      <c r="Z109" s="29">
        <v>117.61086299999999</v>
      </c>
      <c r="AA109" s="29">
        <v>114.80295599999999</v>
      </c>
      <c r="AB109" s="29">
        <v>112.333618</v>
      </c>
      <c r="AC109" s="29">
        <v>111.280411</v>
      </c>
      <c r="AD109" s="29">
        <v>110.510124</v>
      </c>
      <c r="AE109" s="29">
        <v>109.552757</v>
      </c>
      <c r="AF109" s="29">
        <v>109.55278800000001</v>
      </c>
      <c r="AG109" s="29">
        <v>109.552803</v>
      </c>
      <c r="AH109" s="29">
        <v>109.552818</v>
      </c>
      <c r="AI109" s="29">
        <v>109.552834</v>
      </c>
      <c r="AJ109" s="29">
        <v>109.55285600000001</v>
      </c>
      <c r="AK109" s="5">
        <v>-2.5437999999999999E-2</v>
      </c>
    </row>
    <row r="110" spans="1:37" ht="15" customHeight="1" x14ac:dyDescent="0.25">
      <c r="A110" s="33" t="s">
        <v>990</v>
      </c>
      <c r="B110" s="6" t="s">
        <v>983</v>
      </c>
      <c r="C110" s="29">
        <v>336.61779799999999</v>
      </c>
      <c r="D110" s="29">
        <v>334.68689000000001</v>
      </c>
      <c r="E110" s="29">
        <v>332.99984699999999</v>
      </c>
      <c r="F110" s="29">
        <v>326.79397599999999</v>
      </c>
      <c r="G110" s="29">
        <v>315.98397799999998</v>
      </c>
      <c r="H110" s="29">
        <v>301.70858800000002</v>
      </c>
      <c r="I110" s="29">
        <v>289.15628099999998</v>
      </c>
      <c r="J110" s="29">
        <v>280.03955100000002</v>
      </c>
      <c r="K110" s="29">
        <v>271.89102200000002</v>
      </c>
      <c r="L110" s="29">
        <v>268.810089</v>
      </c>
      <c r="M110" s="29">
        <v>265.586456</v>
      </c>
      <c r="N110" s="29">
        <v>262.86492900000002</v>
      </c>
      <c r="O110" s="29">
        <v>259.73773199999999</v>
      </c>
      <c r="P110" s="29">
        <v>256.95376599999997</v>
      </c>
      <c r="Q110" s="29">
        <v>254.147751</v>
      </c>
      <c r="R110" s="29">
        <v>251.55209400000001</v>
      </c>
      <c r="S110" s="29">
        <v>248.41172800000001</v>
      </c>
      <c r="T110" s="29">
        <v>246.15263400000001</v>
      </c>
      <c r="U110" s="29">
        <v>243.950974</v>
      </c>
      <c r="V110" s="29">
        <v>241.72825599999999</v>
      </c>
      <c r="W110" s="29">
        <v>239.68161000000001</v>
      </c>
      <c r="X110" s="29">
        <v>237.69262699999999</v>
      </c>
      <c r="Y110" s="29">
        <v>235.99884</v>
      </c>
      <c r="Z110" s="29">
        <v>234.33029199999999</v>
      </c>
      <c r="AA110" s="29">
        <v>232.14643899999999</v>
      </c>
      <c r="AB110" s="29">
        <v>230.38008099999999</v>
      </c>
      <c r="AC110" s="29">
        <v>228.78331</v>
      </c>
      <c r="AD110" s="29">
        <v>227.242447</v>
      </c>
      <c r="AE110" s="29">
        <v>226.02610799999999</v>
      </c>
      <c r="AF110" s="29">
        <v>225.37162799999999</v>
      </c>
      <c r="AG110" s="29">
        <v>224.74176</v>
      </c>
      <c r="AH110" s="29">
        <v>224.05067399999999</v>
      </c>
      <c r="AI110" s="29">
        <v>223.407883</v>
      </c>
      <c r="AJ110" s="29">
        <v>222.731323</v>
      </c>
      <c r="AK110" s="5">
        <v>-1.2645E-2</v>
      </c>
    </row>
    <row r="111" spans="1:37" ht="15" customHeight="1" x14ac:dyDescent="0.25">
      <c r="A111" s="33" t="s">
        <v>988</v>
      </c>
      <c r="B111" s="6" t="s">
        <v>981</v>
      </c>
      <c r="C111" s="29">
        <v>162.956985</v>
      </c>
      <c r="D111" s="29">
        <v>161.802841</v>
      </c>
      <c r="E111" s="29">
        <v>161.656677</v>
      </c>
      <c r="F111" s="29">
        <v>159.450592</v>
      </c>
      <c r="G111" s="29">
        <v>154.48710600000001</v>
      </c>
      <c r="H111" s="29">
        <v>149.194672</v>
      </c>
      <c r="I111" s="29">
        <v>143.29631000000001</v>
      </c>
      <c r="J111" s="29">
        <v>138.24426299999999</v>
      </c>
      <c r="K111" s="29">
        <v>131.16365099999999</v>
      </c>
      <c r="L111" s="29">
        <v>128.311554</v>
      </c>
      <c r="M111" s="29">
        <v>125.70188899999999</v>
      </c>
      <c r="N111" s="29">
        <v>123.633347</v>
      </c>
      <c r="O111" s="29">
        <v>121.39265399999999</v>
      </c>
      <c r="P111" s="29">
        <v>119.357803</v>
      </c>
      <c r="Q111" s="29">
        <v>117.349754</v>
      </c>
      <c r="R111" s="29">
        <v>115.50087000000001</v>
      </c>
      <c r="S111" s="29">
        <v>114.015747</v>
      </c>
      <c r="T111" s="29">
        <v>114.146255</v>
      </c>
      <c r="U111" s="29">
        <v>114.271439</v>
      </c>
      <c r="V111" s="29">
        <v>114.387444</v>
      </c>
      <c r="W111" s="29">
        <v>114.518547</v>
      </c>
      <c r="X111" s="29">
        <v>114.660614</v>
      </c>
      <c r="Y111" s="29">
        <v>114.78119700000001</v>
      </c>
      <c r="Z111" s="29">
        <v>114.896698</v>
      </c>
      <c r="AA111" s="29">
        <v>115.072975</v>
      </c>
      <c r="AB111" s="29">
        <v>115.187744</v>
      </c>
      <c r="AC111" s="29">
        <v>115.310524</v>
      </c>
      <c r="AD111" s="29">
        <v>115.435265</v>
      </c>
      <c r="AE111" s="29">
        <v>115.55629</v>
      </c>
      <c r="AF111" s="29">
        <v>116.067047</v>
      </c>
      <c r="AG111" s="29">
        <v>116.585808</v>
      </c>
      <c r="AH111" s="29">
        <v>117.069839</v>
      </c>
      <c r="AI111" s="29">
        <v>117.571198</v>
      </c>
      <c r="AJ111" s="29">
        <v>118.053139</v>
      </c>
      <c r="AK111" s="5">
        <v>-9.8029999999999992E-3</v>
      </c>
    </row>
    <row r="112" spans="1:37" ht="15" customHeight="1" x14ac:dyDescent="0.25">
      <c r="B112" s="6" t="s">
        <v>979</v>
      </c>
      <c r="C112" s="29">
        <v>265.917236</v>
      </c>
      <c r="D112" s="29">
        <v>262.50414999999998</v>
      </c>
      <c r="E112" s="29">
        <v>258.74731400000002</v>
      </c>
      <c r="F112" s="29">
        <v>252.87304700000001</v>
      </c>
      <c r="G112" s="29">
        <v>242.38606300000001</v>
      </c>
      <c r="H112" s="29">
        <v>231.43808000000001</v>
      </c>
      <c r="I112" s="29">
        <v>223.45439099999999</v>
      </c>
      <c r="J112" s="29">
        <v>217.20971700000001</v>
      </c>
      <c r="K112" s="29">
        <v>209.29512</v>
      </c>
      <c r="L112" s="29">
        <v>206.71698000000001</v>
      </c>
      <c r="M112" s="29">
        <v>203.84045399999999</v>
      </c>
      <c r="N112" s="29">
        <v>201.520691</v>
      </c>
      <c r="O112" s="29">
        <v>198.72766100000001</v>
      </c>
      <c r="P112" s="29">
        <v>196.28582800000001</v>
      </c>
      <c r="Q112" s="29">
        <v>193.80380199999999</v>
      </c>
      <c r="R112" s="29">
        <v>192.264893</v>
      </c>
      <c r="S112" s="29">
        <v>190.64857499999999</v>
      </c>
      <c r="T112" s="29">
        <v>189.36462399999999</v>
      </c>
      <c r="U112" s="29">
        <v>188.129211</v>
      </c>
      <c r="V112" s="29">
        <v>186.85876500000001</v>
      </c>
      <c r="W112" s="29">
        <v>185.759094</v>
      </c>
      <c r="X112" s="29">
        <v>184.73739599999999</v>
      </c>
      <c r="Y112" s="29">
        <v>183.783478</v>
      </c>
      <c r="Z112" s="29">
        <v>182.83656300000001</v>
      </c>
      <c r="AA112" s="29">
        <v>181.57968099999999</v>
      </c>
      <c r="AB112" s="29">
        <v>180.54141200000001</v>
      </c>
      <c r="AC112" s="29">
        <v>179.62344400000001</v>
      </c>
      <c r="AD112" s="29">
        <v>178.75683599999999</v>
      </c>
      <c r="AE112" s="29">
        <v>179.49461400000001</v>
      </c>
      <c r="AF112" s="29">
        <v>180.26196300000001</v>
      </c>
      <c r="AG112" s="29">
        <v>181.04418899999999</v>
      </c>
      <c r="AH112" s="29">
        <v>181.76303100000001</v>
      </c>
      <c r="AI112" s="29">
        <v>182.515411</v>
      </c>
      <c r="AJ112" s="29">
        <v>183.22929400000001</v>
      </c>
      <c r="AK112" s="5">
        <v>-1.1172E-2</v>
      </c>
    </row>
    <row r="113" spans="1:37" ht="15" customHeight="1" x14ac:dyDescent="0.25">
      <c r="B113" s="6" t="s">
        <v>977</v>
      </c>
      <c r="C113" s="29">
        <v>270.50958300000002</v>
      </c>
      <c r="D113" s="29">
        <v>267.45251500000001</v>
      </c>
      <c r="E113" s="29">
        <v>263.032715</v>
      </c>
      <c r="F113" s="29">
        <v>254.307907</v>
      </c>
      <c r="G113" s="29">
        <v>239.885559</v>
      </c>
      <c r="H113" s="29">
        <v>219.75151099999999</v>
      </c>
      <c r="I113" s="29">
        <v>206.25149500000001</v>
      </c>
      <c r="J113" s="29">
        <v>199.02889999999999</v>
      </c>
      <c r="K113" s="29">
        <v>191.169937</v>
      </c>
      <c r="L113" s="29">
        <v>188.24130199999999</v>
      </c>
      <c r="M113" s="29">
        <v>185.11026000000001</v>
      </c>
      <c r="N113" s="29">
        <v>182.56617700000001</v>
      </c>
      <c r="O113" s="29">
        <v>179.55216999999999</v>
      </c>
      <c r="P113" s="29">
        <v>176.90644800000001</v>
      </c>
      <c r="Q113" s="29">
        <v>174.22479200000001</v>
      </c>
      <c r="R113" s="29">
        <v>171.70459</v>
      </c>
      <c r="S113" s="29">
        <v>169.38642899999999</v>
      </c>
      <c r="T113" s="29">
        <v>167.945145</v>
      </c>
      <c r="U113" s="29">
        <v>166.53608700000001</v>
      </c>
      <c r="V113" s="29">
        <v>165.08995100000001</v>
      </c>
      <c r="W113" s="29">
        <v>163.810699</v>
      </c>
      <c r="X113" s="29">
        <v>162.791428</v>
      </c>
      <c r="Y113" s="29">
        <v>161.97976700000001</v>
      </c>
      <c r="Z113" s="29">
        <v>161.17517100000001</v>
      </c>
      <c r="AA113" s="29">
        <v>159.63990799999999</v>
      </c>
      <c r="AB113" s="29">
        <v>158.600494</v>
      </c>
      <c r="AC113" s="29">
        <v>157.67690999999999</v>
      </c>
      <c r="AD113" s="29">
        <v>156.80123900000001</v>
      </c>
      <c r="AE113" s="29">
        <v>155.92433199999999</v>
      </c>
      <c r="AF113" s="29">
        <v>155.059967</v>
      </c>
      <c r="AG113" s="29">
        <v>154.23614499999999</v>
      </c>
      <c r="AH113" s="29">
        <v>153.52011100000001</v>
      </c>
      <c r="AI113" s="29">
        <v>153.65922499999999</v>
      </c>
      <c r="AJ113" s="29">
        <v>153.77488700000001</v>
      </c>
      <c r="AK113" s="5">
        <v>-1.7146999999999999E-2</v>
      </c>
    </row>
    <row r="114" spans="1:37" ht="15" customHeight="1" x14ac:dyDescent="0.25">
      <c r="A114" s="33" t="s">
        <v>986</v>
      </c>
      <c r="B114" s="6" t="s">
        <v>975</v>
      </c>
      <c r="C114" s="29">
        <v>357.92099000000002</v>
      </c>
      <c r="D114" s="29">
        <v>356.028412</v>
      </c>
      <c r="E114" s="29">
        <v>354.603363</v>
      </c>
      <c r="F114" s="29">
        <v>347.86990400000002</v>
      </c>
      <c r="G114" s="29">
        <v>334.35400399999997</v>
      </c>
      <c r="H114" s="29">
        <v>318.26333599999998</v>
      </c>
      <c r="I114" s="29">
        <v>300.276276</v>
      </c>
      <c r="J114" s="29">
        <v>287.300049</v>
      </c>
      <c r="K114" s="29">
        <v>282.09204099999999</v>
      </c>
      <c r="L114" s="29">
        <v>279.94439699999998</v>
      </c>
      <c r="M114" s="29">
        <v>277.62057499999997</v>
      </c>
      <c r="N114" s="29">
        <v>275.75610399999999</v>
      </c>
      <c r="O114" s="29">
        <v>273.48071299999998</v>
      </c>
      <c r="P114" s="29">
        <v>271.51281699999998</v>
      </c>
      <c r="Q114" s="29">
        <v>269.49978599999997</v>
      </c>
      <c r="R114" s="29">
        <v>267.54440299999999</v>
      </c>
      <c r="S114" s="29">
        <v>265.68609600000002</v>
      </c>
      <c r="T114" s="29">
        <v>263.86556999999999</v>
      </c>
      <c r="U114" s="29">
        <v>262.15631100000002</v>
      </c>
      <c r="V114" s="29">
        <v>260.41482500000001</v>
      </c>
      <c r="W114" s="29">
        <v>258.83480800000001</v>
      </c>
      <c r="X114" s="29">
        <v>257.212738</v>
      </c>
      <c r="Y114" s="29">
        <v>255.588821</v>
      </c>
      <c r="Z114" s="29">
        <v>253.98942600000001</v>
      </c>
      <c r="AA114" s="29">
        <v>252.455231</v>
      </c>
      <c r="AB114" s="29">
        <v>250.88806199999999</v>
      </c>
      <c r="AC114" s="29">
        <v>249.45642100000001</v>
      </c>
      <c r="AD114" s="29">
        <v>248.07635500000001</v>
      </c>
      <c r="AE114" s="29">
        <v>245.453262</v>
      </c>
      <c r="AF114" s="29">
        <v>244.77664200000001</v>
      </c>
      <c r="AG114" s="29">
        <v>244.124573</v>
      </c>
      <c r="AH114" s="29">
        <v>243.41296399999999</v>
      </c>
      <c r="AI114" s="29">
        <v>242.88497899999999</v>
      </c>
      <c r="AJ114" s="29">
        <v>242.31990099999999</v>
      </c>
      <c r="AK114" s="5">
        <v>-1.1952000000000001E-2</v>
      </c>
    </row>
    <row r="115" spans="1:37" ht="15" customHeight="1" x14ac:dyDescent="0.25">
      <c r="A115" s="33" t="s">
        <v>984</v>
      </c>
      <c r="B115" s="6" t="s">
        <v>1154</v>
      </c>
      <c r="C115" s="29">
        <v>170.36204499999999</v>
      </c>
      <c r="D115" s="29">
        <v>168.03233299999999</v>
      </c>
      <c r="E115" s="29">
        <v>165.03166200000001</v>
      </c>
      <c r="F115" s="29">
        <v>160.87966900000001</v>
      </c>
      <c r="G115" s="29">
        <v>153.80883800000001</v>
      </c>
      <c r="H115" s="29">
        <v>147.74977100000001</v>
      </c>
      <c r="I115" s="29">
        <v>144.179382</v>
      </c>
      <c r="J115" s="29">
        <v>140.17338599999999</v>
      </c>
      <c r="K115" s="29">
        <v>131.14709500000001</v>
      </c>
      <c r="L115" s="29">
        <v>130.04260300000001</v>
      </c>
      <c r="M115" s="29">
        <v>128.78556800000001</v>
      </c>
      <c r="N115" s="29">
        <v>127.969223</v>
      </c>
      <c r="O115" s="29">
        <v>126.81596399999999</v>
      </c>
      <c r="P115" s="29">
        <v>125.932327</v>
      </c>
      <c r="Q115" s="29">
        <v>125.247147</v>
      </c>
      <c r="R115" s="29">
        <v>125.33079499999999</v>
      </c>
      <c r="S115" s="29">
        <v>125.359222</v>
      </c>
      <c r="T115" s="29">
        <v>125.59532900000001</v>
      </c>
      <c r="U115" s="29">
        <v>125.891884</v>
      </c>
      <c r="V115" s="29">
        <v>126.15276299999999</v>
      </c>
      <c r="W115" s="29">
        <v>126.493622</v>
      </c>
      <c r="X115" s="29">
        <v>126.846779</v>
      </c>
      <c r="Y115" s="29">
        <v>127.217415</v>
      </c>
      <c r="Z115" s="29">
        <v>127.581322</v>
      </c>
      <c r="AA115" s="29">
        <v>127.815147</v>
      </c>
      <c r="AB115" s="29">
        <v>128.123199</v>
      </c>
      <c r="AC115" s="29">
        <v>128.49165300000001</v>
      </c>
      <c r="AD115" s="29">
        <v>128.87503100000001</v>
      </c>
      <c r="AE115" s="29">
        <v>129.40512100000001</v>
      </c>
      <c r="AF115" s="29">
        <v>129.944839</v>
      </c>
      <c r="AG115" s="29">
        <v>130.494415</v>
      </c>
      <c r="AH115" s="29">
        <v>131.00112899999999</v>
      </c>
      <c r="AI115" s="29">
        <v>131.530182</v>
      </c>
      <c r="AJ115" s="29">
        <v>132.05549600000001</v>
      </c>
      <c r="AK115" s="5">
        <v>-7.5009999999999999E-3</v>
      </c>
    </row>
    <row r="116" spans="1:37" ht="15" customHeight="1" x14ac:dyDescent="0.25">
      <c r="A116" s="33" t="s">
        <v>982</v>
      </c>
      <c r="B116" s="6" t="s">
        <v>1155</v>
      </c>
      <c r="C116" s="29">
        <v>264.80721999999997</v>
      </c>
      <c r="D116" s="29">
        <v>261.39566000000002</v>
      </c>
      <c r="E116" s="29">
        <v>256.45220899999998</v>
      </c>
      <c r="F116" s="29">
        <v>247.539444</v>
      </c>
      <c r="G116" s="29">
        <v>238.90548699999999</v>
      </c>
      <c r="H116" s="29">
        <v>231.05645799999999</v>
      </c>
      <c r="I116" s="29">
        <v>224.37828099999999</v>
      </c>
      <c r="J116" s="29">
        <v>217.63095100000001</v>
      </c>
      <c r="K116" s="29">
        <v>211.26878400000001</v>
      </c>
      <c r="L116" s="29">
        <v>209.92997700000001</v>
      </c>
      <c r="M116" s="29">
        <v>207.90437299999999</v>
      </c>
      <c r="N116" s="29">
        <v>206.50694300000001</v>
      </c>
      <c r="O116" s="29">
        <v>204.49913000000001</v>
      </c>
      <c r="P116" s="29">
        <v>202.88592499999999</v>
      </c>
      <c r="Q116" s="29">
        <v>201.19776899999999</v>
      </c>
      <c r="R116" s="29">
        <v>199.85871900000001</v>
      </c>
      <c r="S116" s="29">
        <v>198.50262499999999</v>
      </c>
      <c r="T116" s="29">
        <v>197.32714799999999</v>
      </c>
      <c r="U116" s="29">
        <v>196.759064</v>
      </c>
      <c r="V116" s="29">
        <v>196.13784799999999</v>
      </c>
      <c r="W116" s="29">
        <v>195.707291</v>
      </c>
      <c r="X116" s="29">
        <v>195.808762</v>
      </c>
      <c r="Y116" s="29">
        <v>195.93071</v>
      </c>
      <c r="Z116" s="29">
        <v>196.058594</v>
      </c>
      <c r="AA116" s="29">
        <v>196.07504299999999</v>
      </c>
      <c r="AB116" s="29">
        <v>196.156128</v>
      </c>
      <c r="AC116" s="29">
        <v>196.38067599999999</v>
      </c>
      <c r="AD116" s="29">
        <v>196.65121500000001</v>
      </c>
      <c r="AE116" s="29">
        <v>197.095169</v>
      </c>
      <c r="AF116" s="29">
        <v>197.63793899999999</v>
      </c>
      <c r="AG116" s="29">
        <v>198.21276900000001</v>
      </c>
      <c r="AH116" s="29">
        <v>199.133286</v>
      </c>
      <c r="AI116" s="29">
        <v>200.10116600000001</v>
      </c>
      <c r="AJ116" s="29">
        <v>201.02011100000001</v>
      </c>
      <c r="AK116" s="5">
        <v>-8.1740000000000007E-3</v>
      </c>
    </row>
    <row r="117" spans="1:37" ht="15" customHeight="1" x14ac:dyDescent="0.25">
      <c r="A117" s="33" t="s">
        <v>980</v>
      </c>
      <c r="B117" s="6" t="s">
        <v>973</v>
      </c>
      <c r="C117" s="29">
        <v>259.77533</v>
      </c>
      <c r="D117" s="29">
        <v>257.22885100000002</v>
      </c>
      <c r="E117" s="29">
        <v>253.71942100000001</v>
      </c>
      <c r="F117" s="29">
        <v>247.13716099999999</v>
      </c>
      <c r="G117" s="29">
        <v>237.47775300000001</v>
      </c>
      <c r="H117" s="29">
        <v>227.04437300000001</v>
      </c>
      <c r="I117" s="29">
        <v>218.45313999999999</v>
      </c>
      <c r="J117" s="29">
        <v>211.5224</v>
      </c>
      <c r="K117" s="29">
        <v>204.06637599999999</v>
      </c>
      <c r="L117" s="29">
        <v>201.706604</v>
      </c>
      <c r="M117" s="29">
        <v>199.404449</v>
      </c>
      <c r="N117" s="29">
        <v>197.53128100000001</v>
      </c>
      <c r="O117" s="29">
        <v>195.36299099999999</v>
      </c>
      <c r="P117" s="29">
        <v>193.37670900000001</v>
      </c>
      <c r="Q117" s="29">
        <v>191.495667</v>
      </c>
      <c r="R117" s="29">
        <v>190.006348</v>
      </c>
      <c r="S117" s="29">
        <v>188.355469</v>
      </c>
      <c r="T117" s="29">
        <v>187.19992099999999</v>
      </c>
      <c r="U117" s="29">
        <v>186.20510899999999</v>
      </c>
      <c r="V117" s="29">
        <v>185.18931599999999</v>
      </c>
      <c r="W117" s="29">
        <v>184.29077100000001</v>
      </c>
      <c r="X117" s="29">
        <v>183.60307299999999</v>
      </c>
      <c r="Y117" s="29">
        <v>183.03878800000001</v>
      </c>
      <c r="Z117" s="29">
        <v>182.462784</v>
      </c>
      <c r="AA117" s="29">
        <v>181.64138800000001</v>
      </c>
      <c r="AB117" s="29">
        <v>181.04660000000001</v>
      </c>
      <c r="AC117" s="29">
        <v>180.60853599999999</v>
      </c>
      <c r="AD117" s="29">
        <v>180.23701500000001</v>
      </c>
      <c r="AE117" s="29">
        <v>180.07968099999999</v>
      </c>
      <c r="AF117" s="29">
        <v>180.20704699999999</v>
      </c>
      <c r="AG117" s="29">
        <v>180.36230499999999</v>
      </c>
      <c r="AH117" s="29">
        <v>180.60391200000001</v>
      </c>
      <c r="AI117" s="29">
        <v>180.897278</v>
      </c>
      <c r="AJ117" s="29">
        <v>181.177246</v>
      </c>
      <c r="AK117" s="5">
        <v>-1.0893E-2</v>
      </c>
    </row>
    <row r="118" spans="1:37" ht="15" customHeight="1" x14ac:dyDescent="0.25">
      <c r="A118" s="33" t="s">
        <v>978</v>
      </c>
    </row>
    <row r="119" spans="1:37" ht="15" customHeight="1" x14ac:dyDescent="0.25">
      <c r="A119" s="33" t="s">
        <v>976</v>
      </c>
      <c r="B119" s="4" t="s">
        <v>1001</v>
      </c>
    </row>
    <row r="120" spans="1:37" ht="15" customHeight="1" x14ac:dyDescent="0.25">
      <c r="A120" s="33" t="s">
        <v>974</v>
      </c>
      <c r="B120" s="4" t="s">
        <v>970</v>
      </c>
    </row>
    <row r="121" spans="1:37" ht="15" customHeight="1" x14ac:dyDescent="0.25">
      <c r="B121" s="6" t="s">
        <v>999</v>
      </c>
      <c r="C121" s="29">
        <v>2735.7954100000002</v>
      </c>
      <c r="D121" s="29">
        <v>2734.8935550000001</v>
      </c>
      <c r="E121" s="29">
        <v>2726.6123050000001</v>
      </c>
      <c r="F121" s="29">
        <v>2701.820068</v>
      </c>
      <c r="G121" s="29">
        <v>2668.4008789999998</v>
      </c>
      <c r="H121" s="29">
        <v>2600.8198240000002</v>
      </c>
      <c r="I121" s="29">
        <v>2516.2543949999999</v>
      </c>
      <c r="J121" s="29">
        <v>2458.9267580000001</v>
      </c>
      <c r="K121" s="29">
        <v>2428.8891600000002</v>
      </c>
      <c r="L121" s="29">
        <v>2426.2441410000001</v>
      </c>
      <c r="M121" s="29">
        <v>2424.830078</v>
      </c>
      <c r="N121" s="29">
        <v>2424.1750489999999</v>
      </c>
      <c r="O121" s="29">
        <v>2423.9572750000002</v>
      </c>
      <c r="P121" s="29">
        <v>2423.974365</v>
      </c>
      <c r="Q121" s="29">
        <v>2424.2414549999999</v>
      </c>
      <c r="R121" s="29">
        <v>2424.6945799999999</v>
      </c>
      <c r="S121" s="29">
        <v>2425.1997070000002</v>
      </c>
      <c r="T121" s="29">
        <v>2425.1926269999999</v>
      </c>
      <c r="U121" s="29">
        <v>2425.1354980000001</v>
      </c>
      <c r="V121" s="29">
        <v>2425.1020509999998</v>
      </c>
      <c r="W121" s="29">
        <v>2425.11499</v>
      </c>
      <c r="X121" s="29">
        <v>2425.1184079999998</v>
      </c>
      <c r="Y121" s="29">
        <v>2425.1313479999999</v>
      </c>
      <c r="Z121" s="29">
        <v>2425.1450199999999</v>
      </c>
      <c r="AA121" s="29">
        <v>2425.1560060000002</v>
      </c>
      <c r="AB121" s="29">
        <v>2425.1472170000002</v>
      </c>
      <c r="AC121" s="29">
        <v>2425.1379390000002</v>
      </c>
      <c r="AD121" s="29">
        <v>2425.1291500000002</v>
      </c>
      <c r="AE121" s="29">
        <v>2425.123779</v>
      </c>
      <c r="AF121" s="29">
        <v>2425.1232909999999</v>
      </c>
      <c r="AG121" s="29">
        <v>2425.123047</v>
      </c>
      <c r="AH121" s="29">
        <v>2425.1228030000002</v>
      </c>
      <c r="AI121" s="29">
        <v>2425.1218260000001</v>
      </c>
      <c r="AJ121" s="29">
        <v>2425.1218260000001</v>
      </c>
      <c r="AK121" s="5">
        <v>-3.7499999999999999E-3</v>
      </c>
    </row>
    <row r="122" spans="1:37" ht="15" customHeight="1" x14ac:dyDescent="0.25">
      <c r="B122" s="6" t="s">
        <v>997</v>
      </c>
      <c r="C122" s="29">
        <v>3176.4885250000002</v>
      </c>
      <c r="D122" s="29">
        <v>3170.5280760000001</v>
      </c>
      <c r="E122" s="29">
        <v>3151.0129390000002</v>
      </c>
      <c r="F122" s="29">
        <v>3117.6445309999999</v>
      </c>
      <c r="G122" s="29">
        <v>3069.859375</v>
      </c>
      <c r="H122" s="29">
        <v>2969.1523440000001</v>
      </c>
      <c r="I122" s="29">
        <v>2852.1525879999999</v>
      </c>
      <c r="J122" s="29">
        <v>2757.3857419999999</v>
      </c>
      <c r="K122" s="29">
        <v>2692.3232419999999</v>
      </c>
      <c r="L122" s="29">
        <v>2690.9084469999998</v>
      </c>
      <c r="M122" s="29">
        <v>2691.1823730000001</v>
      </c>
      <c r="N122" s="29">
        <v>2691.568115</v>
      </c>
      <c r="O122" s="29">
        <v>2691.9187010000001</v>
      </c>
      <c r="P122" s="29">
        <v>2692.304443</v>
      </c>
      <c r="Q122" s="29">
        <v>2692.744385</v>
      </c>
      <c r="R122" s="29">
        <v>2693.274414</v>
      </c>
      <c r="S122" s="29">
        <v>2693.8405760000001</v>
      </c>
      <c r="T122" s="29">
        <v>2693.8979490000002</v>
      </c>
      <c r="U122" s="29">
        <v>2693.8708499999998</v>
      </c>
      <c r="V122" s="29">
        <v>2693.838135</v>
      </c>
      <c r="W122" s="29">
        <v>2693.828125</v>
      </c>
      <c r="X122" s="29">
        <v>2693.7973630000001</v>
      </c>
      <c r="Y122" s="29">
        <v>2693.7766109999998</v>
      </c>
      <c r="Z122" s="29">
        <v>2693.7651369999999</v>
      </c>
      <c r="AA122" s="29">
        <v>2693.7436520000001</v>
      </c>
      <c r="AB122" s="29">
        <v>2693.7260740000002</v>
      </c>
      <c r="AC122" s="29">
        <v>2693.7065429999998</v>
      </c>
      <c r="AD122" s="29">
        <v>2693.695068</v>
      </c>
      <c r="AE122" s="29">
        <v>2693.6672359999998</v>
      </c>
      <c r="AF122" s="29">
        <v>2693.657471</v>
      </c>
      <c r="AG122" s="29">
        <v>2693.6538089999999</v>
      </c>
      <c r="AH122" s="29">
        <v>2693.6496579999998</v>
      </c>
      <c r="AI122" s="29">
        <v>2693.6401369999999</v>
      </c>
      <c r="AJ122" s="29">
        <v>2693.6396479999999</v>
      </c>
      <c r="AK122" s="5">
        <v>-5.0809999999999996E-3</v>
      </c>
    </row>
    <row r="123" spans="1:37" ht="15" customHeight="1" x14ac:dyDescent="0.25">
      <c r="A123" s="33" t="s">
        <v>971</v>
      </c>
      <c r="B123" s="6" t="s">
        <v>995</v>
      </c>
      <c r="C123" s="29">
        <v>3011.305664</v>
      </c>
      <c r="D123" s="29">
        <v>3004.4536130000001</v>
      </c>
      <c r="E123" s="29">
        <v>2980.5427249999998</v>
      </c>
      <c r="F123" s="29">
        <v>2921.469482</v>
      </c>
      <c r="G123" s="29">
        <v>2869.3229980000001</v>
      </c>
      <c r="H123" s="29">
        <v>2818.1772460000002</v>
      </c>
      <c r="I123" s="29">
        <v>2766.7209469999998</v>
      </c>
      <c r="J123" s="29">
        <v>2715.141357</v>
      </c>
      <c r="K123" s="29">
        <v>2663.288818</v>
      </c>
      <c r="L123" s="29">
        <v>2663.1098630000001</v>
      </c>
      <c r="M123" s="29">
        <v>2663.7990719999998</v>
      </c>
      <c r="N123" s="29">
        <v>2664.491943</v>
      </c>
      <c r="O123" s="29">
        <v>2665.1992190000001</v>
      </c>
      <c r="P123" s="29">
        <v>2665.9614259999998</v>
      </c>
      <c r="Q123" s="29">
        <v>2666.7055660000001</v>
      </c>
      <c r="R123" s="29">
        <v>2667.4348140000002</v>
      </c>
      <c r="S123" s="29">
        <v>2668.1372070000002</v>
      </c>
      <c r="T123" s="29">
        <v>2668.3210450000001</v>
      </c>
      <c r="U123" s="29">
        <v>2668.382568</v>
      </c>
      <c r="V123" s="29">
        <v>2668.3999020000001</v>
      </c>
      <c r="W123" s="29">
        <v>2668.4113769999999</v>
      </c>
      <c r="X123" s="29">
        <v>2668.4208979999999</v>
      </c>
      <c r="Y123" s="29">
        <v>2668.42749</v>
      </c>
      <c r="Z123" s="29">
        <v>2668.431885</v>
      </c>
      <c r="AA123" s="29">
        <v>2668.4350589999999</v>
      </c>
      <c r="AB123" s="29">
        <v>2668.4353030000002</v>
      </c>
      <c r="AC123" s="29">
        <v>2668.4357909999999</v>
      </c>
      <c r="AD123" s="29">
        <v>2668.4357909999999</v>
      </c>
      <c r="AE123" s="29">
        <v>2668.4370119999999</v>
      </c>
      <c r="AF123" s="29">
        <v>2668.4377439999998</v>
      </c>
      <c r="AG123" s="29">
        <v>2668.4379880000001</v>
      </c>
      <c r="AH123" s="29">
        <v>2668.438232</v>
      </c>
      <c r="AI123" s="29">
        <v>2668.438721</v>
      </c>
      <c r="AJ123" s="29">
        <v>2668.4389649999998</v>
      </c>
      <c r="AK123" s="5">
        <v>-3.699E-3</v>
      </c>
    </row>
    <row r="124" spans="1:37" ht="15" customHeight="1" x14ac:dyDescent="0.25">
      <c r="A124" s="33" t="s">
        <v>969</v>
      </c>
      <c r="B124" s="6" t="s">
        <v>993</v>
      </c>
      <c r="C124" s="29">
        <v>3225.7773440000001</v>
      </c>
      <c r="D124" s="29">
        <v>3221.7934570000002</v>
      </c>
      <c r="E124" s="29">
        <v>3208.8752439999998</v>
      </c>
      <c r="F124" s="29">
        <v>3147.0886230000001</v>
      </c>
      <c r="G124" s="29">
        <v>3053.8386230000001</v>
      </c>
      <c r="H124" s="29">
        <v>2974.343018</v>
      </c>
      <c r="I124" s="29">
        <v>2901.7841800000001</v>
      </c>
      <c r="J124" s="29">
        <v>2886.6679690000001</v>
      </c>
      <c r="K124" s="29">
        <v>2837.8383789999998</v>
      </c>
      <c r="L124" s="29">
        <v>2837.5812989999999</v>
      </c>
      <c r="M124" s="29">
        <v>2838.2885740000002</v>
      </c>
      <c r="N124" s="29">
        <v>2839.017578</v>
      </c>
      <c r="O124" s="29">
        <v>2839.7670899999998</v>
      </c>
      <c r="P124" s="29">
        <v>2840.5473630000001</v>
      </c>
      <c r="Q124" s="29">
        <v>2841.2233890000002</v>
      </c>
      <c r="R124" s="29">
        <v>2841.8896479999999</v>
      </c>
      <c r="S124" s="29">
        <v>2842.5429690000001</v>
      </c>
      <c r="T124" s="29">
        <v>2842.6826169999999</v>
      </c>
      <c r="U124" s="29">
        <v>2842.7145999999998</v>
      </c>
      <c r="V124" s="29">
        <v>2842.7377929999998</v>
      </c>
      <c r="W124" s="29">
        <v>2842.755615</v>
      </c>
      <c r="X124" s="29">
        <v>2842.7683109999998</v>
      </c>
      <c r="Y124" s="29">
        <v>2842.7780760000001</v>
      </c>
      <c r="Z124" s="29">
        <v>2842.7839359999998</v>
      </c>
      <c r="AA124" s="29">
        <v>2842.7878420000002</v>
      </c>
      <c r="AB124" s="29">
        <v>2842.7875979999999</v>
      </c>
      <c r="AC124" s="29">
        <v>2842.7873540000001</v>
      </c>
      <c r="AD124" s="29">
        <v>2842.7866210000002</v>
      </c>
      <c r="AE124" s="29">
        <v>2842.7871089999999</v>
      </c>
      <c r="AF124" s="29">
        <v>2842.7875979999999</v>
      </c>
      <c r="AG124" s="29">
        <v>2842.7875979999999</v>
      </c>
      <c r="AH124" s="29">
        <v>2842.7878420000002</v>
      </c>
      <c r="AI124" s="29">
        <v>2842.788086</v>
      </c>
      <c r="AJ124" s="29">
        <v>2842.788086</v>
      </c>
      <c r="AK124" s="5">
        <v>-3.9029999999999998E-3</v>
      </c>
    </row>
    <row r="125" spans="1:37" ht="15" customHeight="1" x14ac:dyDescent="0.25">
      <c r="B125" s="6" t="s">
        <v>991</v>
      </c>
      <c r="C125" s="29">
        <v>3728.3811040000001</v>
      </c>
      <c r="D125" s="29">
        <v>3725.7233890000002</v>
      </c>
      <c r="E125" s="29">
        <v>3709.9250489999999</v>
      </c>
      <c r="F125" s="29">
        <v>3666.6967770000001</v>
      </c>
      <c r="G125" s="29">
        <v>3615.889404</v>
      </c>
      <c r="H125" s="29">
        <v>3533.6511230000001</v>
      </c>
      <c r="I125" s="29">
        <v>3441.070068</v>
      </c>
      <c r="J125" s="29">
        <v>3370.3234859999998</v>
      </c>
      <c r="K125" s="29">
        <v>3302.1789549999999</v>
      </c>
      <c r="L125" s="29">
        <v>3301.6411130000001</v>
      </c>
      <c r="M125" s="29">
        <v>3301.6364749999998</v>
      </c>
      <c r="N125" s="29">
        <v>3301.693115</v>
      </c>
      <c r="O125" s="29">
        <v>3301.8266600000002</v>
      </c>
      <c r="P125" s="29">
        <v>3302.0219729999999</v>
      </c>
      <c r="Q125" s="29">
        <v>3302.2780760000001</v>
      </c>
      <c r="R125" s="29">
        <v>3302.9155270000001</v>
      </c>
      <c r="S125" s="29">
        <v>3303.514893</v>
      </c>
      <c r="T125" s="29">
        <v>3303.6042480000001</v>
      </c>
      <c r="U125" s="29">
        <v>3303.6015619999998</v>
      </c>
      <c r="V125" s="29">
        <v>3303.5913089999999</v>
      </c>
      <c r="W125" s="29">
        <v>3303.5908199999999</v>
      </c>
      <c r="X125" s="29">
        <v>3303.5737300000001</v>
      </c>
      <c r="Y125" s="29">
        <v>3303.5566410000001</v>
      </c>
      <c r="Z125" s="29">
        <v>3303.5473630000001</v>
      </c>
      <c r="AA125" s="29">
        <v>3303.5285640000002</v>
      </c>
      <c r="AB125" s="29">
        <v>3303.5107419999999</v>
      </c>
      <c r="AC125" s="29">
        <v>3303.4907229999999</v>
      </c>
      <c r="AD125" s="29">
        <v>3303.477539</v>
      </c>
      <c r="AE125" s="29">
        <v>3303.4501949999999</v>
      </c>
      <c r="AF125" s="29">
        <v>3303.4428710000002</v>
      </c>
      <c r="AG125" s="29">
        <v>3303.4404300000001</v>
      </c>
      <c r="AH125" s="29">
        <v>3303.4372560000002</v>
      </c>
      <c r="AI125" s="29">
        <v>3303.4304200000001</v>
      </c>
      <c r="AJ125" s="29">
        <v>3303.4304200000001</v>
      </c>
      <c r="AK125" s="5">
        <v>-3.7520000000000001E-3</v>
      </c>
    </row>
    <row r="126" spans="1:37" ht="15" customHeight="1" x14ac:dyDescent="0.25">
      <c r="B126" s="6" t="s">
        <v>989</v>
      </c>
      <c r="C126" s="29">
        <v>3055.6298830000001</v>
      </c>
      <c r="D126" s="29">
        <v>3050.3325199999999</v>
      </c>
      <c r="E126" s="29">
        <v>3045.219482</v>
      </c>
      <c r="F126" s="29">
        <v>3014.280518</v>
      </c>
      <c r="G126" s="29">
        <v>2980.6440429999998</v>
      </c>
      <c r="H126" s="29">
        <v>2931.0356449999999</v>
      </c>
      <c r="I126" s="29">
        <v>2881.7316890000002</v>
      </c>
      <c r="J126" s="29">
        <v>2855.0104980000001</v>
      </c>
      <c r="K126" s="29">
        <v>2831.8410640000002</v>
      </c>
      <c r="L126" s="29">
        <v>2831.5222170000002</v>
      </c>
      <c r="M126" s="29">
        <v>2831.7609859999998</v>
      </c>
      <c r="N126" s="29">
        <v>2832.3366700000001</v>
      </c>
      <c r="O126" s="29">
        <v>2833.3747560000002</v>
      </c>
      <c r="P126" s="29">
        <v>2834.4353030000002</v>
      </c>
      <c r="Q126" s="29">
        <v>2835.2719729999999</v>
      </c>
      <c r="R126" s="29">
        <v>2836.2055660000001</v>
      </c>
      <c r="S126" s="29">
        <v>2837.0043949999999</v>
      </c>
      <c r="T126" s="29">
        <v>2837.0527339999999</v>
      </c>
      <c r="U126" s="29">
        <v>2837.0354000000002</v>
      </c>
      <c r="V126" s="29">
        <v>2837.0407709999999</v>
      </c>
      <c r="W126" s="29">
        <v>2837.0566410000001</v>
      </c>
      <c r="X126" s="29">
        <v>2837.0629880000001</v>
      </c>
      <c r="Y126" s="29">
        <v>2837.0690920000002</v>
      </c>
      <c r="Z126" s="29">
        <v>2837.0808109999998</v>
      </c>
      <c r="AA126" s="29">
        <v>2837.0739749999998</v>
      </c>
      <c r="AB126" s="29">
        <v>2837.056885</v>
      </c>
      <c r="AC126" s="29">
        <v>2837.0378420000002</v>
      </c>
      <c r="AD126" s="29">
        <v>2837.024414</v>
      </c>
      <c r="AE126" s="29">
        <v>2836.9997560000002</v>
      </c>
      <c r="AF126" s="29">
        <v>2836.9948730000001</v>
      </c>
      <c r="AG126" s="29">
        <v>2836.9934079999998</v>
      </c>
      <c r="AH126" s="29">
        <v>2836.991943</v>
      </c>
      <c r="AI126" s="29">
        <v>2836.9833979999999</v>
      </c>
      <c r="AJ126" s="29">
        <v>2836.983154</v>
      </c>
      <c r="AK126" s="5">
        <v>-2.2629999999999998E-3</v>
      </c>
    </row>
    <row r="127" spans="1:37" ht="15" customHeight="1" x14ac:dyDescent="0.25">
      <c r="B127" s="6" t="s">
        <v>1154</v>
      </c>
      <c r="C127" s="29">
        <v>3224.201172</v>
      </c>
      <c r="D127" s="29">
        <v>3213.2094729999999</v>
      </c>
      <c r="E127" s="29">
        <v>3200.4521479999999</v>
      </c>
      <c r="F127" s="29">
        <v>3144.1982419999999</v>
      </c>
      <c r="G127" s="29">
        <v>3072.9909670000002</v>
      </c>
      <c r="H127" s="29">
        <v>3028.474365</v>
      </c>
      <c r="I127" s="29">
        <v>2966.6584469999998</v>
      </c>
      <c r="J127" s="29">
        <v>2921.36499</v>
      </c>
      <c r="K127" s="29">
        <v>2872.3703609999998</v>
      </c>
      <c r="L127" s="29">
        <v>2872.4479980000001</v>
      </c>
      <c r="M127" s="29">
        <v>2873.227539</v>
      </c>
      <c r="N127" s="29">
        <v>2873.9985350000002</v>
      </c>
      <c r="O127" s="29">
        <v>2874.8339839999999</v>
      </c>
      <c r="P127" s="29">
        <v>2875.5314939999998</v>
      </c>
      <c r="Q127" s="29">
        <v>2876.2170409999999</v>
      </c>
      <c r="R127" s="29">
        <v>2876.8845209999999</v>
      </c>
      <c r="S127" s="29">
        <v>2877.4929200000001</v>
      </c>
      <c r="T127" s="29">
        <v>2877.585693</v>
      </c>
      <c r="U127" s="29">
        <v>2877.5852049999999</v>
      </c>
      <c r="V127" s="29">
        <v>2877.5749510000001</v>
      </c>
      <c r="W127" s="29">
        <v>2877.576904</v>
      </c>
      <c r="X127" s="29">
        <v>2877.560547</v>
      </c>
      <c r="Y127" s="29">
        <v>2877.546875</v>
      </c>
      <c r="Z127" s="29">
        <v>2877.5395509999998</v>
      </c>
      <c r="AA127" s="29">
        <v>2877.5217290000001</v>
      </c>
      <c r="AB127" s="29">
        <v>2877.5034179999998</v>
      </c>
      <c r="AC127" s="29">
        <v>2877.4833979999999</v>
      </c>
      <c r="AD127" s="29">
        <v>2877.4702149999998</v>
      </c>
      <c r="AE127" s="29">
        <v>2877.4416500000002</v>
      </c>
      <c r="AF127" s="29">
        <v>2877.4348140000002</v>
      </c>
      <c r="AG127" s="29">
        <v>2877.4333499999998</v>
      </c>
      <c r="AH127" s="29">
        <v>2877.430664</v>
      </c>
      <c r="AI127" s="29">
        <v>2877.4243160000001</v>
      </c>
      <c r="AJ127" s="29">
        <v>2877.4243160000001</v>
      </c>
      <c r="AK127" s="5">
        <v>-3.4429999999999999E-3</v>
      </c>
    </row>
    <row r="128" spans="1:37" ht="15" customHeight="1" x14ac:dyDescent="0.25">
      <c r="B128" s="6" t="s">
        <v>1155</v>
      </c>
      <c r="C128" s="29">
        <v>3953.1567380000001</v>
      </c>
      <c r="D128" s="29">
        <v>3943.88501</v>
      </c>
      <c r="E128" s="29">
        <v>3919.4487300000001</v>
      </c>
      <c r="F128" s="29">
        <v>3860.6064449999999</v>
      </c>
      <c r="G128" s="29">
        <v>3800.1198730000001</v>
      </c>
      <c r="H128" s="29">
        <v>3710.8632809999999</v>
      </c>
      <c r="I128" s="29">
        <v>3595.8081050000001</v>
      </c>
      <c r="J128" s="29">
        <v>3527.358154</v>
      </c>
      <c r="K128" s="29">
        <v>3463.610596</v>
      </c>
      <c r="L128" s="29">
        <v>3463.8911130000001</v>
      </c>
      <c r="M128" s="29">
        <v>3464.0952149999998</v>
      </c>
      <c r="N128" s="29">
        <v>3464.3071289999998</v>
      </c>
      <c r="O128" s="29">
        <v>3464.5510250000002</v>
      </c>
      <c r="P128" s="29">
        <v>3464.5803219999998</v>
      </c>
      <c r="Q128" s="29">
        <v>3465.0061040000001</v>
      </c>
      <c r="R128" s="29">
        <v>3465.5910640000002</v>
      </c>
      <c r="S128" s="29">
        <v>3466.1838379999999</v>
      </c>
      <c r="T128" s="29">
        <v>3466.2761230000001</v>
      </c>
      <c r="U128" s="29">
        <v>3466.2746579999998</v>
      </c>
      <c r="V128" s="29">
        <v>3466.2702640000002</v>
      </c>
      <c r="W128" s="29">
        <v>3466.2697750000002</v>
      </c>
      <c r="X128" s="29">
        <v>3466.2561040000001</v>
      </c>
      <c r="Y128" s="29">
        <v>3466.2458499999998</v>
      </c>
      <c r="Z128" s="29">
        <v>3466.23999</v>
      </c>
      <c r="AA128" s="29">
        <v>3466.2309570000002</v>
      </c>
      <c r="AB128" s="29">
        <v>3466.2236330000001</v>
      </c>
      <c r="AC128" s="29">
        <v>3466.2145999999998</v>
      </c>
      <c r="AD128" s="29">
        <v>3466.2084960000002</v>
      </c>
      <c r="AE128" s="29">
        <v>3466.1953119999998</v>
      </c>
      <c r="AF128" s="29">
        <v>3466.1918949999999</v>
      </c>
      <c r="AG128" s="29">
        <v>3466.1911620000001</v>
      </c>
      <c r="AH128" s="29">
        <v>3466.1899410000001</v>
      </c>
      <c r="AI128" s="29">
        <v>3466.186768</v>
      </c>
      <c r="AJ128" s="29">
        <v>3466.186768</v>
      </c>
      <c r="AK128" s="5">
        <v>-4.0270000000000002E-3</v>
      </c>
    </row>
    <row r="129" spans="2:37" ht="15" customHeight="1" x14ac:dyDescent="0.25">
      <c r="B129" s="6" t="s">
        <v>987</v>
      </c>
      <c r="C129" s="29">
        <v>3268.001953</v>
      </c>
      <c r="D129" s="29">
        <v>3262.7817380000001</v>
      </c>
      <c r="E129" s="29">
        <v>3256.1757809999999</v>
      </c>
      <c r="F129" s="29">
        <v>3198.0026859999998</v>
      </c>
      <c r="G129" s="29">
        <v>3129.11499</v>
      </c>
      <c r="H129" s="29">
        <v>3060.3095699999999</v>
      </c>
      <c r="I129" s="29">
        <v>2986.256836</v>
      </c>
      <c r="J129" s="29">
        <v>2947.1215820000002</v>
      </c>
      <c r="K129" s="29">
        <v>2895.2753910000001</v>
      </c>
      <c r="L129" s="29">
        <v>2897.0673830000001</v>
      </c>
      <c r="M129" s="29">
        <v>2897.2277829999998</v>
      </c>
      <c r="N129" s="29">
        <v>2899.1408689999998</v>
      </c>
      <c r="O129" s="29">
        <v>2898.6779790000001</v>
      </c>
      <c r="P129" s="29">
        <v>2901.1772460000002</v>
      </c>
      <c r="Q129" s="29">
        <v>2901.6010740000002</v>
      </c>
      <c r="R129" s="29">
        <v>2902.7421880000002</v>
      </c>
      <c r="S129" s="29">
        <v>2903.94751</v>
      </c>
      <c r="T129" s="29">
        <v>2904.3615719999998</v>
      </c>
      <c r="U129" s="29">
        <v>2904.7685550000001</v>
      </c>
      <c r="V129" s="29">
        <v>2904.8657229999999</v>
      </c>
      <c r="W129" s="29">
        <v>2905.6616210000002</v>
      </c>
      <c r="X129" s="29">
        <v>2905.4990229999999</v>
      </c>
      <c r="Y129" s="29">
        <v>2905.6345209999999</v>
      </c>
      <c r="Z129" s="29">
        <v>2905.798828</v>
      </c>
      <c r="AA129" s="29">
        <v>2906.2285160000001</v>
      </c>
      <c r="AB129" s="29">
        <v>2906.11499</v>
      </c>
      <c r="AC129" s="29">
        <v>2906.7041020000001</v>
      </c>
      <c r="AD129" s="29">
        <v>2906.970703</v>
      </c>
      <c r="AE129" s="29">
        <v>2906.9802249999998</v>
      </c>
      <c r="AF129" s="29">
        <v>2907.0539549999999</v>
      </c>
      <c r="AG129" s="29">
        <v>2907.29126</v>
      </c>
      <c r="AH129" s="29">
        <v>2907.2329100000002</v>
      </c>
      <c r="AI129" s="29">
        <v>2907.7058109999998</v>
      </c>
      <c r="AJ129" s="29">
        <v>2907.9240719999998</v>
      </c>
      <c r="AK129" s="5">
        <v>-3.5920000000000001E-3</v>
      </c>
    </row>
    <row r="131" spans="2:37" ht="15" customHeight="1" x14ac:dyDescent="0.25">
      <c r="B131" s="4" t="s">
        <v>968</v>
      </c>
    </row>
    <row r="132" spans="2:37" ht="15" customHeight="1" x14ac:dyDescent="0.25">
      <c r="B132" s="6" t="s">
        <v>985</v>
      </c>
      <c r="C132" s="29">
        <v>4132.908203</v>
      </c>
      <c r="D132" s="29">
        <v>4119.7470700000003</v>
      </c>
      <c r="E132" s="29">
        <v>4086.9816890000002</v>
      </c>
      <c r="F132" s="29">
        <v>4001.0034179999998</v>
      </c>
      <c r="G132" s="29">
        <v>3853.889404</v>
      </c>
      <c r="H132" s="29">
        <v>3680.9731449999999</v>
      </c>
      <c r="I132" s="29">
        <v>3540.2592770000001</v>
      </c>
      <c r="J132" s="29">
        <v>3443.563721</v>
      </c>
      <c r="K132" s="29">
        <v>3310.3725589999999</v>
      </c>
      <c r="L132" s="29">
        <v>3310.9726559999999</v>
      </c>
      <c r="M132" s="29">
        <v>3311.5722660000001</v>
      </c>
      <c r="N132" s="29">
        <v>3312.1721189999998</v>
      </c>
      <c r="O132" s="29">
        <v>3312.7719729999999</v>
      </c>
      <c r="P132" s="29">
        <v>3313.3720699999999</v>
      </c>
      <c r="Q132" s="29">
        <v>3313.9716800000001</v>
      </c>
      <c r="R132" s="29">
        <v>3314.5708009999998</v>
      </c>
      <c r="S132" s="29">
        <v>3315.169922</v>
      </c>
      <c r="T132" s="29">
        <v>3315.2700199999999</v>
      </c>
      <c r="U132" s="29">
        <v>3315.2700199999999</v>
      </c>
      <c r="V132" s="29">
        <v>3315.2700199999999</v>
      </c>
      <c r="W132" s="29">
        <v>3315.2700199999999</v>
      </c>
      <c r="X132" s="29">
        <v>3315.2697750000002</v>
      </c>
      <c r="Y132" s="29">
        <v>3315.2697750000002</v>
      </c>
      <c r="Z132" s="29">
        <v>3315.2697750000002</v>
      </c>
      <c r="AA132" s="29">
        <v>3315.2695309999999</v>
      </c>
      <c r="AB132" s="29">
        <v>3315.2695309999999</v>
      </c>
      <c r="AC132" s="29">
        <v>3315.2695309999999</v>
      </c>
      <c r="AD132" s="29">
        <v>3315.2695309999999</v>
      </c>
      <c r="AE132" s="29">
        <v>3286.5502929999998</v>
      </c>
      <c r="AF132" s="29">
        <v>3286.5502929999998</v>
      </c>
      <c r="AG132" s="29">
        <v>3286.5502929999998</v>
      </c>
      <c r="AH132" s="29">
        <v>3286.5502929999998</v>
      </c>
      <c r="AI132" s="29">
        <v>3286.5502929999998</v>
      </c>
      <c r="AJ132" s="29">
        <v>3286.5502929999998</v>
      </c>
      <c r="AK132" s="5">
        <v>-7.0359999999999997E-3</v>
      </c>
    </row>
    <row r="133" spans="2:37" ht="15" customHeight="1" x14ac:dyDescent="0.25">
      <c r="B133" s="6" t="s">
        <v>983</v>
      </c>
      <c r="C133" s="29">
        <v>4729.6982420000004</v>
      </c>
      <c r="D133" s="29">
        <v>4720.9184569999998</v>
      </c>
      <c r="E133" s="29">
        <v>4702.3735349999997</v>
      </c>
      <c r="F133" s="29">
        <v>4645.0410160000001</v>
      </c>
      <c r="G133" s="29">
        <v>4543.1538090000004</v>
      </c>
      <c r="H133" s="29">
        <v>4404.9047849999997</v>
      </c>
      <c r="I133" s="29">
        <v>4278.9716799999997</v>
      </c>
      <c r="J133" s="29">
        <v>4191.6445309999999</v>
      </c>
      <c r="K133" s="29">
        <v>4110.8310549999997</v>
      </c>
      <c r="L133" s="29">
        <v>4111.4311520000001</v>
      </c>
      <c r="M133" s="29">
        <v>4112.03125</v>
      </c>
      <c r="N133" s="29">
        <v>4112.6303710000002</v>
      </c>
      <c r="O133" s="29">
        <v>4113.2309569999998</v>
      </c>
      <c r="P133" s="29">
        <v>4113.8305659999996</v>
      </c>
      <c r="Q133" s="29">
        <v>4114.4306640000004</v>
      </c>
      <c r="R133" s="29">
        <v>4107.0483400000003</v>
      </c>
      <c r="S133" s="29">
        <v>4092.7416990000002</v>
      </c>
      <c r="T133" s="29">
        <v>4092.841797</v>
      </c>
      <c r="U133" s="29">
        <v>4092.841797</v>
      </c>
      <c r="V133" s="29">
        <v>4092.841797</v>
      </c>
      <c r="W133" s="29">
        <v>4092.841797</v>
      </c>
      <c r="X133" s="29">
        <v>4087.2700199999999</v>
      </c>
      <c r="Y133" s="29">
        <v>4087.2700199999999</v>
      </c>
      <c r="Z133" s="29">
        <v>4087.2700199999999</v>
      </c>
      <c r="AA133" s="29">
        <v>4078.3471679999998</v>
      </c>
      <c r="AB133" s="29">
        <v>4078.3471679999998</v>
      </c>
      <c r="AC133" s="29">
        <v>4078.345703</v>
      </c>
      <c r="AD133" s="29">
        <v>4078.3447270000001</v>
      </c>
      <c r="AE133" s="29">
        <v>4063.7165530000002</v>
      </c>
      <c r="AF133" s="29">
        <v>4063.7160640000002</v>
      </c>
      <c r="AG133" s="29">
        <v>4063.7160640000002</v>
      </c>
      <c r="AH133" s="29">
        <v>4063.7158199999999</v>
      </c>
      <c r="AI133" s="29">
        <v>4063.7153320000002</v>
      </c>
      <c r="AJ133" s="29">
        <v>4063.7153320000002</v>
      </c>
      <c r="AK133" s="5">
        <v>-4.6740000000000002E-3</v>
      </c>
    </row>
    <row r="134" spans="2:37" ht="15" customHeight="1" x14ac:dyDescent="0.25">
      <c r="B134" s="6" t="s">
        <v>981</v>
      </c>
      <c r="C134" s="29">
        <v>3543.0095209999999</v>
      </c>
      <c r="D134" s="29">
        <v>3540.508057</v>
      </c>
      <c r="E134" s="29">
        <v>3535.280518</v>
      </c>
      <c r="F134" s="29">
        <v>3504.3554690000001</v>
      </c>
      <c r="G134" s="29">
        <v>3428.4060060000002</v>
      </c>
      <c r="H134" s="29">
        <v>3348.7944339999999</v>
      </c>
      <c r="I134" s="29">
        <v>3262.1767580000001</v>
      </c>
      <c r="J134" s="29">
        <v>3183.8020019999999</v>
      </c>
      <c r="K134" s="29">
        <v>3076.6789549999999</v>
      </c>
      <c r="L134" s="29">
        <v>3077.2785640000002</v>
      </c>
      <c r="M134" s="29">
        <v>3077.8784179999998</v>
      </c>
      <c r="N134" s="29">
        <v>3078.4782709999999</v>
      </c>
      <c r="O134" s="29">
        <v>3079.0783689999998</v>
      </c>
      <c r="P134" s="29">
        <v>3079.6779790000001</v>
      </c>
      <c r="Q134" s="29">
        <v>3080.2778320000002</v>
      </c>
      <c r="R134" s="29">
        <v>3080.803711</v>
      </c>
      <c r="S134" s="29">
        <v>3082.4289549999999</v>
      </c>
      <c r="T134" s="29">
        <v>3082.5285640000002</v>
      </c>
      <c r="U134" s="29">
        <v>3082.5285640000002</v>
      </c>
      <c r="V134" s="29">
        <v>3082.5285640000002</v>
      </c>
      <c r="W134" s="29">
        <v>3082.5285640000002</v>
      </c>
      <c r="X134" s="29">
        <v>3083.0808109999998</v>
      </c>
      <c r="Y134" s="29">
        <v>3083.0808109999998</v>
      </c>
      <c r="Z134" s="29">
        <v>3083.0808109999998</v>
      </c>
      <c r="AA134" s="29">
        <v>3084.5290530000002</v>
      </c>
      <c r="AB134" s="29">
        <v>3084.5290530000002</v>
      </c>
      <c r="AC134" s="29">
        <v>3084.5290530000002</v>
      </c>
      <c r="AD134" s="29">
        <v>3084.5290530000002</v>
      </c>
      <c r="AE134" s="29">
        <v>3084.5268550000001</v>
      </c>
      <c r="AF134" s="29">
        <v>3084.517578</v>
      </c>
      <c r="AG134" s="29">
        <v>3084.5158689999998</v>
      </c>
      <c r="AH134" s="29">
        <v>3084.5141600000002</v>
      </c>
      <c r="AI134" s="29">
        <v>3084.5097660000001</v>
      </c>
      <c r="AJ134" s="29">
        <v>3084.5097660000001</v>
      </c>
      <c r="AK134" s="5">
        <v>-4.2989999999999999E-3</v>
      </c>
    </row>
    <row r="135" spans="2:37" ht="15" customHeight="1" x14ac:dyDescent="0.25">
      <c r="B135" s="6" t="s">
        <v>979</v>
      </c>
      <c r="C135" s="29">
        <v>4498.2407229999999</v>
      </c>
      <c r="D135" s="29">
        <v>4479.1928710000002</v>
      </c>
      <c r="E135" s="29">
        <v>4435.126953</v>
      </c>
      <c r="F135" s="29">
        <v>4368.8193359999996</v>
      </c>
      <c r="G135" s="29">
        <v>4249.0576170000004</v>
      </c>
      <c r="H135" s="29">
        <v>4124.9208980000003</v>
      </c>
      <c r="I135" s="29">
        <v>4030.9560550000001</v>
      </c>
      <c r="J135" s="29">
        <v>3954.1591800000001</v>
      </c>
      <c r="K135" s="29">
        <v>3867.6489259999998</v>
      </c>
      <c r="L135" s="29">
        <v>3868.9155270000001</v>
      </c>
      <c r="M135" s="29">
        <v>3869.5527339999999</v>
      </c>
      <c r="N135" s="29">
        <v>3870.1528320000002</v>
      </c>
      <c r="O135" s="29">
        <v>3870.7617190000001</v>
      </c>
      <c r="P135" s="29">
        <v>3871.3776859999998</v>
      </c>
      <c r="Q135" s="29">
        <v>3871.9858399999998</v>
      </c>
      <c r="R135" s="29">
        <v>3869.5341800000001</v>
      </c>
      <c r="S135" s="29">
        <v>3865.0146479999999</v>
      </c>
      <c r="T135" s="29">
        <v>3865.1279300000001</v>
      </c>
      <c r="U135" s="29">
        <v>3865.133789</v>
      </c>
      <c r="V135" s="29">
        <v>3865.1430660000001</v>
      </c>
      <c r="W135" s="29">
        <v>3865.1445309999999</v>
      </c>
      <c r="X135" s="29">
        <v>3864.3723140000002</v>
      </c>
      <c r="Y135" s="29">
        <v>3864.3798830000001</v>
      </c>
      <c r="Z135" s="29">
        <v>3864.3835450000001</v>
      </c>
      <c r="AA135" s="29">
        <v>3860.3632809999999</v>
      </c>
      <c r="AB135" s="29">
        <v>3860.368164</v>
      </c>
      <c r="AC135" s="29">
        <v>3860.374268</v>
      </c>
      <c r="AD135" s="29">
        <v>3860.3764649999998</v>
      </c>
      <c r="AE135" s="29">
        <v>3860.3071289999998</v>
      </c>
      <c r="AF135" s="29">
        <v>3860.3081050000001</v>
      </c>
      <c r="AG135" s="29">
        <v>3860.3081050000001</v>
      </c>
      <c r="AH135" s="29">
        <v>3860.3085940000001</v>
      </c>
      <c r="AI135" s="29">
        <v>3860.3093260000001</v>
      </c>
      <c r="AJ135" s="29">
        <v>3860.3093260000001</v>
      </c>
      <c r="AK135" s="5">
        <v>-4.6360000000000004E-3</v>
      </c>
    </row>
    <row r="136" spans="2:37" ht="15" customHeight="1" x14ac:dyDescent="0.25">
      <c r="B136" s="6" t="s">
        <v>977</v>
      </c>
      <c r="C136" s="29">
        <v>4284.794922</v>
      </c>
      <c r="D136" s="29">
        <v>4270.8173829999996</v>
      </c>
      <c r="E136" s="29">
        <v>4226.4277339999999</v>
      </c>
      <c r="F136" s="29">
        <v>4138.1948240000002</v>
      </c>
      <c r="G136" s="29">
        <v>3984.2905270000001</v>
      </c>
      <c r="H136" s="29">
        <v>3773.6359859999998</v>
      </c>
      <c r="I136" s="29">
        <v>3628.8222660000001</v>
      </c>
      <c r="J136" s="29">
        <v>3543.9746089999999</v>
      </c>
      <c r="K136" s="29">
        <v>3451.9089359999998</v>
      </c>
      <c r="L136" s="29">
        <v>3452.508789</v>
      </c>
      <c r="M136" s="29">
        <v>3453.1083979999999</v>
      </c>
      <c r="N136" s="29">
        <v>3453.7084960000002</v>
      </c>
      <c r="O136" s="29">
        <v>3454.3081050000001</v>
      </c>
      <c r="P136" s="29">
        <v>3454.9079590000001</v>
      </c>
      <c r="Q136" s="29">
        <v>3455.5078119999998</v>
      </c>
      <c r="R136" s="29">
        <v>3439.0734859999998</v>
      </c>
      <c r="S136" s="29">
        <v>3423.7438959999999</v>
      </c>
      <c r="T136" s="29">
        <v>3423.84375</v>
      </c>
      <c r="U136" s="29">
        <v>3423.84375</v>
      </c>
      <c r="V136" s="29">
        <v>3423.84375</v>
      </c>
      <c r="W136" s="29">
        <v>3423.84375</v>
      </c>
      <c r="X136" s="29">
        <v>3420.1110840000001</v>
      </c>
      <c r="Y136" s="29">
        <v>3420.1110840000001</v>
      </c>
      <c r="Z136" s="29">
        <v>3420.1110840000001</v>
      </c>
      <c r="AA136" s="29">
        <v>3410.068115</v>
      </c>
      <c r="AB136" s="29">
        <v>3410.068115</v>
      </c>
      <c r="AC136" s="29">
        <v>3410.068115</v>
      </c>
      <c r="AD136" s="29">
        <v>3410.068115</v>
      </c>
      <c r="AE136" s="29">
        <v>3410.0378420000002</v>
      </c>
      <c r="AF136" s="29">
        <v>3410.0378420000002</v>
      </c>
      <c r="AG136" s="29">
        <v>3410.0378420000002</v>
      </c>
      <c r="AH136" s="29">
        <v>3410.0378420000002</v>
      </c>
      <c r="AI136" s="29">
        <v>3410.0378420000002</v>
      </c>
      <c r="AJ136" s="29">
        <v>3410.0378420000002</v>
      </c>
      <c r="AK136" s="5">
        <v>-7.0089999999999996E-3</v>
      </c>
    </row>
    <row r="137" spans="2:37" ht="15" customHeight="1" x14ac:dyDescent="0.25">
      <c r="B137" s="6" t="s">
        <v>975</v>
      </c>
      <c r="C137" s="29">
        <v>5602.8115230000003</v>
      </c>
      <c r="D137" s="29">
        <v>5591.7890619999998</v>
      </c>
      <c r="E137" s="29">
        <v>5574.8369140000004</v>
      </c>
      <c r="F137" s="29">
        <v>5509.6420900000003</v>
      </c>
      <c r="G137" s="29">
        <v>5378.4599609999996</v>
      </c>
      <c r="H137" s="29">
        <v>5216.1494140000004</v>
      </c>
      <c r="I137" s="29">
        <v>5031.095703</v>
      </c>
      <c r="J137" s="29">
        <v>4889.9838870000003</v>
      </c>
      <c r="K137" s="29">
        <v>4824.283203</v>
      </c>
      <c r="L137" s="29">
        <v>4824.8828119999998</v>
      </c>
      <c r="M137" s="29">
        <v>4825.4829099999997</v>
      </c>
      <c r="N137" s="29">
        <v>4826.0834960000002</v>
      </c>
      <c r="O137" s="29">
        <v>4826.6777339999999</v>
      </c>
      <c r="P137" s="29">
        <v>4827.2626950000003</v>
      </c>
      <c r="Q137" s="29">
        <v>4827.8505859999996</v>
      </c>
      <c r="R137" s="29">
        <v>4828.4379879999997</v>
      </c>
      <c r="S137" s="29">
        <v>4829.029297</v>
      </c>
      <c r="T137" s="29">
        <v>4829.1259769999997</v>
      </c>
      <c r="U137" s="29">
        <v>4829.1240230000003</v>
      </c>
      <c r="V137" s="29">
        <v>4829.1215819999998</v>
      </c>
      <c r="W137" s="29">
        <v>4829.1210940000001</v>
      </c>
      <c r="X137" s="29">
        <v>4829.1181640000004</v>
      </c>
      <c r="Y137" s="29">
        <v>4829.1162109999996</v>
      </c>
      <c r="Z137" s="29">
        <v>4829.1157229999999</v>
      </c>
      <c r="AA137" s="29">
        <v>4829.1123049999997</v>
      </c>
      <c r="AB137" s="29">
        <v>4829.1103519999997</v>
      </c>
      <c r="AC137" s="29">
        <v>4829.1088870000003</v>
      </c>
      <c r="AD137" s="29">
        <v>4829.1079099999997</v>
      </c>
      <c r="AE137" s="29">
        <v>4786.7919920000004</v>
      </c>
      <c r="AF137" s="29">
        <v>4786.7919920000004</v>
      </c>
      <c r="AG137" s="29">
        <v>4786.7915039999998</v>
      </c>
      <c r="AH137" s="29">
        <v>4786.7915039999998</v>
      </c>
      <c r="AI137" s="29">
        <v>4786.7905270000001</v>
      </c>
      <c r="AJ137" s="29">
        <v>4786.7905270000001</v>
      </c>
      <c r="AK137" s="5">
        <v>-4.8459999999999996E-3</v>
      </c>
    </row>
    <row r="138" spans="2:37" ht="15" customHeight="1" x14ac:dyDescent="0.25">
      <c r="B138" s="6" t="s">
        <v>1154</v>
      </c>
      <c r="C138" s="29">
        <v>3582.8203119999998</v>
      </c>
      <c r="D138" s="29">
        <v>3567.9057619999999</v>
      </c>
      <c r="E138" s="29">
        <v>3521.5285640000002</v>
      </c>
      <c r="F138" s="29">
        <v>3464.421875</v>
      </c>
      <c r="G138" s="29">
        <v>3362.4377439999998</v>
      </c>
      <c r="H138" s="29">
        <v>3280.8596189999998</v>
      </c>
      <c r="I138" s="29">
        <v>3229.5419919999999</v>
      </c>
      <c r="J138" s="29">
        <v>3170.7885740000002</v>
      </c>
      <c r="K138" s="29">
        <v>3051.4011230000001</v>
      </c>
      <c r="L138" s="29">
        <v>3051.1442870000001</v>
      </c>
      <c r="M138" s="29">
        <v>3051.8833009999998</v>
      </c>
      <c r="N138" s="29">
        <v>3052.576904</v>
      </c>
      <c r="O138" s="29">
        <v>3053.2617190000001</v>
      </c>
      <c r="P138" s="29">
        <v>3053.9353030000002</v>
      </c>
      <c r="Q138" s="29">
        <v>3054.588135</v>
      </c>
      <c r="R138" s="29">
        <v>3052.8923340000001</v>
      </c>
      <c r="S138" s="29">
        <v>3050.4816890000002</v>
      </c>
      <c r="T138" s="29">
        <v>3050.6135250000002</v>
      </c>
      <c r="U138" s="29">
        <v>3050.633057</v>
      </c>
      <c r="V138" s="29">
        <v>3050.6518550000001</v>
      </c>
      <c r="W138" s="29">
        <v>3050.658203</v>
      </c>
      <c r="X138" s="29">
        <v>3050.1665039999998</v>
      </c>
      <c r="Y138" s="29">
        <v>3050.1750489999999</v>
      </c>
      <c r="Z138" s="29">
        <v>3050.1791990000002</v>
      </c>
      <c r="AA138" s="29">
        <v>3048.4948730000001</v>
      </c>
      <c r="AB138" s="29">
        <v>3048.5034179999998</v>
      </c>
      <c r="AC138" s="29">
        <v>3048.5129390000002</v>
      </c>
      <c r="AD138" s="29">
        <v>3048.5185550000001</v>
      </c>
      <c r="AE138" s="29">
        <v>3047.9177249999998</v>
      </c>
      <c r="AF138" s="29">
        <v>3047.921143</v>
      </c>
      <c r="AG138" s="29">
        <v>3047.9221189999998</v>
      </c>
      <c r="AH138" s="29">
        <v>3047.9235840000001</v>
      </c>
      <c r="AI138" s="29">
        <v>3047.9270019999999</v>
      </c>
      <c r="AJ138" s="29">
        <v>3047.9267580000001</v>
      </c>
      <c r="AK138" s="5">
        <v>-4.9100000000000003E-3</v>
      </c>
    </row>
    <row r="139" spans="2:37" ht="15" customHeight="1" x14ac:dyDescent="0.25">
      <c r="B139" s="6" t="s">
        <v>1155</v>
      </c>
      <c r="C139" s="29">
        <v>4414.107422</v>
      </c>
      <c r="D139" s="29">
        <v>4394.1396480000003</v>
      </c>
      <c r="E139" s="29">
        <v>4332.2558589999999</v>
      </c>
      <c r="F139" s="29">
        <v>4237.7919920000004</v>
      </c>
      <c r="G139" s="29">
        <v>4134.2861329999996</v>
      </c>
      <c r="H139" s="29">
        <v>4041.695068</v>
      </c>
      <c r="I139" s="29">
        <v>3964.4772950000001</v>
      </c>
      <c r="J139" s="29">
        <v>3886.8996579999998</v>
      </c>
      <c r="K139" s="29">
        <v>3817.6701659999999</v>
      </c>
      <c r="L139" s="29">
        <v>3818.6906739999999</v>
      </c>
      <c r="M139" s="29">
        <v>3819.2341310000002</v>
      </c>
      <c r="N139" s="29">
        <v>3819.8151859999998</v>
      </c>
      <c r="O139" s="29">
        <v>3820.391357</v>
      </c>
      <c r="P139" s="29">
        <v>3820.9633789999998</v>
      </c>
      <c r="Q139" s="29">
        <v>3821.547607</v>
      </c>
      <c r="R139" s="29">
        <v>3821.272461</v>
      </c>
      <c r="S139" s="29">
        <v>3819.6052249999998</v>
      </c>
      <c r="T139" s="29">
        <v>3819.6896969999998</v>
      </c>
      <c r="U139" s="29">
        <v>3819.6826169999999</v>
      </c>
      <c r="V139" s="29">
        <v>3819.6713869999999</v>
      </c>
      <c r="W139" s="29">
        <v>3819.669922</v>
      </c>
      <c r="X139" s="29">
        <v>3819.11499</v>
      </c>
      <c r="Y139" s="29">
        <v>3819.1027829999998</v>
      </c>
      <c r="Z139" s="29">
        <v>3819.0964359999998</v>
      </c>
      <c r="AA139" s="29">
        <v>3817.164307</v>
      </c>
      <c r="AB139" s="29">
        <v>3817.1547850000002</v>
      </c>
      <c r="AC139" s="29">
        <v>3817.1437989999999</v>
      </c>
      <c r="AD139" s="29">
        <v>3817.138672</v>
      </c>
      <c r="AE139" s="29">
        <v>3814.0766600000002</v>
      </c>
      <c r="AF139" s="29">
        <v>3814.0710450000001</v>
      </c>
      <c r="AG139" s="29">
        <v>3814.0695799999999</v>
      </c>
      <c r="AH139" s="29">
        <v>3814.0671390000002</v>
      </c>
      <c r="AI139" s="29">
        <v>3814.061768</v>
      </c>
      <c r="AJ139" s="29">
        <v>3814.061768</v>
      </c>
      <c r="AK139" s="5">
        <v>-4.4140000000000004E-3</v>
      </c>
    </row>
    <row r="140" spans="2:37" ht="15" customHeight="1" x14ac:dyDescent="0.25">
      <c r="B140" s="6" t="s">
        <v>973</v>
      </c>
      <c r="C140" s="29">
        <v>4313.7944340000004</v>
      </c>
      <c r="D140" s="29">
        <v>4297.4497069999998</v>
      </c>
      <c r="E140" s="29">
        <v>4252.0678710000002</v>
      </c>
      <c r="F140" s="29">
        <v>4180.1274409999996</v>
      </c>
      <c r="G140" s="29">
        <v>4069.2006839999999</v>
      </c>
      <c r="H140" s="29">
        <v>3953.1801759999998</v>
      </c>
      <c r="I140" s="29">
        <v>3857.6276859999998</v>
      </c>
      <c r="J140" s="29">
        <v>3778.1032709999999</v>
      </c>
      <c r="K140" s="29">
        <v>3690.779297</v>
      </c>
      <c r="L140" s="29">
        <v>3688.5239259999998</v>
      </c>
      <c r="M140" s="29">
        <v>3689.5908199999999</v>
      </c>
      <c r="N140" s="29">
        <v>3689.7202149999998</v>
      </c>
      <c r="O140" s="29">
        <v>3691.2041020000001</v>
      </c>
      <c r="P140" s="29">
        <v>3691.2329100000002</v>
      </c>
      <c r="Q140" s="29">
        <v>3692.100586</v>
      </c>
      <c r="R140" s="29">
        <v>3689.006836</v>
      </c>
      <c r="S140" s="29">
        <v>3683.3090820000002</v>
      </c>
      <c r="T140" s="29">
        <v>3683.9672850000002</v>
      </c>
      <c r="U140" s="29">
        <v>3683.92749</v>
      </c>
      <c r="V140" s="29">
        <v>3683.9858399999998</v>
      </c>
      <c r="W140" s="29">
        <v>3683.7185060000002</v>
      </c>
      <c r="X140" s="29">
        <v>3681.8779300000001</v>
      </c>
      <c r="Y140" s="29">
        <v>3682.0964359999998</v>
      </c>
      <c r="Z140" s="29">
        <v>3682.0913089999999</v>
      </c>
      <c r="AA140" s="29">
        <v>3678.0827640000002</v>
      </c>
      <c r="AB140" s="29">
        <v>3678.3515619999998</v>
      </c>
      <c r="AC140" s="29">
        <v>3678.1752929999998</v>
      </c>
      <c r="AD140" s="29">
        <v>3678.123779</v>
      </c>
      <c r="AE140" s="29">
        <v>3670.107422</v>
      </c>
      <c r="AF140" s="29">
        <v>3670.0214839999999</v>
      </c>
      <c r="AG140" s="29">
        <v>3669.9594729999999</v>
      </c>
      <c r="AH140" s="29">
        <v>3670.015625</v>
      </c>
      <c r="AI140" s="29">
        <v>3669.8566890000002</v>
      </c>
      <c r="AJ140" s="29">
        <v>3669.8395999999998</v>
      </c>
      <c r="AK140" s="5">
        <v>-4.921E-3</v>
      </c>
    </row>
    <row r="142" spans="2:37" ht="15" customHeight="1" x14ac:dyDescent="0.25">
      <c r="B142" s="4" t="s">
        <v>972</v>
      </c>
    </row>
    <row r="143" spans="2:37" ht="15" customHeight="1" x14ac:dyDescent="0.25">
      <c r="B143" s="6" t="s">
        <v>970</v>
      </c>
      <c r="C143" s="29">
        <v>3368.2536620000001</v>
      </c>
      <c r="D143" s="29">
        <v>3362.5966800000001</v>
      </c>
      <c r="E143" s="29">
        <v>3356.3154300000001</v>
      </c>
      <c r="F143" s="29">
        <v>3346.9172359999998</v>
      </c>
      <c r="G143" s="29">
        <v>3334.0903320000002</v>
      </c>
      <c r="H143" s="29">
        <v>3317.8732909999999</v>
      </c>
      <c r="I143" s="29">
        <v>3297.7307129999999</v>
      </c>
      <c r="J143" s="29">
        <v>3275.149414</v>
      </c>
      <c r="K143" s="29">
        <v>3249.7558589999999</v>
      </c>
      <c r="L143" s="29">
        <v>3223.7822270000001</v>
      </c>
      <c r="M143" s="29">
        <v>3197.452393</v>
      </c>
      <c r="N143" s="29">
        <v>3171.017578</v>
      </c>
      <c r="O143" s="29">
        <v>3144.9562989999999</v>
      </c>
      <c r="P143" s="29">
        <v>3119.5932619999999</v>
      </c>
      <c r="Q143" s="29">
        <v>3095.4650879999999</v>
      </c>
      <c r="R143" s="29">
        <v>3072.463135</v>
      </c>
      <c r="S143" s="29">
        <v>3050.6010740000002</v>
      </c>
      <c r="T143" s="29">
        <v>3029.9660640000002</v>
      </c>
      <c r="U143" s="29">
        <v>3011.9184570000002</v>
      </c>
      <c r="V143" s="29">
        <v>2995.5502929999998</v>
      </c>
      <c r="W143" s="29">
        <v>2981.0827640000002</v>
      </c>
      <c r="X143" s="29">
        <v>2968.7114259999998</v>
      </c>
      <c r="Y143" s="29">
        <v>2958.2897950000001</v>
      </c>
      <c r="Z143" s="29">
        <v>2949.6899410000001</v>
      </c>
      <c r="AA143" s="29">
        <v>2942.5942380000001</v>
      </c>
      <c r="AB143" s="29">
        <v>2936.8188479999999</v>
      </c>
      <c r="AC143" s="29">
        <v>2932.171143</v>
      </c>
      <c r="AD143" s="29">
        <v>2928.4370119999999</v>
      </c>
      <c r="AE143" s="29">
        <v>2925.4096679999998</v>
      </c>
      <c r="AF143" s="29">
        <v>2922.9060060000002</v>
      </c>
      <c r="AG143" s="29">
        <v>2920.8254390000002</v>
      </c>
      <c r="AH143" s="29">
        <v>2919.0654300000001</v>
      </c>
      <c r="AI143" s="29">
        <v>2917.5734859999998</v>
      </c>
      <c r="AJ143" s="29">
        <v>2916.2878420000002</v>
      </c>
      <c r="AK143" s="5">
        <v>-4.4400000000000004E-3</v>
      </c>
    </row>
    <row r="144" spans="2:37" ht="15" customHeight="1" x14ac:dyDescent="0.25">
      <c r="B144" s="6" t="s">
        <v>968</v>
      </c>
      <c r="C144" s="29">
        <v>4517.251953</v>
      </c>
      <c r="D144" s="29">
        <v>4504.9907229999999</v>
      </c>
      <c r="E144" s="29">
        <v>4489.1157229999999</v>
      </c>
      <c r="F144" s="29">
        <v>4469.6059569999998</v>
      </c>
      <c r="G144" s="29">
        <v>4443.3242190000001</v>
      </c>
      <c r="H144" s="29">
        <v>4411.3095700000003</v>
      </c>
      <c r="I144" s="29">
        <v>4374.2495120000003</v>
      </c>
      <c r="J144" s="29">
        <v>4333.3872069999998</v>
      </c>
      <c r="K144" s="29">
        <v>4288.7626950000003</v>
      </c>
      <c r="L144" s="29">
        <v>4243.859375</v>
      </c>
      <c r="M144" s="29">
        <v>4200.9619140000004</v>
      </c>
      <c r="N144" s="29">
        <v>4159.5253910000001</v>
      </c>
      <c r="O144" s="29">
        <v>4120.3759769999997</v>
      </c>
      <c r="P144" s="29">
        <v>4083.6140140000002</v>
      </c>
      <c r="Q144" s="29">
        <v>4048.5766600000002</v>
      </c>
      <c r="R144" s="29">
        <v>4014.719971</v>
      </c>
      <c r="S144" s="29">
        <v>3984.0905760000001</v>
      </c>
      <c r="T144" s="29">
        <v>3955.1899410000001</v>
      </c>
      <c r="U144" s="29">
        <v>3928.5373540000001</v>
      </c>
      <c r="V144" s="29">
        <v>3904.6145019999999</v>
      </c>
      <c r="W144" s="29">
        <v>3882.8603520000001</v>
      </c>
      <c r="X144" s="29">
        <v>3862.701904</v>
      </c>
      <c r="Y144" s="29">
        <v>3844.2475589999999</v>
      </c>
      <c r="Z144" s="29">
        <v>3828.0251459999999</v>
      </c>
      <c r="AA144" s="29">
        <v>3813.1152339999999</v>
      </c>
      <c r="AB144" s="29">
        <v>3799.7136230000001</v>
      </c>
      <c r="AC144" s="29">
        <v>3787.7990719999998</v>
      </c>
      <c r="AD144" s="29">
        <v>3777.1596679999998</v>
      </c>
      <c r="AE144" s="29">
        <v>3767.3872070000002</v>
      </c>
      <c r="AF144" s="29">
        <v>3758.4902339999999</v>
      </c>
      <c r="AG144" s="29">
        <v>3750.4321289999998</v>
      </c>
      <c r="AH144" s="29">
        <v>3743.092529</v>
      </c>
      <c r="AI144" s="29">
        <v>3736.3051759999998</v>
      </c>
      <c r="AJ144" s="29">
        <v>3730.1791990000002</v>
      </c>
      <c r="AK144" s="5">
        <v>-5.8799999999999998E-3</v>
      </c>
    </row>
    <row r="145" spans="2:37" ht="15" customHeight="1" thickBot="1" x14ac:dyDescent="0.3"/>
    <row r="146" spans="2:37" ht="15" customHeight="1" x14ac:dyDescent="0.25">
      <c r="B146" s="44" t="s">
        <v>1157</v>
      </c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</row>
    <row r="147" spans="2:37" ht="15" customHeight="1" x14ac:dyDescent="0.25">
      <c r="B147" s="35" t="s">
        <v>1158</v>
      </c>
    </row>
    <row r="148" spans="2:37" ht="15" customHeight="1" x14ac:dyDescent="0.25">
      <c r="B148" s="35" t="s">
        <v>1159</v>
      </c>
    </row>
    <row r="149" spans="2:37" ht="15" customHeight="1" x14ac:dyDescent="0.25">
      <c r="B149" s="35" t="s">
        <v>1160</v>
      </c>
    </row>
    <row r="150" spans="2:37" ht="15" customHeight="1" x14ac:dyDescent="0.25">
      <c r="B150" s="35" t="s">
        <v>1161</v>
      </c>
    </row>
    <row r="151" spans="2:37" ht="15" customHeight="1" x14ac:dyDescent="0.25">
      <c r="B151" s="35" t="s">
        <v>1162</v>
      </c>
    </row>
  </sheetData>
  <mergeCells count="1">
    <mergeCell ref="B146:AK146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5" sqref="C25"/>
    </sheetView>
  </sheetViews>
  <sheetFormatPr defaultRowHeight="15" customHeight="1" x14ac:dyDescent="0.25"/>
  <cols>
    <col min="1" max="1" width="20.85546875" hidden="1" customWidth="1"/>
    <col min="2" max="2" width="45.7109375" customWidth="1"/>
  </cols>
  <sheetData>
    <row r="1" spans="1:37" ht="15" customHeight="1" thickBot="1" x14ac:dyDescent="0.3">
      <c r="B1" s="8" t="s">
        <v>1142</v>
      </c>
      <c r="C1" s="7">
        <v>2017</v>
      </c>
      <c r="D1" s="7">
        <v>2018</v>
      </c>
      <c r="E1" s="7">
        <v>2019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  <c r="L1" s="7">
        <v>2026</v>
      </c>
      <c r="M1" s="7">
        <v>2027</v>
      </c>
      <c r="N1" s="7">
        <v>2028</v>
      </c>
      <c r="O1" s="7">
        <v>2029</v>
      </c>
      <c r="P1" s="7">
        <v>2030</v>
      </c>
      <c r="Q1" s="7">
        <v>2031</v>
      </c>
      <c r="R1" s="7">
        <v>2032</v>
      </c>
      <c r="S1" s="7">
        <v>2033</v>
      </c>
      <c r="T1" s="7">
        <v>2034</v>
      </c>
      <c r="U1" s="7">
        <v>2035</v>
      </c>
      <c r="V1" s="7">
        <v>2036</v>
      </c>
      <c r="W1" s="7">
        <v>2037</v>
      </c>
      <c r="X1" s="7">
        <v>2038</v>
      </c>
      <c r="Y1" s="7">
        <v>2039</v>
      </c>
      <c r="Z1" s="7">
        <v>2040</v>
      </c>
      <c r="AA1" s="7">
        <v>2041</v>
      </c>
      <c r="AB1" s="7">
        <v>2042</v>
      </c>
      <c r="AC1" s="7">
        <v>2043</v>
      </c>
      <c r="AD1" s="7">
        <v>2044</v>
      </c>
      <c r="AE1" s="7">
        <v>2045</v>
      </c>
      <c r="AF1" s="7">
        <v>2046</v>
      </c>
      <c r="AG1" s="7">
        <v>2047</v>
      </c>
      <c r="AH1" s="7">
        <v>2048</v>
      </c>
      <c r="AI1" s="7">
        <v>2049</v>
      </c>
      <c r="AJ1" s="7">
        <v>2050</v>
      </c>
    </row>
    <row r="2" spans="1:37" ht="15" customHeight="1" thickTop="1" x14ac:dyDescent="0.25"/>
    <row r="3" spans="1:37" ht="15" customHeight="1" x14ac:dyDescent="0.25">
      <c r="C3" s="32" t="s">
        <v>18</v>
      </c>
      <c r="D3" s="32" t="s">
        <v>1143</v>
      </c>
      <c r="E3" s="32"/>
      <c r="F3" s="32"/>
      <c r="G3" s="32"/>
    </row>
    <row r="4" spans="1:37" ht="15" customHeight="1" x14ac:dyDescent="0.25">
      <c r="C4" s="32" t="s">
        <v>17</v>
      </c>
      <c r="D4" s="32" t="s">
        <v>1144</v>
      </c>
      <c r="E4" s="32"/>
      <c r="F4" s="32"/>
      <c r="G4" s="32" t="s">
        <v>16</v>
      </c>
    </row>
    <row r="5" spans="1:37" ht="15" customHeight="1" x14ac:dyDescent="0.25">
      <c r="C5" s="32" t="s">
        <v>15</v>
      </c>
      <c r="D5" s="32" t="s">
        <v>1145</v>
      </c>
      <c r="E5" s="32"/>
      <c r="F5" s="32"/>
      <c r="G5" s="32"/>
    </row>
    <row r="6" spans="1:37" ht="15" customHeight="1" x14ac:dyDescent="0.25">
      <c r="C6" s="32" t="s">
        <v>14</v>
      </c>
      <c r="D6" s="32"/>
      <c r="E6" s="32" t="s">
        <v>1146</v>
      </c>
      <c r="F6" s="32"/>
      <c r="G6" s="32"/>
    </row>
    <row r="10" spans="1:37" ht="15" customHeight="1" x14ac:dyDescent="0.25">
      <c r="A10" s="33" t="s">
        <v>253</v>
      </c>
      <c r="B10" s="9" t="s">
        <v>252</v>
      </c>
    </row>
    <row r="11" spans="1:37" ht="15" customHeight="1" x14ac:dyDescent="0.25">
      <c r="B11" s="8" t="s">
        <v>1163</v>
      </c>
    </row>
    <row r="12" spans="1:37" ht="15" customHeight="1" x14ac:dyDescent="0.25">
      <c r="B12" s="8" t="s">
        <v>13</v>
      </c>
      <c r="C12" s="34" t="s">
        <v>13</v>
      </c>
      <c r="D12" s="34" t="s">
        <v>13</v>
      </c>
      <c r="E12" s="34" t="s">
        <v>13</v>
      </c>
      <c r="F12" s="34" t="s">
        <v>13</v>
      </c>
      <c r="G12" s="34" t="s">
        <v>13</v>
      </c>
      <c r="H12" s="34" t="s">
        <v>13</v>
      </c>
      <c r="I12" s="34" t="s">
        <v>13</v>
      </c>
      <c r="J12" s="34" t="s">
        <v>13</v>
      </c>
      <c r="K12" s="34" t="s">
        <v>13</v>
      </c>
      <c r="L12" s="34" t="s">
        <v>13</v>
      </c>
      <c r="M12" s="34" t="s">
        <v>13</v>
      </c>
      <c r="N12" s="34" t="s">
        <v>13</v>
      </c>
      <c r="O12" s="34" t="s">
        <v>13</v>
      </c>
      <c r="P12" s="34" t="s">
        <v>13</v>
      </c>
      <c r="Q12" s="34" t="s">
        <v>13</v>
      </c>
      <c r="R12" s="34" t="s">
        <v>13</v>
      </c>
      <c r="S12" s="34" t="s">
        <v>13</v>
      </c>
      <c r="T12" s="34" t="s">
        <v>13</v>
      </c>
      <c r="U12" s="34" t="s">
        <v>13</v>
      </c>
      <c r="V12" s="34" t="s">
        <v>13</v>
      </c>
      <c r="W12" s="34" t="s">
        <v>13</v>
      </c>
      <c r="X12" s="34" t="s">
        <v>13</v>
      </c>
      <c r="Y12" s="34" t="s">
        <v>13</v>
      </c>
      <c r="Z12" s="34" t="s">
        <v>13</v>
      </c>
      <c r="AA12" s="34" t="s">
        <v>13</v>
      </c>
      <c r="AB12" s="34" t="s">
        <v>13</v>
      </c>
      <c r="AC12" s="34" t="s">
        <v>13</v>
      </c>
      <c r="AD12" s="34" t="s">
        <v>13</v>
      </c>
      <c r="AE12" s="34" t="s">
        <v>13</v>
      </c>
      <c r="AF12" s="34" t="s">
        <v>13</v>
      </c>
      <c r="AG12" s="34" t="s">
        <v>13</v>
      </c>
      <c r="AH12" s="34" t="s">
        <v>13</v>
      </c>
      <c r="AI12" s="34" t="s">
        <v>13</v>
      </c>
      <c r="AJ12" s="34" t="s">
        <v>13</v>
      </c>
      <c r="AK12" s="34" t="s">
        <v>1147</v>
      </c>
    </row>
    <row r="13" spans="1:37" ht="15" customHeight="1" thickBot="1" x14ac:dyDescent="0.3">
      <c r="B13" s="7" t="s">
        <v>13</v>
      </c>
      <c r="C13" s="7">
        <v>2017</v>
      </c>
      <c r="D13" s="7">
        <v>2018</v>
      </c>
      <c r="E13" s="7">
        <v>2019</v>
      </c>
      <c r="F13" s="7">
        <v>2020</v>
      </c>
      <c r="G13" s="7">
        <v>2021</v>
      </c>
      <c r="H13" s="7">
        <v>2022</v>
      </c>
      <c r="I13" s="7">
        <v>2023</v>
      </c>
      <c r="J13" s="7">
        <v>2024</v>
      </c>
      <c r="K13" s="7">
        <v>2025</v>
      </c>
      <c r="L13" s="7">
        <v>2026</v>
      </c>
      <c r="M13" s="7">
        <v>2027</v>
      </c>
      <c r="N13" s="7">
        <v>2028</v>
      </c>
      <c r="O13" s="7">
        <v>2029</v>
      </c>
      <c r="P13" s="7">
        <v>2030</v>
      </c>
      <c r="Q13" s="7">
        <v>2031</v>
      </c>
      <c r="R13" s="7">
        <v>2032</v>
      </c>
      <c r="S13" s="7">
        <v>2033</v>
      </c>
      <c r="T13" s="7">
        <v>2034</v>
      </c>
      <c r="U13" s="7">
        <v>2035</v>
      </c>
      <c r="V13" s="7">
        <v>2036</v>
      </c>
      <c r="W13" s="7">
        <v>2037</v>
      </c>
      <c r="X13" s="7">
        <v>2038</v>
      </c>
      <c r="Y13" s="7">
        <v>2039</v>
      </c>
      <c r="Z13" s="7">
        <v>2040</v>
      </c>
      <c r="AA13" s="7">
        <v>2041</v>
      </c>
      <c r="AB13" s="7">
        <v>2042</v>
      </c>
      <c r="AC13" s="7">
        <v>2043</v>
      </c>
      <c r="AD13" s="7">
        <v>2044</v>
      </c>
      <c r="AE13" s="7">
        <v>2045</v>
      </c>
      <c r="AF13" s="7">
        <v>2046</v>
      </c>
      <c r="AG13" s="7">
        <v>2047</v>
      </c>
      <c r="AH13" s="7">
        <v>2048</v>
      </c>
      <c r="AI13" s="7">
        <v>2049</v>
      </c>
      <c r="AJ13" s="7">
        <v>2050</v>
      </c>
      <c r="AK13" s="7">
        <v>2050</v>
      </c>
    </row>
    <row r="14" spans="1:37" ht="15" customHeight="1" thickTop="1" x14ac:dyDescent="0.25"/>
    <row r="15" spans="1:37" ht="15" customHeight="1" x14ac:dyDescent="0.25">
      <c r="B15" s="4" t="s">
        <v>251</v>
      </c>
    </row>
    <row r="16" spans="1:37" ht="15" customHeight="1" x14ac:dyDescent="0.25">
      <c r="A16" s="33" t="s">
        <v>250</v>
      </c>
      <c r="B16" s="6" t="s">
        <v>55</v>
      </c>
      <c r="C16" s="10">
        <v>42.745818999999997</v>
      </c>
      <c r="D16" s="10">
        <v>43.115279999999998</v>
      </c>
      <c r="E16" s="10">
        <v>43.517772999999998</v>
      </c>
      <c r="F16" s="10">
        <v>44.042029999999997</v>
      </c>
      <c r="G16" s="10">
        <v>44.440758000000002</v>
      </c>
      <c r="H16" s="10">
        <v>44.760601000000001</v>
      </c>
      <c r="I16" s="10">
        <v>45.099021999999998</v>
      </c>
      <c r="J16" s="10">
        <v>45.417099</v>
      </c>
      <c r="K16" s="10">
        <v>45.903236</v>
      </c>
      <c r="L16" s="10">
        <v>46.036330999999997</v>
      </c>
      <c r="M16" s="10">
        <v>46.155234999999998</v>
      </c>
      <c r="N16" s="10">
        <v>46.264991999999999</v>
      </c>
      <c r="O16" s="10">
        <v>46.362178999999998</v>
      </c>
      <c r="P16" s="10">
        <v>46.457858999999999</v>
      </c>
      <c r="Q16" s="10">
        <v>46.551327000000001</v>
      </c>
      <c r="R16" s="10">
        <v>46.645144999999999</v>
      </c>
      <c r="S16" s="10">
        <v>46.738605</v>
      </c>
      <c r="T16" s="10">
        <v>46.770049999999998</v>
      </c>
      <c r="U16" s="10">
        <v>46.788516999999999</v>
      </c>
      <c r="V16" s="10">
        <v>46.806086999999998</v>
      </c>
      <c r="W16" s="10">
        <v>46.824413</v>
      </c>
      <c r="X16" s="10">
        <v>46.842201000000003</v>
      </c>
      <c r="Y16" s="10">
        <v>46.859473999999999</v>
      </c>
      <c r="Z16" s="10">
        <v>46.876545</v>
      </c>
      <c r="AA16" s="10">
        <v>46.894043000000003</v>
      </c>
      <c r="AB16" s="10">
        <v>46.911712999999999</v>
      </c>
      <c r="AC16" s="10">
        <v>46.934432999999999</v>
      </c>
      <c r="AD16" s="10">
        <v>46.957248999999997</v>
      </c>
      <c r="AE16" s="10">
        <v>46.980018999999999</v>
      </c>
      <c r="AF16" s="10">
        <v>47.002434000000001</v>
      </c>
      <c r="AG16" s="10">
        <v>47.029724000000002</v>
      </c>
      <c r="AH16" s="10">
        <v>47.057479999999998</v>
      </c>
      <c r="AI16" s="10">
        <v>47.085369</v>
      </c>
      <c r="AJ16" s="10">
        <v>47.106968000000002</v>
      </c>
      <c r="AK16" s="5">
        <v>2.771E-3</v>
      </c>
    </row>
    <row r="17" spans="1:37" ht="15" customHeight="1" x14ac:dyDescent="0.25">
      <c r="A17" s="33" t="s">
        <v>249</v>
      </c>
      <c r="B17" s="6" t="s">
        <v>53</v>
      </c>
      <c r="C17" s="10">
        <v>33.639575999999998</v>
      </c>
      <c r="D17" s="10">
        <v>33.984428000000001</v>
      </c>
      <c r="E17" s="10">
        <v>34.438076000000002</v>
      </c>
      <c r="F17" s="10">
        <v>34.982543999999997</v>
      </c>
      <c r="G17" s="10">
        <v>35.381565000000002</v>
      </c>
      <c r="H17" s="10">
        <v>35.863261999999999</v>
      </c>
      <c r="I17" s="10">
        <v>36.285285999999999</v>
      </c>
      <c r="J17" s="10">
        <v>36.579329999999999</v>
      </c>
      <c r="K17" s="10">
        <v>36.967765999999997</v>
      </c>
      <c r="L17" s="10">
        <v>37.094375999999997</v>
      </c>
      <c r="M17" s="10">
        <v>37.191284000000003</v>
      </c>
      <c r="N17" s="10">
        <v>37.297291000000001</v>
      </c>
      <c r="O17" s="10">
        <v>37.394466000000001</v>
      </c>
      <c r="P17" s="10">
        <v>37.497810000000001</v>
      </c>
      <c r="Q17" s="10">
        <v>37.598087</v>
      </c>
      <c r="R17" s="10">
        <v>37.698315000000001</v>
      </c>
      <c r="S17" s="10">
        <v>37.799736000000003</v>
      </c>
      <c r="T17" s="10">
        <v>37.839897000000001</v>
      </c>
      <c r="U17" s="10">
        <v>37.867953999999997</v>
      </c>
      <c r="V17" s="10">
        <v>37.894615000000002</v>
      </c>
      <c r="W17" s="10">
        <v>37.924061000000002</v>
      </c>
      <c r="X17" s="10">
        <v>37.952007000000002</v>
      </c>
      <c r="Y17" s="10">
        <v>37.979275000000001</v>
      </c>
      <c r="Z17" s="10">
        <v>38.006393000000003</v>
      </c>
      <c r="AA17" s="10">
        <v>38.034264</v>
      </c>
      <c r="AB17" s="10">
        <v>38.060768000000003</v>
      </c>
      <c r="AC17" s="10">
        <v>38.089545999999999</v>
      </c>
      <c r="AD17" s="10">
        <v>38.118813000000003</v>
      </c>
      <c r="AE17" s="10">
        <v>38.147658999999997</v>
      </c>
      <c r="AF17" s="10">
        <v>38.176228000000002</v>
      </c>
      <c r="AG17" s="10">
        <v>38.205199999999998</v>
      </c>
      <c r="AH17" s="10">
        <v>38.232734999999998</v>
      </c>
      <c r="AI17" s="10">
        <v>38.261150000000001</v>
      </c>
      <c r="AJ17" s="10">
        <v>38.282615999999997</v>
      </c>
      <c r="AK17" s="5">
        <v>3.7290000000000001E-3</v>
      </c>
    </row>
    <row r="18" spans="1:37" ht="15" customHeight="1" x14ac:dyDescent="0.25">
      <c r="A18" s="33" t="s">
        <v>248</v>
      </c>
      <c r="B18" s="6" t="s">
        <v>51</v>
      </c>
      <c r="C18" s="10">
        <v>28.620809999999999</v>
      </c>
      <c r="D18" s="10">
        <v>28.925954999999998</v>
      </c>
      <c r="E18" s="10">
        <v>29.300381000000002</v>
      </c>
      <c r="F18" s="10">
        <v>29.813143</v>
      </c>
      <c r="G18" s="10">
        <v>30.185604000000001</v>
      </c>
      <c r="H18" s="10">
        <v>30.542528000000001</v>
      </c>
      <c r="I18" s="10">
        <v>30.833601000000002</v>
      </c>
      <c r="J18" s="10">
        <v>31.052076</v>
      </c>
      <c r="K18" s="10">
        <v>31.509398000000001</v>
      </c>
      <c r="L18" s="10">
        <v>31.622723000000001</v>
      </c>
      <c r="M18" s="10">
        <v>31.720562000000001</v>
      </c>
      <c r="N18" s="10">
        <v>31.828287</v>
      </c>
      <c r="O18" s="10">
        <v>31.924173</v>
      </c>
      <c r="P18" s="10">
        <v>32.027901</v>
      </c>
      <c r="Q18" s="10">
        <v>32.129238000000001</v>
      </c>
      <c r="R18" s="10">
        <v>32.230437999999999</v>
      </c>
      <c r="S18" s="10">
        <v>32.332614999999997</v>
      </c>
      <c r="T18" s="10">
        <v>32.373325000000001</v>
      </c>
      <c r="U18" s="10">
        <v>32.402348000000003</v>
      </c>
      <c r="V18" s="10">
        <v>32.430278999999999</v>
      </c>
      <c r="W18" s="10">
        <v>32.461308000000002</v>
      </c>
      <c r="X18" s="10">
        <v>32.490394999999999</v>
      </c>
      <c r="Y18" s="10">
        <v>32.518791</v>
      </c>
      <c r="Z18" s="10">
        <v>32.547134</v>
      </c>
      <c r="AA18" s="10">
        <v>32.576160000000002</v>
      </c>
      <c r="AB18" s="10">
        <v>32.603785999999999</v>
      </c>
      <c r="AC18" s="10">
        <v>32.633800999999998</v>
      </c>
      <c r="AD18" s="10">
        <v>32.664436000000002</v>
      </c>
      <c r="AE18" s="10">
        <v>32.694374000000003</v>
      </c>
      <c r="AF18" s="10">
        <v>32.724246999999998</v>
      </c>
      <c r="AG18" s="10">
        <v>32.754620000000003</v>
      </c>
      <c r="AH18" s="10">
        <v>32.783447000000002</v>
      </c>
      <c r="AI18" s="10">
        <v>32.813136999999998</v>
      </c>
      <c r="AJ18" s="10">
        <v>32.835957000000001</v>
      </c>
      <c r="AK18" s="5">
        <v>3.9699999999999996E-3</v>
      </c>
    </row>
    <row r="19" spans="1:37" ht="15" customHeight="1" x14ac:dyDescent="0.25">
      <c r="A19" s="33" t="s">
        <v>247</v>
      </c>
      <c r="B19" s="6" t="s">
        <v>49</v>
      </c>
      <c r="C19" s="10">
        <v>27.362635000000001</v>
      </c>
      <c r="D19" s="10">
        <v>27.661805999999999</v>
      </c>
      <c r="E19" s="10">
        <v>28.033974000000001</v>
      </c>
      <c r="F19" s="10">
        <v>28.618589</v>
      </c>
      <c r="G19" s="10">
        <v>29.048833999999999</v>
      </c>
      <c r="H19" s="10">
        <v>29.388556000000001</v>
      </c>
      <c r="I19" s="10">
        <v>29.715776000000002</v>
      </c>
      <c r="J19" s="10">
        <v>29.878895</v>
      </c>
      <c r="K19" s="10">
        <v>30.299340999999998</v>
      </c>
      <c r="L19" s="10">
        <v>30.417117999999999</v>
      </c>
      <c r="M19" s="10">
        <v>30.512824999999999</v>
      </c>
      <c r="N19" s="10">
        <v>30.618127999999999</v>
      </c>
      <c r="O19" s="10">
        <v>30.712156</v>
      </c>
      <c r="P19" s="10">
        <v>30.815581999999999</v>
      </c>
      <c r="Q19" s="10">
        <v>30.917812000000001</v>
      </c>
      <c r="R19" s="10">
        <v>31.019362999999998</v>
      </c>
      <c r="S19" s="10">
        <v>31.121704000000001</v>
      </c>
      <c r="T19" s="10">
        <v>31.162474</v>
      </c>
      <c r="U19" s="10">
        <v>31.190266000000001</v>
      </c>
      <c r="V19" s="10">
        <v>31.216387000000001</v>
      </c>
      <c r="W19" s="10">
        <v>31.245224</v>
      </c>
      <c r="X19" s="10">
        <v>31.272176999999999</v>
      </c>
      <c r="Y19" s="10">
        <v>31.298365</v>
      </c>
      <c r="Z19" s="10">
        <v>31.324379</v>
      </c>
      <c r="AA19" s="10">
        <v>31.35088</v>
      </c>
      <c r="AB19" s="10">
        <v>31.376004999999999</v>
      </c>
      <c r="AC19" s="10">
        <v>31.403120000000001</v>
      </c>
      <c r="AD19" s="10">
        <v>31.430658000000001</v>
      </c>
      <c r="AE19" s="10">
        <v>31.457477999999998</v>
      </c>
      <c r="AF19" s="10">
        <v>31.484137</v>
      </c>
      <c r="AG19" s="10">
        <v>31.511096999999999</v>
      </c>
      <c r="AH19" s="10">
        <v>31.536631</v>
      </c>
      <c r="AI19" s="10">
        <v>31.562798999999998</v>
      </c>
      <c r="AJ19" s="10">
        <v>31.582121000000001</v>
      </c>
      <c r="AK19" s="5">
        <v>4.15E-3</v>
      </c>
    </row>
    <row r="20" spans="1:37" ht="15" customHeight="1" x14ac:dyDescent="0.25">
      <c r="A20" s="33" t="s">
        <v>246</v>
      </c>
      <c r="B20" s="6" t="s">
        <v>47</v>
      </c>
      <c r="C20" s="10">
        <v>36.830074000000003</v>
      </c>
      <c r="D20" s="10">
        <v>37.137897000000002</v>
      </c>
      <c r="E20" s="10">
        <v>37.542633000000002</v>
      </c>
      <c r="F20" s="10">
        <v>38.044249999999998</v>
      </c>
      <c r="G20" s="10">
        <v>38.401955000000001</v>
      </c>
      <c r="H20" s="10">
        <v>38.846736999999997</v>
      </c>
      <c r="I20" s="10">
        <v>39.259472000000002</v>
      </c>
      <c r="J20" s="10">
        <v>39.451492000000002</v>
      </c>
      <c r="K20" s="10">
        <v>39.841599000000002</v>
      </c>
      <c r="L20" s="10">
        <v>39.962276000000003</v>
      </c>
      <c r="M20" s="10">
        <v>40.059531999999997</v>
      </c>
      <c r="N20" s="10">
        <v>40.165474000000003</v>
      </c>
      <c r="O20" s="10">
        <v>40.262909000000001</v>
      </c>
      <c r="P20" s="10">
        <v>40.365321999999999</v>
      </c>
      <c r="Q20" s="10">
        <v>40.465091999999999</v>
      </c>
      <c r="R20" s="10">
        <v>40.564075000000003</v>
      </c>
      <c r="S20" s="10">
        <v>40.663756999999997</v>
      </c>
      <c r="T20" s="10">
        <v>40.701796999999999</v>
      </c>
      <c r="U20" s="10">
        <v>40.727679999999999</v>
      </c>
      <c r="V20" s="10">
        <v>40.751891999999998</v>
      </c>
      <c r="W20" s="10">
        <v>40.777904999999997</v>
      </c>
      <c r="X20" s="10">
        <v>40.802475000000001</v>
      </c>
      <c r="Y20" s="10">
        <v>40.826343999999999</v>
      </c>
      <c r="Z20" s="10">
        <v>40.849899000000001</v>
      </c>
      <c r="AA20" s="10">
        <v>40.87397</v>
      </c>
      <c r="AB20" s="10">
        <v>40.896751000000002</v>
      </c>
      <c r="AC20" s="10">
        <v>40.921249000000003</v>
      </c>
      <c r="AD20" s="10">
        <v>40.945968999999998</v>
      </c>
      <c r="AE20" s="10">
        <v>40.970256999999997</v>
      </c>
      <c r="AF20" s="10">
        <v>40.994076</v>
      </c>
      <c r="AG20" s="10">
        <v>41.018065999999997</v>
      </c>
      <c r="AH20" s="10">
        <v>41.040806000000003</v>
      </c>
      <c r="AI20" s="10">
        <v>41.064109999999999</v>
      </c>
      <c r="AJ20" s="10">
        <v>41.080517</v>
      </c>
      <c r="AK20" s="5">
        <v>3.1580000000000002E-3</v>
      </c>
    </row>
    <row r="21" spans="1:37" ht="15" customHeight="1" x14ac:dyDescent="0.25">
      <c r="A21" s="33" t="s">
        <v>245</v>
      </c>
      <c r="B21" s="6" t="s">
        <v>45</v>
      </c>
      <c r="C21" s="10">
        <v>68.814246999999995</v>
      </c>
      <c r="D21" s="10">
        <v>69.188682999999997</v>
      </c>
      <c r="E21" s="10">
        <v>69.590384999999998</v>
      </c>
      <c r="F21" s="10">
        <v>70.076415999999995</v>
      </c>
      <c r="G21" s="10">
        <v>70.444984000000005</v>
      </c>
      <c r="H21" s="10">
        <v>70.735068999999996</v>
      </c>
      <c r="I21" s="10">
        <v>71.056128999999999</v>
      </c>
      <c r="J21" s="10">
        <v>71.361487999999994</v>
      </c>
      <c r="K21" s="10">
        <v>71.609474000000006</v>
      </c>
      <c r="L21" s="10">
        <v>71.729073</v>
      </c>
      <c r="M21" s="10">
        <v>71.834457</v>
      </c>
      <c r="N21" s="10">
        <v>71.939055999999994</v>
      </c>
      <c r="O21" s="10">
        <v>72.035422999999994</v>
      </c>
      <c r="P21" s="10">
        <v>72.132362000000001</v>
      </c>
      <c r="Q21" s="10">
        <v>72.225882999999996</v>
      </c>
      <c r="R21" s="10">
        <v>72.319901000000002</v>
      </c>
      <c r="S21" s="10">
        <v>72.413948000000005</v>
      </c>
      <c r="T21" s="10">
        <v>72.445037999999997</v>
      </c>
      <c r="U21" s="10">
        <v>72.463074000000006</v>
      </c>
      <c r="V21" s="10">
        <v>72.480170999999999</v>
      </c>
      <c r="W21" s="10">
        <v>72.498276000000004</v>
      </c>
      <c r="X21" s="10">
        <v>72.515656000000007</v>
      </c>
      <c r="Y21" s="10">
        <v>72.532630999999995</v>
      </c>
      <c r="Z21" s="10">
        <v>72.549323999999999</v>
      </c>
      <c r="AA21" s="10">
        <v>72.566292000000004</v>
      </c>
      <c r="AB21" s="10">
        <v>72.582213999999993</v>
      </c>
      <c r="AC21" s="10">
        <v>72.599113000000003</v>
      </c>
      <c r="AD21" s="10">
        <v>72.616028</v>
      </c>
      <c r="AE21" s="10">
        <v>72.632857999999999</v>
      </c>
      <c r="AF21" s="10">
        <v>72.649146999999999</v>
      </c>
      <c r="AG21" s="10">
        <v>72.665442999999996</v>
      </c>
      <c r="AH21" s="10">
        <v>72.681015000000002</v>
      </c>
      <c r="AI21" s="10">
        <v>72.696983000000003</v>
      </c>
      <c r="AJ21" s="10">
        <v>72.706244999999996</v>
      </c>
      <c r="AK21" s="5">
        <v>1.5510000000000001E-3</v>
      </c>
    </row>
    <row r="22" spans="1:37" ht="15" customHeight="1" x14ac:dyDescent="0.25">
      <c r="A22" s="33" t="s">
        <v>244</v>
      </c>
      <c r="B22" s="6" t="s">
        <v>1164</v>
      </c>
      <c r="C22" s="10">
        <v>25.428694</v>
      </c>
      <c r="D22" s="10">
        <v>25.747952000000002</v>
      </c>
      <c r="E22" s="10">
        <v>26.099198999999999</v>
      </c>
      <c r="F22" s="10">
        <v>26.590498</v>
      </c>
      <c r="G22" s="10">
        <v>26.951031</v>
      </c>
      <c r="H22" s="10">
        <v>27.238265999999999</v>
      </c>
      <c r="I22" s="10">
        <v>27.543364</v>
      </c>
      <c r="J22" s="10">
        <v>27.738337000000001</v>
      </c>
      <c r="K22" s="10">
        <v>28.101004</v>
      </c>
      <c r="L22" s="10">
        <v>28.204573</v>
      </c>
      <c r="M22" s="10">
        <v>28.295414000000001</v>
      </c>
      <c r="N22" s="10">
        <v>28.392638999999999</v>
      </c>
      <c r="O22" s="10">
        <v>28.484171</v>
      </c>
      <c r="P22" s="10">
        <v>28.582926</v>
      </c>
      <c r="Q22" s="10">
        <v>28.679939000000001</v>
      </c>
      <c r="R22" s="10">
        <v>28.776865000000001</v>
      </c>
      <c r="S22" s="10">
        <v>28.873549000000001</v>
      </c>
      <c r="T22" s="10">
        <v>28.908359999999998</v>
      </c>
      <c r="U22" s="10">
        <v>28.930788</v>
      </c>
      <c r="V22" s="10">
        <v>28.952061</v>
      </c>
      <c r="W22" s="10">
        <v>28.974962000000001</v>
      </c>
      <c r="X22" s="10">
        <v>28.996780000000001</v>
      </c>
      <c r="Y22" s="10">
        <v>29.020413999999999</v>
      </c>
      <c r="Z22" s="10">
        <v>29.057794999999999</v>
      </c>
      <c r="AA22" s="10">
        <v>29.095427999999998</v>
      </c>
      <c r="AB22" s="10">
        <v>29.132325999999999</v>
      </c>
      <c r="AC22" s="10">
        <v>29.170088</v>
      </c>
      <c r="AD22" s="10">
        <v>29.207899000000001</v>
      </c>
      <c r="AE22" s="10">
        <v>29.245569</v>
      </c>
      <c r="AF22" s="10">
        <v>29.282837000000001</v>
      </c>
      <c r="AG22" s="10">
        <v>29.320139000000001</v>
      </c>
      <c r="AH22" s="10">
        <v>29.356798000000001</v>
      </c>
      <c r="AI22" s="10">
        <v>29.393763</v>
      </c>
      <c r="AJ22" s="10">
        <v>29.424202000000001</v>
      </c>
      <c r="AK22" s="5">
        <v>4.1790000000000004E-3</v>
      </c>
    </row>
    <row r="23" spans="1:37" ht="15" customHeight="1" x14ac:dyDescent="0.25">
      <c r="A23" s="33" t="s">
        <v>243</v>
      </c>
      <c r="B23" s="6" t="s">
        <v>1165</v>
      </c>
      <c r="C23" s="10">
        <v>34.788620000000002</v>
      </c>
      <c r="D23" s="10">
        <v>35.115020999999999</v>
      </c>
      <c r="E23" s="10">
        <v>35.524368000000003</v>
      </c>
      <c r="F23" s="10">
        <v>36.055393000000002</v>
      </c>
      <c r="G23" s="10">
        <v>36.408234</v>
      </c>
      <c r="H23" s="10">
        <v>36.759579000000002</v>
      </c>
      <c r="I23" s="10">
        <v>37.170036000000003</v>
      </c>
      <c r="J23" s="10">
        <v>37.528091000000003</v>
      </c>
      <c r="K23" s="10">
        <v>37.993271</v>
      </c>
      <c r="L23" s="10">
        <v>38.090546000000003</v>
      </c>
      <c r="M23" s="10">
        <v>38.183548000000002</v>
      </c>
      <c r="N23" s="10">
        <v>38.284229000000003</v>
      </c>
      <c r="O23" s="10">
        <v>38.378807000000002</v>
      </c>
      <c r="P23" s="10">
        <v>38.478293999999998</v>
      </c>
      <c r="Q23" s="10">
        <v>38.576092000000003</v>
      </c>
      <c r="R23" s="10">
        <v>38.672530999999999</v>
      </c>
      <c r="S23" s="10">
        <v>38.768462999999997</v>
      </c>
      <c r="T23" s="10">
        <v>38.802005999999999</v>
      </c>
      <c r="U23" s="10">
        <v>38.823563</v>
      </c>
      <c r="V23" s="10">
        <v>38.844085999999997</v>
      </c>
      <c r="W23" s="10">
        <v>38.866607999999999</v>
      </c>
      <c r="X23" s="10">
        <v>38.888007999999999</v>
      </c>
      <c r="Y23" s="10">
        <v>38.908988999999998</v>
      </c>
      <c r="Z23" s="10">
        <v>38.929881999999999</v>
      </c>
      <c r="AA23" s="10">
        <v>38.951304999999998</v>
      </c>
      <c r="AB23" s="10">
        <v>38.971755999999999</v>
      </c>
      <c r="AC23" s="10">
        <v>38.993842999999998</v>
      </c>
      <c r="AD23" s="10">
        <v>39.016311999999999</v>
      </c>
      <c r="AE23" s="10">
        <v>39.038460000000001</v>
      </c>
      <c r="AF23" s="10">
        <v>39.060443999999997</v>
      </c>
      <c r="AG23" s="10">
        <v>39.082748000000002</v>
      </c>
      <c r="AH23" s="10">
        <v>39.104056999999997</v>
      </c>
      <c r="AI23" s="10">
        <v>39.126007000000001</v>
      </c>
      <c r="AJ23" s="10">
        <v>39.141289</v>
      </c>
      <c r="AK23" s="5">
        <v>3.398E-3</v>
      </c>
    </row>
    <row r="24" spans="1:37" ht="15" customHeight="1" x14ac:dyDescent="0.25">
      <c r="A24" s="33" t="s">
        <v>242</v>
      </c>
      <c r="B24" s="6" t="s">
        <v>43</v>
      </c>
      <c r="C24" s="10">
        <v>29.885590000000001</v>
      </c>
      <c r="D24" s="10">
        <v>30.323452</v>
      </c>
      <c r="E24" s="10">
        <v>30.847916000000001</v>
      </c>
      <c r="F24" s="10">
        <v>31.567587</v>
      </c>
      <c r="G24" s="10">
        <v>32.263882000000002</v>
      </c>
      <c r="H24" s="10">
        <v>32.693694999999998</v>
      </c>
      <c r="I24" s="10">
        <v>32.942284000000001</v>
      </c>
      <c r="J24" s="10">
        <v>33.150826000000002</v>
      </c>
      <c r="K24" s="10">
        <v>33.867558000000002</v>
      </c>
      <c r="L24" s="10">
        <v>33.962513000000001</v>
      </c>
      <c r="M24" s="10">
        <v>34.054161000000001</v>
      </c>
      <c r="N24" s="10">
        <v>34.151806000000001</v>
      </c>
      <c r="O24" s="10">
        <v>34.242263999999999</v>
      </c>
      <c r="P24" s="10">
        <v>34.336849000000001</v>
      </c>
      <c r="Q24" s="10">
        <v>34.430720999999998</v>
      </c>
      <c r="R24" s="10">
        <v>34.525036</v>
      </c>
      <c r="S24" s="10">
        <v>34.620818999999997</v>
      </c>
      <c r="T24" s="10">
        <v>34.655360999999999</v>
      </c>
      <c r="U24" s="10">
        <v>34.678341000000003</v>
      </c>
      <c r="V24" s="10">
        <v>34.700583999999999</v>
      </c>
      <c r="W24" s="10">
        <v>34.725647000000002</v>
      </c>
      <c r="X24" s="10">
        <v>34.749588000000003</v>
      </c>
      <c r="Y24" s="10">
        <v>34.773319000000001</v>
      </c>
      <c r="Z24" s="10">
        <v>34.797336999999999</v>
      </c>
      <c r="AA24" s="10">
        <v>34.822246999999997</v>
      </c>
      <c r="AB24" s="10">
        <v>34.853794000000001</v>
      </c>
      <c r="AC24" s="10">
        <v>34.919066999999998</v>
      </c>
      <c r="AD24" s="10">
        <v>34.990318000000002</v>
      </c>
      <c r="AE24" s="10">
        <v>35.129601000000001</v>
      </c>
      <c r="AF24" s="10">
        <v>35.205688000000002</v>
      </c>
      <c r="AG24" s="10">
        <v>35.280628</v>
      </c>
      <c r="AH24" s="10">
        <v>35.355559999999997</v>
      </c>
      <c r="AI24" s="10">
        <v>35.430472999999999</v>
      </c>
      <c r="AJ24" s="10">
        <v>35.499332000000003</v>
      </c>
      <c r="AK24" s="5">
        <v>4.9370000000000004E-3</v>
      </c>
    </row>
    <row r="25" spans="1:37" ht="15" customHeight="1" x14ac:dyDescent="0.25">
      <c r="A25" s="33" t="s">
        <v>241</v>
      </c>
      <c r="B25" s="6" t="s">
        <v>41</v>
      </c>
      <c r="C25" s="10">
        <v>38.842609000000003</v>
      </c>
      <c r="D25" s="10">
        <v>39.244380999999997</v>
      </c>
      <c r="E25" s="10">
        <v>39.683357000000001</v>
      </c>
      <c r="F25" s="10">
        <v>40.278618000000002</v>
      </c>
      <c r="G25" s="10">
        <v>40.858257000000002</v>
      </c>
      <c r="H25" s="10">
        <v>41.278111000000003</v>
      </c>
      <c r="I25" s="10">
        <v>41.680228999999997</v>
      </c>
      <c r="J25" s="10">
        <v>42.004657999999999</v>
      </c>
      <c r="K25" s="10">
        <v>42.327770000000001</v>
      </c>
      <c r="L25" s="10">
        <v>42.419750000000001</v>
      </c>
      <c r="M25" s="10">
        <v>42.508533</v>
      </c>
      <c r="N25" s="10">
        <v>42.600963999999998</v>
      </c>
      <c r="O25" s="10">
        <v>42.688633000000003</v>
      </c>
      <c r="P25" s="10">
        <v>42.779373</v>
      </c>
      <c r="Q25" s="10">
        <v>42.869598000000003</v>
      </c>
      <c r="R25" s="10">
        <v>42.973595000000003</v>
      </c>
      <c r="S25" s="10">
        <v>43.138213999999998</v>
      </c>
      <c r="T25" s="10">
        <v>43.168025999999998</v>
      </c>
      <c r="U25" s="10">
        <v>43.185211000000002</v>
      </c>
      <c r="V25" s="10">
        <v>43.201897000000002</v>
      </c>
      <c r="W25" s="10">
        <v>43.220348000000001</v>
      </c>
      <c r="X25" s="10">
        <v>43.272281999999997</v>
      </c>
      <c r="Y25" s="10">
        <v>43.290275999999999</v>
      </c>
      <c r="Z25" s="10">
        <v>43.307831</v>
      </c>
      <c r="AA25" s="10">
        <v>43.360534999999999</v>
      </c>
      <c r="AB25" s="10">
        <v>43.378554999999999</v>
      </c>
      <c r="AC25" s="10">
        <v>43.39743</v>
      </c>
      <c r="AD25" s="10">
        <v>43.416752000000002</v>
      </c>
      <c r="AE25" s="10">
        <v>43.476970999999999</v>
      </c>
      <c r="AF25" s="10">
        <v>43.496333999999997</v>
      </c>
      <c r="AG25" s="10">
        <v>43.515605999999998</v>
      </c>
      <c r="AH25" s="10">
        <v>43.534087999999997</v>
      </c>
      <c r="AI25" s="10">
        <v>43.553108000000002</v>
      </c>
      <c r="AJ25" s="10">
        <v>43.565598000000001</v>
      </c>
      <c r="AK25" s="5">
        <v>3.2699999999999999E-3</v>
      </c>
    </row>
    <row r="26" spans="1:37" ht="15" customHeight="1" x14ac:dyDescent="0.25">
      <c r="A26" s="33" t="s">
        <v>240</v>
      </c>
      <c r="B26" s="6" t="s">
        <v>39</v>
      </c>
      <c r="C26" s="10">
        <v>24.981332999999999</v>
      </c>
      <c r="D26" s="10">
        <v>25.353783</v>
      </c>
      <c r="E26" s="10">
        <v>25.757769</v>
      </c>
      <c r="F26" s="10">
        <v>26.289290999999999</v>
      </c>
      <c r="G26" s="10">
        <v>26.901678</v>
      </c>
      <c r="H26" s="10">
        <v>27.229374</v>
      </c>
      <c r="I26" s="10">
        <v>27.520043999999999</v>
      </c>
      <c r="J26" s="10">
        <v>27.814207</v>
      </c>
      <c r="K26" s="10">
        <v>28.562624</v>
      </c>
      <c r="L26" s="10">
        <v>28.656292000000001</v>
      </c>
      <c r="M26" s="10">
        <v>28.754812000000001</v>
      </c>
      <c r="N26" s="10">
        <v>28.864598999999998</v>
      </c>
      <c r="O26" s="10">
        <v>28.969090000000001</v>
      </c>
      <c r="P26" s="10">
        <v>29.075444999999998</v>
      </c>
      <c r="Q26" s="10">
        <v>29.181291999999999</v>
      </c>
      <c r="R26" s="10">
        <v>29.295117999999999</v>
      </c>
      <c r="S26" s="10">
        <v>29.452068000000001</v>
      </c>
      <c r="T26" s="10">
        <v>29.546731999999999</v>
      </c>
      <c r="U26" s="10">
        <v>29.627915999999999</v>
      </c>
      <c r="V26" s="10">
        <v>29.708969</v>
      </c>
      <c r="W26" s="10">
        <v>29.790410999999999</v>
      </c>
      <c r="X26" s="10">
        <v>29.884096</v>
      </c>
      <c r="Y26" s="10">
        <v>29.966179</v>
      </c>
      <c r="Z26" s="10">
        <v>30.047369</v>
      </c>
      <c r="AA26" s="10">
        <v>30.163315000000001</v>
      </c>
      <c r="AB26" s="10">
        <v>30.245251</v>
      </c>
      <c r="AC26" s="10">
        <v>30.326426999999999</v>
      </c>
      <c r="AD26" s="10">
        <v>30.407654000000001</v>
      </c>
      <c r="AE26" s="10">
        <v>30.488717999999999</v>
      </c>
      <c r="AF26" s="10">
        <v>30.522072000000001</v>
      </c>
      <c r="AG26" s="10">
        <v>30.555508</v>
      </c>
      <c r="AH26" s="10">
        <v>30.588093000000001</v>
      </c>
      <c r="AI26" s="10">
        <v>30.621040000000001</v>
      </c>
      <c r="AJ26" s="10">
        <v>30.647380999999999</v>
      </c>
      <c r="AK26" s="5">
        <v>5.9430000000000004E-3</v>
      </c>
    </row>
    <row r="27" spans="1:37" ht="15" customHeight="1" x14ac:dyDescent="0.25">
      <c r="A27" s="33" t="s">
        <v>239</v>
      </c>
      <c r="B27" s="6" t="s">
        <v>37</v>
      </c>
      <c r="C27" s="10">
        <v>35.017685</v>
      </c>
      <c r="D27" s="10">
        <v>35.405616999999999</v>
      </c>
      <c r="E27" s="10">
        <v>35.893711000000003</v>
      </c>
      <c r="F27" s="10">
        <v>36.518313999999997</v>
      </c>
      <c r="G27" s="10">
        <v>37.165379000000001</v>
      </c>
      <c r="H27" s="10">
        <v>37.711933000000002</v>
      </c>
      <c r="I27" s="10">
        <v>38.175136999999999</v>
      </c>
      <c r="J27" s="10">
        <v>38.616112000000001</v>
      </c>
      <c r="K27" s="10">
        <v>39.096302000000001</v>
      </c>
      <c r="L27" s="10">
        <v>39.196635999999998</v>
      </c>
      <c r="M27" s="10">
        <v>39.288822000000003</v>
      </c>
      <c r="N27" s="10">
        <v>39.387031999999998</v>
      </c>
      <c r="O27" s="10">
        <v>39.477542999999997</v>
      </c>
      <c r="P27" s="10">
        <v>39.571734999999997</v>
      </c>
      <c r="Q27" s="10">
        <v>39.665053999999998</v>
      </c>
      <c r="R27" s="10">
        <v>39.785091000000001</v>
      </c>
      <c r="S27" s="10">
        <v>39.984684000000001</v>
      </c>
      <c r="T27" s="10">
        <v>40.020237000000002</v>
      </c>
      <c r="U27" s="10">
        <v>40.041106999999997</v>
      </c>
      <c r="V27" s="10">
        <v>40.061152999999997</v>
      </c>
      <c r="W27" s="10">
        <v>40.083359000000002</v>
      </c>
      <c r="X27" s="10">
        <v>40.138733000000002</v>
      </c>
      <c r="Y27" s="10">
        <v>40.161830999999999</v>
      </c>
      <c r="Z27" s="10">
        <v>40.182644000000003</v>
      </c>
      <c r="AA27" s="10">
        <v>40.300446000000001</v>
      </c>
      <c r="AB27" s="10">
        <v>40.323318</v>
      </c>
      <c r="AC27" s="10">
        <v>40.345557999999997</v>
      </c>
      <c r="AD27" s="10">
        <v>40.368271</v>
      </c>
      <c r="AE27" s="10">
        <v>40.399403</v>
      </c>
      <c r="AF27" s="10">
        <v>40.430968999999997</v>
      </c>
      <c r="AG27" s="10">
        <v>40.462668999999998</v>
      </c>
      <c r="AH27" s="10">
        <v>40.493450000000003</v>
      </c>
      <c r="AI27" s="10">
        <v>40.524653999999998</v>
      </c>
      <c r="AJ27" s="10">
        <v>40.549174999999998</v>
      </c>
      <c r="AK27" s="5">
        <v>4.248E-3</v>
      </c>
    </row>
    <row r="28" spans="1:37" ht="15" customHeight="1" x14ac:dyDescent="0.25">
      <c r="B28" s="6" t="s">
        <v>35</v>
      </c>
      <c r="C28" s="10">
        <v>36.496234999999999</v>
      </c>
      <c r="D28" s="10">
        <v>36.897655</v>
      </c>
      <c r="E28" s="10">
        <v>37.402408999999999</v>
      </c>
      <c r="F28" s="10">
        <v>38.081963000000002</v>
      </c>
      <c r="G28" s="10">
        <v>38.849094000000001</v>
      </c>
      <c r="H28" s="10">
        <v>39.614303999999997</v>
      </c>
      <c r="I28" s="10">
        <v>40.136657999999997</v>
      </c>
      <c r="J28" s="10">
        <v>40.488185999999999</v>
      </c>
      <c r="K28" s="10">
        <v>40.985802</v>
      </c>
      <c r="L28" s="10">
        <v>41.083111000000002</v>
      </c>
      <c r="M28" s="10">
        <v>41.176315000000002</v>
      </c>
      <c r="N28" s="10">
        <v>41.276122999999998</v>
      </c>
      <c r="O28" s="10">
        <v>41.367804999999997</v>
      </c>
      <c r="P28" s="10">
        <v>41.464016000000001</v>
      </c>
      <c r="Q28" s="10">
        <v>41.559173999999999</v>
      </c>
      <c r="R28" s="10">
        <v>41.698436999999998</v>
      </c>
      <c r="S28" s="10">
        <v>41.944552999999999</v>
      </c>
      <c r="T28" s="10">
        <v>41.981873</v>
      </c>
      <c r="U28" s="10">
        <v>42.004638999999997</v>
      </c>
      <c r="V28" s="10">
        <v>42.026443</v>
      </c>
      <c r="W28" s="10">
        <v>42.050632</v>
      </c>
      <c r="X28" s="10">
        <v>42.123043000000003</v>
      </c>
      <c r="Y28" s="10">
        <v>42.147644</v>
      </c>
      <c r="Z28" s="10">
        <v>42.170062999999999</v>
      </c>
      <c r="AA28" s="10">
        <v>42.351315</v>
      </c>
      <c r="AB28" s="10">
        <v>42.375633000000001</v>
      </c>
      <c r="AC28" s="10">
        <v>42.399524999999997</v>
      </c>
      <c r="AD28" s="10">
        <v>42.423923000000002</v>
      </c>
      <c r="AE28" s="10">
        <v>42.447971000000003</v>
      </c>
      <c r="AF28" s="10">
        <v>42.471927999999998</v>
      </c>
      <c r="AG28" s="10">
        <v>42.496319</v>
      </c>
      <c r="AH28" s="10">
        <v>42.5229</v>
      </c>
      <c r="AI28" s="10">
        <v>42.567619000000001</v>
      </c>
      <c r="AJ28" s="10">
        <v>42.605927000000001</v>
      </c>
      <c r="AK28" s="5">
        <v>4.5050000000000003E-3</v>
      </c>
    </row>
    <row r="29" spans="1:37" ht="15" customHeight="1" x14ac:dyDescent="0.25">
      <c r="B29" s="6" t="s">
        <v>33</v>
      </c>
      <c r="C29" s="10">
        <v>63.853164999999997</v>
      </c>
      <c r="D29" s="10">
        <v>64.262810000000002</v>
      </c>
      <c r="E29" s="10">
        <v>64.692192000000006</v>
      </c>
      <c r="F29" s="10">
        <v>65.267014000000003</v>
      </c>
      <c r="G29" s="10">
        <v>65.807738999999998</v>
      </c>
      <c r="H29" s="10">
        <v>66.142257999999998</v>
      </c>
      <c r="I29" s="10">
        <v>66.510193000000001</v>
      </c>
      <c r="J29" s="10">
        <v>66.898246999999998</v>
      </c>
      <c r="K29" s="10">
        <v>67.211669999999998</v>
      </c>
      <c r="L29" s="10">
        <v>67.303550999999999</v>
      </c>
      <c r="M29" s="10">
        <v>67.391998000000001</v>
      </c>
      <c r="N29" s="10">
        <v>67.483658000000005</v>
      </c>
      <c r="O29" s="10">
        <v>67.571358000000004</v>
      </c>
      <c r="P29" s="10">
        <v>67.661949000000007</v>
      </c>
      <c r="Q29" s="10">
        <v>67.751930000000002</v>
      </c>
      <c r="R29" s="10">
        <v>67.842162999999999</v>
      </c>
      <c r="S29" s="10">
        <v>67.933104999999998</v>
      </c>
      <c r="T29" s="10">
        <v>67.961494000000002</v>
      </c>
      <c r="U29" s="10">
        <v>67.977599999999995</v>
      </c>
      <c r="V29" s="10">
        <v>67.993233000000004</v>
      </c>
      <c r="W29" s="10">
        <v>68.010329999999996</v>
      </c>
      <c r="X29" s="10">
        <v>68.026816999999994</v>
      </c>
      <c r="Y29" s="10">
        <v>68.043082999999996</v>
      </c>
      <c r="Z29" s="10">
        <v>68.059394999999995</v>
      </c>
      <c r="AA29" s="10">
        <v>68.076210000000003</v>
      </c>
      <c r="AB29" s="10">
        <v>68.092483999999999</v>
      </c>
      <c r="AC29" s="10">
        <v>68.109984999999995</v>
      </c>
      <c r="AD29" s="10">
        <v>68.127846000000005</v>
      </c>
      <c r="AE29" s="10">
        <v>68.251357999999996</v>
      </c>
      <c r="AF29" s="10">
        <v>68.269531000000001</v>
      </c>
      <c r="AG29" s="10">
        <v>68.287391999999997</v>
      </c>
      <c r="AH29" s="10">
        <v>68.304558</v>
      </c>
      <c r="AI29" s="10">
        <v>68.322211999999993</v>
      </c>
      <c r="AJ29" s="10">
        <v>68.333313000000004</v>
      </c>
      <c r="AK29" s="5">
        <v>1.921E-3</v>
      </c>
    </row>
    <row r="30" spans="1:37" ht="15" customHeight="1" x14ac:dyDescent="0.25">
      <c r="A30" s="33" t="s">
        <v>237</v>
      </c>
      <c r="B30" s="6" t="s">
        <v>1166</v>
      </c>
      <c r="C30" s="10">
        <v>28.956951</v>
      </c>
      <c r="D30" s="10">
        <v>29.290436</v>
      </c>
      <c r="E30" s="10">
        <v>29.744016999999999</v>
      </c>
      <c r="F30" s="10">
        <v>30.273035</v>
      </c>
      <c r="G30" s="10">
        <v>30.771048</v>
      </c>
      <c r="H30" s="10">
        <v>31.088947000000001</v>
      </c>
      <c r="I30" s="10">
        <v>31.352179</v>
      </c>
      <c r="J30" s="10">
        <v>31.697706</v>
      </c>
      <c r="K30" s="10">
        <v>32.388846999999998</v>
      </c>
      <c r="L30" s="10">
        <v>32.498009000000003</v>
      </c>
      <c r="M30" s="10">
        <v>32.589359000000002</v>
      </c>
      <c r="N30" s="10">
        <v>32.689011000000001</v>
      </c>
      <c r="O30" s="10">
        <v>32.780650999999999</v>
      </c>
      <c r="P30" s="10">
        <v>32.876579</v>
      </c>
      <c r="Q30" s="10">
        <v>32.976883000000001</v>
      </c>
      <c r="R30" s="10">
        <v>33.093803000000001</v>
      </c>
      <c r="S30" s="10">
        <v>33.225628</v>
      </c>
      <c r="T30" s="10">
        <v>33.282508999999997</v>
      </c>
      <c r="U30" s="10">
        <v>33.327621000000001</v>
      </c>
      <c r="V30" s="10">
        <v>33.372013000000003</v>
      </c>
      <c r="W30" s="10">
        <v>33.418205</v>
      </c>
      <c r="X30" s="10">
        <v>33.465167999999998</v>
      </c>
      <c r="Y30" s="10">
        <v>33.510731</v>
      </c>
      <c r="Z30" s="10">
        <v>33.555396999999999</v>
      </c>
      <c r="AA30" s="10">
        <v>33.614852999999997</v>
      </c>
      <c r="AB30" s="10">
        <v>33.659481</v>
      </c>
      <c r="AC30" s="10">
        <v>33.704723000000001</v>
      </c>
      <c r="AD30" s="10">
        <v>33.750256</v>
      </c>
      <c r="AE30" s="10">
        <v>33.796444000000001</v>
      </c>
      <c r="AF30" s="10">
        <v>33.839965999999997</v>
      </c>
      <c r="AG30" s="10">
        <v>33.883578999999997</v>
      </c>
      <c r="AH30" s="10">
        <v>33.926315000000002</v>
      </c>
      <c r="AI30" s="10">
        <v>33.969383000000001</v>
      </c>
      <c r="AJ30" s="10">
        <v>34.005924</v>
      </c>
      <c r="AK30" s="5">
        <v>4.6759999999999996E-3</v>
      </c>
    </row>
    <row r="31" spans="1:37" ht="15" customHeight="1" x14ac:dyDescent="0.25">
      <c r="A31" s="33" t="s">
        <v>236</v>
      </c>
      <c r="B31" s="6" t="s">
        <v>1167</v>
      </c>
      <c r="C31" s="10">
        <v>44.673873999999998</v>
      </c>
      <c r="D31" s="10">
        <v>45.028641</v>
      </c>
      <c r="E31" s="10">
        <v>45.490879</v>
      </c>
      <c r="F31" s="10">
        <v>46.038325999999998</v>
      </c>
      <c r="G31" s="10">
        <v>46.592475999999998</v>
      </c>
      <c r="H31" s="10">
        <v>46.930225</v>
      </c>
      <c r="I31" s="10">
        <v>47.205165999999998</v>
      </c>
      <c r="J31" s="10">
        <v>47.520325</v>
      </c>
      <c r="K31" s="10">
        <v>47.826790000000003</v>
      </c>
      <c r="L31" s="10">
        <v>47.958461999999997</v>
      </c>
      <c r="M31" s="10">
        <v>48.054206999999998</v>
      </c>
      <c r="N31" s="10">
        <v>48.156055000000002</v>
      </c>
      <c r="O31" s="10">
        <v>48.248871000000001</v>
      </c>
      <c r="P31" s="10">
        <v>48.346198999999999</v>
      </c>
      <c r="Q31" s="10">
        <v>48.442070000000001</v>
      </c>
      <c r="R31" s="10">
        <v>48.544936999999997</v>
      </c>
      <c r="S31" s="10">
        <v>48.66621</v>
      </c>
      <c r="T31" s="10">
        <v>48.702365999999998</v>
      </c>
      <c r="U31" s="10">
        <v>48.725357000000002</v>
      </c>
      <c r="V31" s="10">
        <v>48.747452000000003</v>
      </c>
      <c r="W31" s="10">
        <v>48.771614</v>
      </c>
      <c r="X31" s="10">
        <v>48.799587000000002</v>
      </c>
      <c r="Y31" s="10">
        <v>48.822926000000002</v>
      </c>
      <c r="Z31" s="10">
        <v>48.845345000000002</v>
      </c>
      <c r="AA31" s="10">
        <v>48.888733000000002</v>
      </c>
      <c r="AB31" s="10">
        <v>48.911419000000002</v>
      </c>
      <c r="AC31" s="10">
        <v>48.935177000000003</v>
      </c>
      <c r="AD31" s="10">
        <v>48.959209000000001</v>
      </c>
      <c r="AE31" s="10">
        <v>48.997611999999997</v>
      </c>
      <c r="AF31" s="10">
        <v>49.021286000000003</v>
      </c>
      <c r="AG31" s="10">
        <v>49.044894999999997</v>
      </c>
      <c r="AH31" s="10">
        <v>49.076180000000001</v>
      </c>
      <c r="AI31" s="10">
        <v>49.108082000000003</v>
      </c>
      <c r="AJ31" s="10">
        <v>49.133144000000001</v>
      </c>
      <c r="AK31" s="5">
        <v>2.7299999999999998E-3</v>
      </c>
    </row>
    <row r="32" spans="1:37" ht="15" customHeight="1" x14ac:dyDescent="0.25">
      <c r="A32" s="33" t="s">
        <v>235</v>
      </c>
    </row>
    <row r="33" spans="1:37" ht="15" customHeight="1" x14ac:dyDescent="0.25">
      <c r="A33" s="33" t="s">
        <v>234</v>
      </c>
      <c r="B33" s="4" t="s">
        <v>238</v>
      </c>
    </row>
    <row r="34" spans="1:37" ht="15" customHeight="1" x14ac:dyDescent="0.25">
      <c r="A34" s="33" t="s">
        <v>233</v>
      </c>
      <c r="B34" s="6" t="s">
        <v>55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5" t="s">
        <v>12</v>
      </c>
    </row>
    <row r="35" spans="1:37" ht="15" customHeight="1" x14ac:dyDescent="0.25">
      <c r="A35" s="33" t="s">
        <v>232</v>
      </c>
      <c r="B35" s="6" t="s">
        <v>53</v>
      </c>
      <c r="C35" s="10">
        <v>37.933509999999998</v>
      </c>
      <c r="D35" s="10">
        <v>38.264899999999997</v>
      </c>
      <c r="E35" s="10">
        <v>38.669617000000002</v>
      </c>
      <c r="F35" s="10">
        <v>39.117001000000002</v>
      </c>
      <c r="G35" s="10">
        <v>39.411273999999999</v>
      </c>
      <c r="H35" s="10">
        <v>39.657772000000001</v>
      </c>
      <c r="I35" s="10">
        <v>39.892395</v>
      </c>
      <c r="J35" s="10">
        <v>40.147942</v>
      </c>
      <c r="K35" s="10">
        <v>40.472915999999998</v>
      </c>
      <c r="L35" s="10">
        <v>40.576469000000003</v>
      </c>
      <c r="M35" s="10">
        <v>40.674273999999997</v>
      </c>
      <c r="N35" s="10">
        <v>40.781792000000003</v>
      </c>
      <c r="O35" s="10">
        <v>40.878120000000003</v>
      </c>
      <c r="P35" s="10">
        <v>40.980263000000001</v>
      </c>
      <c r="Q35" s="10">
        <v>41.080589000000003</v>
      </c>
      <c r="R35" s="10">
        <v>41.180186999999997</v>
      </c>
      <c r="S35" s="10">
        <v>41.281216000000001</v>
      </c>
      <c r="T35" s="10">
        <v>41.320816000000001</v>
      </c>
      <c r="U35" s="10">
        <v>41.348636999999997</v>
      </c>
      <c r="V35" s="10">
        <v>41.375042000000001</v>
      </c>
      <c r="W35" s="10">
        <v>41.404583000000002</v>
      </c>
      <c r="X35" s="10">
        <v>41.432322999999997</v>
      </c>
      <c r="Y35" s="10">
        <v>41.459586999999999</v>
      </c>
      <c r="Z35" s="10">
        <v>41.486904000000003</v>
      </c>
      <c r="AA35" s="10">
        <v>41.514915000000002</v>
      </c>
      <c r="AB35" s="10">
        <v>41.541718000000003</v>
      </c>
      <c r="AC35" s="10">
        <v>41.570877000000003</v>
      </c>
      <c r="AD35" s="10">
        <v>41.600715999999998</v>
      </c>
      <c r="AE35" s="10">
        <v>41.629950999999998</v>
      </c>
      <c r="AF35" s="10">
        <v>41.659187000000003</v>
      </c>
      <c r="AG35" s="10">
        <v>41.688972</v>
      </c>
      <c r="AH35" s="10">
        <v>41.717323</v>
      </c>
      <c r="AI35" s="10">
        <v>41.746592999999997</v>
      </c>
      <c r="AJ35" s="10">
        <v>41.769024000000002</v>
      </c>
      <c r="AK35" s="5">
        <v>2.7420000000000001E-3</v>
      </c>
    </row>
    <row r="36" spans="1:37" ht="15" customHeight="1" x14ac:dyDescent="0.25">
      <c r="A36" s="33" t="s">
        <v>231</v>
      </c>
      <c r="B36" s="6" t="s">
        <v>51</v>
      </c>
      <c r="C36" s="10">
        <v>32.937472999999997</v>
      </c>
      <c r="D36" s="10">
        <v>33.231780999999998</v>
      </c>
      <c r="E36" s="10">
        <v>33.594940000000001</v>
      </c>
      <c r="F36" s="10">
        <v>34.05386</v>
      </c>
      <c r="G36" s="10">
        <v>34.348778000000003</v>
      </c>
      <c r="H36" s="10">
        <v>34.593581999999998</v>
      </c>
      <c r="I36" s="10">
        <v>34.774428999999998</v>
      </c>
      <c r="J36" s="10">
        <v>34.941867999999999</v>
      </c>
      <c r="K36" s="10">
        <v>35.256301999999998</v>
      </c>
      <c r="L36" s="10">
        <v>35.292988000000001</v>
      </c>
      <c r="M36" s="10">
        <v>35.275295</v>
      </c>
      <c r="N36" s="10">
        <v>35.275806000000003</v>
      </c>
      <c r="O36" s="10">
        <v>35.287334000000001</v>
      </c>
      <c r="P36" s="10">
        <v>35.340671999999998</v>
      </c>
      <c r="Q36" s="10">
        <v>35.411994999999997</v>
      </c>
      <c r="R36" s="10">
        <v>35.506008000000001</v>
      </c>
      <c r="S36" s="10">
        <v>35.620196999999997</v>
      </c>
      <c r="T36" s="10">
        <v>35.629978000000001</v>
      </c>
      <c r="U36" s="10">
        <v>35.666404999999997</v>
      </c>
      <c r="V36" s="10">
        <v>35.702041999999999</v>
      </c>
      <c r="W36" s="10">
        <v>35.736023000000003</v>
      </c>
      <c r="X36" s="10">
        <v>35.764724999999999</v>
      </c>
      <c r="Y36" s="10">
        <v>35.795470999999999</v>
      </c>
      <c r="Z36" s="10">
        <v>35.822082999999999</v>
      </c>
      <c r="AA36" s="10">
        <v>35.849361000000002</v>
      </c>
      <c r="AB36" s="10">
        <v>35.874229</v>
      </c>
      <c r="AC36" s="10">
        <v>35.907501000000003</v>
      </c>
      <c r="AD36" s="10">
        <v>35.933399000000001</v>
      </c>
      <c r="AE36" s="10">
        <v>35.962871999999997</v>
      </c>
      <c r="AF36" s="10">
        <v>35.999397000000002</v>
      </c>
      <c r="AG36" s="10">
        <v>36.046706999999998</v>
      </c>
      <c r="AH36" s="10">
        <v>36.100368000000003</v>
      </c>
      <c r="AI36" s="10">
        <v>36.158245000000001</v>
      </c>
      <c r="AJ36" s="10">
        <v>36.214644999999997</v>
      </c>
      <c r="AK36" s="5">
        <v>2.6900000000000001E-3</v>
      </c>
    </row>
    <row r="37" spans="1:37" ht="15" customHeight="1" x14ac:dyDescent="0.25">
      <c r="A37" s="33" t="s">
        <v>230</v>
      </c>
      <c r="B37" s="6" t="s">
        <v>49</v>
      </c>
      <c r="C37" s="10">
        <v>31.464905000000002</v>
      </c>
      <c r="D37" s="10">
        <v>31.755032</v>
      </c>
      <c r="E37" s="10">
        <v>31.513390000000001</v>
      </c>
      <c r="F37" s="10">
        <v>31.622049000000001</v>
      </c>
      <c r="G37" s="10">
        <v>31.916568999999999</v>
      </c>
      <c r="H37" s="10">
        <v>32.095173000000003</v>
      </c>
      <c r="I37" s="10">
        <v>32.228347999999997</v>
      </c>
      <c r="J37" s="10">
        <v>32.273440999999998</v>
      </c>
      <c r="K37" s="10">
        <v>32.481029999999997</v>
      </c>
      <c r="L37" s="10">
        <v>32.490482</v>
      </c>
      <c r="M37" s="10">
        <v>32.497985999999997</v>
      </c>
      <c r="N37" s="10">
        <v>32.504662000000003</v>
      </c>
      <c r="O37" s="10">
        <v>32.554558</v>
      </c>
      <c r="P37" s="10">
        <v>32.603541999999997</v>
      </c>
      <c r="Q37" s="10">
        <v>32.703536999999997</v>
      </c>
      <c r="R37" s="10">
        <v>32.814835000000002</v>
      </c>
      <c r="S37" s="10">
        <v>32.942383</v>
      </c>
      <c r="T37" s="10">
        <v>32.978386</v>
      </c>
      <c r="U37" s="10">
        <v>33.031460000000003</v>
      </c>
      <c r="V37" s="10">
        <v>33.085793000000002</v>
      </c>
      <c r="W37" s="10">
        <v>33.130737000000003</v>
      </c>
      <c r="X37" s="10">
        <v>33.181018999999999</v>
      </c>
      <c r="Y37" s="10">
        <v>33.229736000000003</v>
      </c>
      <c r="Z37" s="10">
        <v>33.274642999999998</v>
      </c>
      <c r="AA37" s="10">
        <v>33.317318</v>
      </c>
      <c r="AB37" s="10">
        <v>33.364345999999998</v>
      </c>
      <c r="AC37" s="10">
        <v>33.409889</v>
      </c>
      <c r="AD37" s="10">
        <v>33.452250999999997</v>
      </c>
      <c r="AE37" s="10">
        <v>33.499904999999998</v>
      </c>
      <c r="AF37" s="10">
        <v>33.543312</v>
      </c>
      <c r="AG37" s="10">
        <v>33.590412000000001</v>
      </c>
      <c r="AH37" s="10">
        <v>33.644241000000001</v>
      </c>
      <c r="AI37" s="10">
        <v>33.694324000000002</v>
      </c>
      <c r="AJ37" s="10">
        <v>33.744098999999999</v>
      </c>
      <c r="AK37" s="5">
        <v>1.9E-3</v>
      </c>
    </row>
    <row r="38" spans="1:37" ht="15" customHeight="1" x14ac:dyDescent="0.25">
      <c r="A38" s="33" t="s">
        <v>229</v>
      </c>
      <c r="B38" s="6" t="s">
        <v>47</v>
      </c>
      <c r="C38" s="10">
        <v>40.952896000000003</v>
      </c>
      <c r="D38" s="10">
        <v>41.253906000000001</v>
      </c>
      <c r="E38" s="10">
        <v>41.611797000000003</v>
      </c>
      <c r="F38" s="10">
        <v>42.017817999999998</v>
      </c>
      <c r="G38" s="10">
        <v>42.282527999999999</v>
      </c>
      <c r="H38" s="10">
        <v>42.528922999999999</v>
      </c>
      <c r="I38" s="10">
        <v>42.716911000000003</v>
      </c>
      <c r="J38" s="10">
        <v>42.822960000000002</v>
      </c>
      <c r="K38" s="10">
        <v>43.016067999999997</v>
      </c>
      <c r="L38" s="10">
        <v>43.018276</v>
      </c>
      <c r="M38" s="10">
        <v>43.029488000000001</v>
      </c>
      <c r="N38" s="10">
        <v>43.026595999999998</v>
      </c>
      <c r="O38" s="10">
        <v>43.080620000000003</v>
      </c>
      <c r="P38" s="10">
        <v>43.117686999999997</v>
      </c>
      <c r="Q38" s="10">
        <v>43.210461000000002</v>
      </c>
      <c r="R38" s="10">
        <v>43.309589000000003</v>
      </c>
      <c r="S38" s="10">
        <v>43.424702000000003</v>
      </c>
      <c r="T38" s="10">
        <v>43.446624999999997</v>
      </c>
      <c r="U38" s="10">
        <v>43.489325999999998</v>
      </c>
      <c r="V38" s="10">
        <v>43.535682999999999</v>
      </c>
      <c r="W38" s="10">
        <v>43.567431999999997</v>
      </c>
      <c r="X38" s="10">
        <v>43.610171999999999</v>
      </c>
      <c r="Y38" s="10">
        <v>43.649974999999998</v>
      </c>
      <c r="Z38" s="10">
        <v>43.685844000000003</v>
      </c>
      <c r="AA38" s="10">
        <v>43.717609000000003</v>
      </c>
      <c r="AB38" s="10">
        <v>43.756537999999999</v>
      </c>
      <c r="AC38" s="10">
        <v>43.789928000000003</v>
      </c>
      <c r="AD38" s="10">
        <v>43.821368999999997</v>
      </c>
      <c r="AE38" s="10">
        <v>43.859969999999997</v>
      </c>
      <c r="AF38" s="10">
        <v>43.889305</v>
      </c>
      <c r="AG38" s="10">
        <v>43.921227000000002</v>
      </c>
      <c r="AH38" s="10">
        <v>43.962181000000001</v>
      </c>
      <c r="AI38" s="10">
        <v>43.996623999999997</v>
      </c>
      <c r="AJ38" s="10">
        <v>44.032276000000003</v>
      </c>
      <c r="AK38" s="5">
        <v>2.039E-3</v>
      </c>
    </row>
    <row r="39" spans="1:37" ht="15" customHeight="1" x14ac:dyDescent="0.25">
      <c r="A39" s="33" t="s">
        <v>228</v>
      </c>
      <c r="B39" s="6" t="s">
        <v>45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5" t="s">
        <v>12</v>
      </c>
    </row>
    <row r="40" spans="1:37" ht="15" customHeight="1" x14ac:dyDescent="0.25">
      <c r="A40" s="33" t="s">
        <v>227</v>
      </c>
      <c r="B40" s="6" t="s">
        <v>1164</v>
      </c>
      <c r="C40" s="10">
        <v>0</v>
      </c>
      <c r="D40" s="10">
        <v>29.839957999999999</v>
      </c>
      <c r="E40" s="10">
        <v>30.177429</v>
      </c>
      <c r="F40" s="10">
        <v>30.575030999999999</v>
      </c>
      <c r="G40" s="10">
        <v>30.837294</v>
      </c>
      <c r="H40" s="10">
        <v>31.038043999999999</v>
      </c>
      <c r="I40" s="10">
        <v>31.218544000000001</v>
      </c>
      <c r="J40" s="10">
        <v>31.365023000000001</v>
      </c>
      <c r="K40" s="10">
        <v>31.539556999999999</v>
      </c>
      <c r="L40" s="10">
        <v>31.519489</v>
      </c>
      <c r="M40" s="10">
        <v>31.497581</v>
      </c>
      <c r="N40" s="10">
        <v>31.493797000000001</v>
      </c>
      <c r="O40" s="10">
        <v>31.501743000000001</v>
      </c>
      <c r="P40" s="10">
        <v>31.558506000000001</v>
      </c>
      <c r="Q40" s="10">
        <v>31.627188</v>
      </c>
      <c r="R40" s="10">
        <v>31.721883999999999</v>
      </c>
      <c r="S40" s="10">
        <v>31.837540000000001</v>
      </c>
      <c r="T40" s="10">
        <v>31.844111999999999</v>
      </c>
      <c r="U40" s="10">
        <v>31.892264999999998</v>
      </c>
      <c r="V40" s="10">
        <v>31.949218999999999</v>
      </c>
      <c r="W40" s="10">
        <v>32.002746999999999</v>
      </c>
      <c r="X40" s="10">
        <v>32.051743000000002</v>
      </c>
      <c r="Y40" s="10">
        <v>32.087012999999999</v>
      </c>
      <c r="Z40" s="10">
        <v>32.115729999999999</v>
      </c>
      <c r="AA40" s="10">
        <v>32.145035</v>
      </c>
      <c r="AB40" s="10">
        <v>32.173305999999997</v>
      </c>
      <c r="AC40" s="10">
        <v>32.209969000000001</v>
      </c>
      <c r="AD40" s="10">
        <v>32.237636999999999</v>
      </c>
      <c r="AE40" s="10">
        <v>32.270363000000003</v>
      </c>
      <c r="AF40" s="10">
        <v>32.288677</v>
      </c>
      <c r="AG40" s="10">
        <v>32.314194000000001</v>
      </c>
      <c r="AH40" s="10">
        <v>32.347121999999999</v>
      </c>
      <c r="AI40" s="10">
        <v>32.385002</v>
      </c>
      <c r="AJ40" s="10">
        <v>32.421520000000001</v>
      </c>
      <c r="AK40" s="5">
        <v>2.5959999999999998E-3</v>
      </c>
    </row>
    <row r="41" spans="1:37" ht="15" customHeight="1" x14ac:dyDescent="0.25">
      <c r="A41" s="33" t="s">
        <v>226</v>
      </c>
      <c r="B41" s="6" t="s">
        <v>1165</v>
      </c>
      <c r="C41" s="10">
        <v>38.901833000000003</v>
      </c>
      <c r="D41" s="10">
        <v>39.216152000000001</v>
      </c>
      <c r="E41" s="10">
        <v>39.583500000000001</v>
      </c>
      <c r="F41" s="10">
        <v>40.009189999999997</v>
      </c>
      <c r="G41" s="10">
        <v>40.257603000000003</v>
      </c>
      <c r="H41" s="10">
        <v>40.496647000000003</v>
      </c>
      <c r="I41" s="10">
        <v>40.665092000000001</v>
      </c>
      <c r="J41" s="10">
        <v>40.781959999999998</v>
      </c>
      <c r="K41" s="10">
        <v>41.010071000000003</v>
      </c>
      <c r="L41" s="10">
        <v>40.968074999999999</v>
      </c>
      <c r="M41" s="10">
        <v>40.944698000000002</v>
      </c>
      <c r="N41" s="10">
        <v>40.918404000000002</v>
      </c>
      <c r="O41" s="10">
        <v>40.940857000000001</v>
      </c>
      <c r="P41" s="10">
        <v>40.963386999999997</v>
      </c>
      <c r="Q41" s="10">
        <v>41.028773999999999</v>
      </c>
      <c r="R41" s="10">
        <v>41.107182000000002</v>
      </c>
      <c r="S41" s="10">
        <v>41.201469000000003</v>
      </c>
      <c r="T41" s="10">
        <v>41.198231</v>
      </c>
      <c r="U41" s="10">
        <v>41.217154999999998</v>
      </c>
      <c r="V41" s="10">
        <v>41.239486999999997</v>
      </c>
      <c r="W41" s="10">
        <v>41.250991999999997</v>
      </c>
      <c r="X41" s="10">
        <v>41.268639</v>
      </c>
      <c r="Y41" s="10">
        <v>41.285499999999999</v>
      </c>
      <c r="Z41" s="10">
        <v>41.298800999999997</v>
      </c>
      <c r="AA41" s="10">
        <v>41.308810999999999</v>
      </c>
      <c r="AB41" s="10">
        <v>41.328583000000002</v>
      </c>
      <c r="AC41" s="10">
        <v>41.348457000000003</v>
      </c>
      <c r="AD41" s="10">
        <v>41.364001999999999</v>
      </c>
      <c r="AE41" s="10">
        <v>41.385891000000001</v>
      </c>
      <c r="AF41" s="10">
        <v>41.398963999999999</v>
      </c>
      <c r="AG41" s="10">
        <v>41.416023000000003</v>
      </c>
      <c r="AH41" s="10">
        <v>41.441325999999997</v>
      </c>
      <c r="AI41" s="10">
        <v>41.463436000000002</v>
      </c>
      <c r="AJ41" s="10">
        <v>41.485565000000001</v>
      </c>
      <c r="AK41" s="5">
        <v>1.7600000000000001E-3</v>
      </c>
    </row>
    <row r="42" spans="1:37" ht="15" customHeight="1" x14ac:dyDescent="0.25">
      <c r="B42" s="6" t="s">
        <v>43</v>
      </c>
      <c r="C42" s="10">
        <v>35.898335000000003</v>
      </c>
      <c r="D42" s="10">
        <v>36.288249999999998</v>
      </c>
      <c r="E42" s="10">
        <v>36.717360999999997</v>
      </c>
      <c r="F42" s="10">
        <v>37.241954999999997</v>
      </c>
      <c r="G42" s="10">
        <v>37.708649000000001</v>
      </c>
      <c r="H42" s="10">
        <v>37.959643999999997</v>
      </c>
      <c r="I42" s="10">
        <v>38.166451000000002</v>
      </c>
      <c r="J42" s="10">
        <v>38.381081000000002</v>
      </c>
      <c r="K42" s="10">
        <v>38.913628000000003</v>
      </c>
      <c r="L42" s="10">
        <v>39.007201999999999</v>
      </c>
      <c r="M42" s="10">
        <v>39.097866000000003</v>
      </c>
      <c r="N42" s="10">
        <v>39.193534999999997</v>
      </c>
      <c r="O42" s="10">
        <v>39.282871</v>
      </c>
      <c r="P42" s="10">
        <v>39.375610000000002</v>
      </c>
      <c r="Q42" s="10">
        <v>39.467762</v>
      </c>
      <c r="R42" s="10">
        <v>39.560214999999999</v>
      </c>
      <c r="S42" s="10">
        <v>39.653885000000002</v>
      </c>
      <c r="T42" s="10">
        <v>39.685744999999997</v>
      </c>
      <c r="U42" s="10">
        <v>39.705852999999998</v>
      </c>
      <c r="V42" s="10">
        <v>39.725323000000003</v>
      </c>
      <c r="W42" s="10">
        <v>39.747135</v>
      </c>
      <c r="X42" s="10">
        <v>39.789279999999998</v>
      </c>
      <c r="Y42" s="10">
        <v>39.873482000000003</v>
      </c>
      <c r="Z42" s="10">
        <v>39.968639000000003</v>
      </c>
      <c r="AA42" s="10">
        <v>40.063701999999999</v>
      </c>
      <c r="AB42" s="10">
        <v>40.158779000000003</v>
      </c>
      <c r="AC42" s="10">
        <v>40.253830000000001</v>
      </c>
      <c r="AD42" s="10">
        <v>40.348906999999997</v>
      </c>
      <c r="AE42" s="10">
        <v>40.467506</v>
      </c>
      <c r="AF42" s="10">
        <v>40.542071999999997</v>
      </c>
      <c r="AG42" s="10">
        <v>40.615687999999999</v>
      </c>
      <c r="AH42" s="10">
        <v>40.689297000000003</v>
      </c>
      <c r="AI42" s="10">
        <v>40.762886000000002</v>
      </c>
      <c r="AJ42" s="10">
        <v>40.830418000000002</v>
      </c>
      <c r="AK42" s="5">
        <v>3.692E-3</v>
      </c>
    </row>
    <row r="43" spans="1:37" ht="15" customHeight="1" x14ac:dyDescent="0.25">
      <c r="B43" s="6" t="s">
        <v>41</v>
      </c>
      <c r="C43" s="10">
        <v>44.994315999999998</v>
      </c>
      <c r="D43" s="10">
        <v>45.365715000000002</v>
      </c>
      <c r="E43" s="10">
        <v>45.753681</v>
      </c>
      <c r="F43" s="10">
        <v>46.151493000000002</v>
      </c>
      <c r="G43" s="10">
        <v>46.517890999999999</v>
      </c>
      <c r="H43" s="10">
        <v>46.692307</v>
      </c>
      <c r="I43" s="10">
        <v>46.881068999999997</v>
      </c>
      <c r="J43" s="10">
        <v>47.086768999999997</v>
      </c>
      <c r="K43" s="10">
        <v>47.436337000000002</v>
      </c>
      <c r="L43" s="10">
        <v>47.535499999999999</v>
      </c>
      <c r="M43" s="10">
        <v>47.669623999999999</v>
      </c>
      <c r="N43" s="10">
        <v>47.795833999999999</v>
      </c>
      <c r="O43" s="10">
        <v>47.925491000000001</v>
      </c>
      <c r="P43" s="10">
        <v>48.053210999999997</v>
      </c>
      <c r="Q43" s="10">
        <v>48.139026999999999</v>
      </c>
      <c r="R43" s="10">
        <v>48.265438000000003</v>
      </c>
      <c r="S43" s="10">
        <v>48.392924999999998</v>
      </c>
      <c r="T43" s="10">
        <v>48.420940000000002</v>
      </c>
      <c r="U43" s="10">
        <v>48.436194999999998</v>
      </c>
      <c r="V43" s="10">
        <v>48.451014999999998</v>
      </c>
      <c r="W43" s="10">
        <v>48.467339000000003</v>
      </c>
      <c r="X43" s="10">
        <v>48.493515000000002</v>
      </c>
      <c r="Y43" s="10">
        <v>48.509520999999999</v>
      </c>
      <c r="Z43" s="10">
        <v>48.525066000000002</v>
      </c>
      <c r="AA43" s="10">
        <v>48.576481000000001</v>
      </c>
      <c r="AB43" s="10">
        <v>48.592452999999999</v>
      </c>
      <c r="AC43" s="10">
        <v>48.619667</v>
      </c>
      <c r="AD43" s="10">
        <v>48.639118000000003</v>
      </c>
      <c r="AE43" s="10">
        <v>48.660621999999996</v>
      </c>
      <c r="AF43" s="10">
        <v>48.620514</v>
      </c>
      <c r="AG43" s="10">
        <v>48.595115999999997</v>
      </c>
      <c r="AH43" s="10">
        <v>48.594189</v>
      </c>
      <c r="AI43" s="10">
        <v>48.593471999999998</v>
      </c>
      <c r="AJ43" s="10">
        <v>48.598812000000002</v>
      </c>
      <c r="AK43" s="5">
        <v>2.1540000000000001E-3</v>
      </c>
    </row>
    <row r="44" spans="1:37" ht="15" customHeight="1" x14ac:dyDescent="0.25">
      <c r="A44" s="33" t="s">
        <v>224</v>
      </c>
      <c r="B44" s="6" t="s">
        <v>39</v>
      </c>
      <c r="C44" s="10">
        <v>31.139631000000001</v>
      </c>
      <c r="D44" s="10">
        <v>31.503592999999999</v>
      </c>
      <c r="E44" s="10">
        <v>31.885549999999999</v>
      </c>
      <c r="F44" s="10">
        <v>32.329445</v>
      </c>
      <c r="G44" s="10">
        <v>32.701552999999997</v>
      </c>
      <c r="H44" s="10">
        <v>32.881793999999999</v>
      </c>
      <c r="I44" s="10">
        <v>33.056838999999997</v>
      </c>
      <c r="J44" s="10">
        <v>33.246426</v>
      </c>
      <c r="K44" s="10">
        <v>33.733604</v>
      </c>
      <c r="L44" s="10">
        <v>33.837662000000002</v>
      </c>
      <c r="M44" s="10">
        <v>33.939239999999998</v>
      </c>
      <c r="N44" s="10">
        <v>34.045242000000002</v>
      </c>
      <c r="O44" s="10">
        <v>34.149887</v>
      </c>
      <c r="P44" s="10">
        <v>34.307571000000003</v>
      </c>
      <c r="Q44" s="10">
        <v>34.464278999999998</v>
      </c>
      <c r="R44" s="10">
        <v>34.627361000000001</v>
      </c>
      <c r="S44" s="10">
        <v>34.806870000000004</v>
      </c>
      <c r="T44" s="10">
        <v>34.901691</v>
      </c>
      <c r="U44" s="10">
        <v>34.982982999999997</v>
      </c>
      <c r="V44" s="10">
        <v>35.064155999999997</v>
      </c>
      <c r="W44" s="10">
        <v>35.145721000000002</v>
      </c>
      <c r="X44" s="10">
        <v>35.233280000000001</v>
      </c>
      <c r="Y44" s="10">
        <v>35.315586000000003</v>
      </c>
      <c r="Z44" s="10">
        <v>35.396923000000001</v>
      </c>
      <c r="AA44" s="10">
        <v>35.502647000000003</v>
      </c>
      <c r="AB44" s="10">
        <v>35.584800999999999</v>
      </c>
      <c r="AC44" s="10">
        <v>35.666122000000001</v>
      </c>
      <c r="AD44" s="10">
        <v>35.747498</v>
      </c>
      <c r="AE44" s="10">
        <v>35.828701000000002</v>
      </c>
      <c r="AF44" s="10">
        <v>35.909999999999997</v>
      </c>
      <c r="AG44" s="10">
        <v>35.991337000000001</v>
      </c>
      <c r="AH44" s="10">
        <v>36.072555999999999</v>
      </c>
      <c r="AI44" s="10">
        <v>36.153796999999997</v>
      </c>
      <c r="AJ44" s="10">
        <v>36.228928000000003</v>
      </c>
      <c r="AK44" s="5">
        <v>4.3769999999999998E-3</v>
      </c>
    </row>
    <row r="45" spans="1:37" ht="15" customHeight="1" x14ac:dyDescent="0.25">
      <c r="A45" s="33" t="s">
        <v>223</v>
      </c>
      <c r="B45" s="6" t="s">
        <v>37</v>
      </c>
      <c r="C45" s="10">
        <v>41.124873999999998</v>
      </c>
      <c r="D45" s="10">
        <v>41.489230999999997</v>
      </c>
      <c r="E45" s="10">
        <v>41.905197000000001</v>
      </c>
      <c r="F45" s="10">
        <v>42.388218000000002</v>
      </c>
      <c r="G45" s="10">
        <v>42.808636</v>
      </c>
      <c r="H45" s="10">
        <v>43.090716999999998</v>
      </c>
      <c r="I45" s="10">
        <v>43.380119000000001</v>
      </c>
      <c r="J45" s="10">
        <v>43.643681000000001</v>
      </c>
      <c r="K45" s="10">
        <v>44.023139999999998</v>
      </c>
      <c r="L45" s="10">
        <v>44.118110999999999</v>
      </c>
      <c r="M45" s="10">
        <v>44.209648000000001</v>
      </c>
      <c r="N45" s="10">
        <v>44.306828000000003</v>
      </c>
      <c r="O45" s="10">
        <v>44.396811999999997</v>
      </c>
      <c r="P45" s="10">
        <v>44.489905999999998</v>
      </c>
      <c r="Q45" s="10">
        <v>44.582214</v>
      </c>
      <c r="R45" s="10">
        <v>44.691325999999997</v>
      </c>
      <c r="S45" s="10">
        <v>44.856231999999999</v>
      </c>
      <c r="T45" s="10">
        <v>44.889842999999999</v>
      </c>
      <c r="U45" s="10">
        <v>44.908969999999997</v>
      </c>
      <c r="V45" s="10">
        <v>44.927303000000002</v>
      </c>
      <c r="W45" s="10">
        <v>44.947539999999996</v>
      </c>
      <c r="X45" s="10">
        <v>44.990012999999998</v>
      </c>
      <c r="Y45" s="10">
        <v>45.010917999999997</v>
      </c>
      <c r="Z45" s="10">
        <v>45.029792999999998</v>
      </c>
      <c r="AA45" s="10">
        <v>45.122078000000002</v>
      </c>
      <c r="AB45" s="10">
        <v>45.142631999999999</v>
      </c>
      <c r="AC45" s="10">
        <v>45.162582</v>
      </c>
      <c r="AD45" s="10">
        <v>45.184395000000002</v>
      </c>
      <c r="AE45" s="10">
        <v>45.212195999999999</v>
      </c>
      <c r="AF45" s="10">
        <v>45.239928999999997</v>
      </c>
      <c r="AG45" s="10">
        <v>45.267924999999998</v>
      </c>
      <c r="AH45" s="10">
        <v>45.295166000000002</v>
      </c>
      <c r="AI45" s="10">
        <v>45.322845000000001</v>
      </c>
      <c r="AJ45" s="10">
        <v>45.344025000000002</v>
      </c>
      <c r="AK45" s="5">
        <v>2.7799999999999999E-3</v>
      </c>
    </row>
    <row r="46" spans="1:37" ht="15" customHeight="1" x14ac:dyDescent="0.25">
      <c r="A46" s="33" t="s">
        <v>222</v>
      </c>
      <c r="B46" s="6" t="s">
        <v>35</v>
      </c>
      <c r="C46" s="10">
        <v>42.596103999999997</v>
      </c>
      <c r="D46" s="10">
        <v>42.974003000000003</v>
      </c>
      <c r="E46" s="10">
        <v>43.405406999999997</v>
      </c>
      <c r="F46" s="10">
        <v>43.738872999999998</v>
      </c>
      <c r="G46" s="10">
        <v>44.281345000000002</v>
      </c>
      <c r="H46" s="10">
        <v>44.710402999999999</v>
      </c>
      <c r="I46" s="10">
        <v>45.086407000000001</v>
      </c>
      <c r="J46" s="10">
        <v>45.358330000000002</v>
      </c>
      <c r="K46" s="10">
        <v>45.760365</v>
      </c>
      <c r="L46" s="10">
        <v>45.878391000000001</v>
      </c>
      <c r="M46" s="10">
        <v>46.024940000000001</v>
      </c>
      <c r="N46" s="10">
        <v>46.153472999999998</v>
      </c>
      <c r="O46" s="10">
        <v>46.244976000000001</v>
      </c>
      <c r="P46" s="10">
        <v>46.340366000000003</v>
      </c>
      <c r="Q46" s="10">
        <v>46.434753000000001</v>
      </c>
      <c r="R46" s="10">
        <v>46.560265000000001</v>
      </c>
      <c r="S46" s="10">
        <v>46.761028000000003</v>
      </c>
      <c r="T46" s="10">
        <v>46.796855999999998</v>
      </c>
      <c r="U46" s="10">
        <v>46.818286999999998</v>
      </c>
      <c r="V46" s="10">
        <v>46.838818000000003</v>
      </c>
      <c r="W46" s="10">
        <v>46.861522999999998</v>
      </c>
      <c r="X46" s="10">
        <v>46.918948999999998</v>
      </c>
      <c r="Y46" s="10">
        <v>46.941929000000002</v>
      </c>
      <c r="Z46" s="10">
        <v>46.962975</v>
      </c>
      <c r="AA46" s="10">
        <v>47.110134000000002</v>
      </c>
      <c r="AB46" s="10">
        <v>47.132770999999998</v>
      </c>
      <c r="AC46" s="10">
        <v>47.155106000000004</v>
      </c>
      <c r="AD46" s="10">
        <v>47.181187000000001</v>
      </c>
      <c r="AE46" s="10">
        <v>47.223461</v>
      </c>
      <c r="AF46" s="10">
        <v>47.265670999999998</v>
      </c>
      <c r="AG46" s="10">
        <v>47.308044000000002</v>
      </c>
      <c r="AH46" s="10">
        <v>47.349876000000002</v>
      </c>
      <c r="AI46" s="10">
        <v>47.391983000000003</v>
      </c>
      <c r="AJ46" s="10">
        <v>47.427703999999999</v>
      </c>
      <c r="AK46" s="5">
        <v>3.0860000000000002E-3</v>
      </c>
    </row>
    <row r="47" spans="1:37" ht="15" customHeight="1" x14ac:dyDescent="0.25">
      <c r="A47" s="33" t="s">
        <v>221</v>
      </c>
      <c r="B47" s="6" t="s">
        <v>33</v>
      </c>
      <c r="C47" s="10">
        <v>70.054016000000004</v>
      </c>
      <c r="D47" s="10">
        <v>70.444632999999996</v>
      </c>
      <c r="E47" s="10">
        <v>70.790131000000002</v>
      </c>
      <c r="F47" s="10">
        <v>71.039192</v>
      </c>
      <c r="G47" s="10">
        <v>71.475089999999994</v>
      </c>
      <c r="H47" s="10">
        <v>71.736098999999996</v>
      </c>
      <c r="I47" s="10">
        <v>71.957581000000005</v>
      </c>
      <c r="J47" s="10">
        <v>72.224991000000003</v>
      </c>
      <c r="K47" s="10">
        <v>72.672646</v>
      </c>
      <c r="L47" s="10">
        <v>72.802795000000003</v>
      </c>
      <c r="M47" s="10">
        <v>72.949341000000004</v>
      </c>
      <c r="N47" s="10">
        <v>73.090530000000001</v>
      </c>
      <c r="O47" s="10">
        <v>73.195091000000005</v>
      </c>
      <c r="P47" s="10">
        <v>73.284522999999993</v>
      </c>
      <c r="Q47" s="10">
        <v>73.373588999999996</v>
      </c>
      <c r="R47" s="10">
        <v>73.462851999999998</v>
      </c>
      <c r="S47" s="10">
        <v>73.553009000000003</v>
      </c>
      <c r="T47" s="10">
        <v>73.580460000000002</v>
      </c>
      <c r="U47" s="10">
        <v>73.595725999999999</v>
      </c>
      <c r="V47" s="10">
        <v>73.610579999999999</v>
      </c>
      <c r="W47" s="10">
        <v>73.626891999999998</v>
      </c>
      <c r="X47" s="10">
        <v>73.642593000000005</v>
      </c>
      <c r="Y47" s="10">
        <v>73.658141999999998</v>
      </c>
      <c r="Z47" s="10">
        <v>73.673775000000006</v>
      </c>
      <c r="AA47" s="10">
        <v>73.689880000000002</v>
      </c>
      <c r="AB47" s="10">
        <v>73.705475000000007</v>
      </c>
      <c r="AC47" s="10">
        <v>73.722260000000006</v>
      </c>
      <c r="AD47" s="10">
        <v>73.739402999999996</v>
      </c>
      <c r="AE47" s="10">
        <v>73.828827000000004</v>
      </c>
      <c r="AF47" s="10">
        <v>73.846947</v>
      </c>
      <c r="AG47" s="10">
        <v>73.864020999999994</v>
      </c>
      <c r="AH47" s="10">
        <v>73.880402000000004</v>
      </c>
      <c r="AI47" s="10">
        <v>73.897216999999998</v>
      </c>
      <c r="AJ47" s="10">
        <v>73.907500999999996</v>
      </c>
      <c r="AK47" s="5">
        <v>1.5009999999999999E-3</v>
      </c>
    </row>
    <row r="48" spans="1:37" ht="15" customHeight="1" x14ac:dyDescent="0.25">
      <c r="A48" s="33" t="s">
        <v>220</v>
      </c>
      <c r="B48" s="6" t="s">
        <v>1166</v>
      </c>
      <c r="C48" s="10">
        <v>0</v>
      </c>
      <c r="D48" s="10">
        <v>34.310623</v>
      </c>
      <c r="E48" s="10">
        <v>33.792816000000002</v>
      </c>
      <c r="F48" s="10">
        <v>34.037075000000002</v>
      </c>
      <c r="G48" s="10">
        <v>34.346412999999998</v>
      </c>
      <c r="H48" s="10">
        <v>34.556240000000003</v>
      </c>
      <c r="I48" s="10">
        <v>34.728797999999998</v>
      </c>
      <c r="J48" s="10">
        <v>34.935367999999997</v>
      </c>
      <c r="K48" s="10">
        <v>35.353752</v>
      </c>
      <c r="L48" s="10">
        <v>35.461868000000003</v>
      </c>
      <c r="M48" s="10">
        <v>35.589866999999998</v>
      </c>
      <c r="N48" s="10">
        <v>35.718643</v>
      </c>
      <c r="O48" s="10">
        <v>35.851165999999999</v>
      </c>
      <c r="P48" s="10">
        <v>35.994166999999997</v>
      </c>
      <c r="Q48" s="10">
        <v>36.126671000000002</v>
      </c>
      <c r="R48" s="10">
        <v>36.270511999999997</v>
      </c>
      <c r="S48" s="10">
        <v>36.434108999999999</v>
      </c>
      <c r="T48" s="10">
        <v>36.527382000000003</v>
      </c>
      <c r="U48" s="10">
        <v>36.613708000000003</v>
      </c>
      <c r="V48" s="10">
        <v>36.706406000000001</v>
      </c>
      <c r="W48" s="10">
        <v>36.790165000000002</v>
      </c>
      <c r="X48" s="10">
        <v>36.876221000000001</v>
      </c>
      <c r="Y48" s="10">
        <v>36.963726000000001</v>
      </c>
      <c r="Z48" s="10">
        <v>37.047694999999997</v>
      </c>
      <c r="AA48" s="10">
        <v>37.135483000000001</v>
      </c>
      <c r="AB48" s="10">
        <v>37.222766999999997</v>
      </c>
      <c r="AC48" s="10">
        <v>37.307644000000003</v>
      </c>
      <c r="AD48" s="10">
        <v>37.387157000000002</v>
      </c>
      <c r="AE48" s="10">
        <v>37.473681999999997</v>
      </c>
      <c r="AF48" s="10">
        <v>37.547156999999999</v>
      </c>
      <c r="AG48" s="10">
        <v>37.625500000000002</v>
      </c>
      <c r="AH48" s="10">
        <v>37.711773000000001</v>
      </c>
      <c r="AI48" s="10">
        <v>37.796039999999998</v>
      </c>
      <c r="AJ48" s="10">
        <v>37.878310999999997</v>
      </c>
      <c r="AK48" s="5">
        <v>3.0959999999999998E-3</v>
      </c>
    </row>
    <row r="49" spans="1:37" ht="15" customHeight="1" x14ac:dyDescent="0.25">
      <c r="A49" s="33" t="s">
        <v>219</v>
      </c>
      <c r="B49" s="6" t="s">
        <v>1167</v>
      </c>
      <c r="C49" s="10">
        <v>49.711734999999997</v>
      </c>
      <c r="D49" s="10">
        <v>49.738312000000001</v>
      </c>
      <c r="E49" s="10">
        <v>49.703628999999999</v>
      </c>
      <c r="F49" s="10">
        <v>49.870666999999997</v>
      </c>
      <c r="G49" s="10">
        <v>50.205089999999998</v>
      </c>
      <c r="H49" s="10">
        <v>50.420639000000001</v>
      </c>
      <c r="I49" s="10">
        <v>50.6325</v>
      </c>
      <c r="J49" s="10">
        <v>50.891972000000003</v>
      </c>
      <c r="K49" s="10">
        <v>51.311394</v>
      </c>
      <c r="L49" s="10">
        <v>51.421706999999998</v>
      </c>
      <c r="M49" s="10">
        <v>51.560302999999998</v>
      </c>
      <c r="N49" s="10">
        <v>51.694920000000003</v>
      </c>
      <c r="O49" s="10">
        <v>51.828808000000002</v>
      </c>
      <c r="P49" s="10">
        <v>51.955390999999999</v>
      </c>
      <c r="Q49" s="10">
        <v>52.057265999999998</v>
      </c>
      <c r="R49" s="10">
        <v>52.185070000000003</v>
      </c>
      <c r="S49" s="10">
        <v>52.317844000000001</v>
      </c>
      <c r="T49" s="10">
        <v>52.359676</v>
      </c>
      <c r="U49" s="10">
        <v>52.407722</v>
      </c>
      <c r="V49" s="10">
        <v>52.459620999999999</v>
      </c>
      <c r="W49" s="10">
        <v>52.495185999999997</v>
      </c>
      <c r="X49" s="10">
        <v>52.540332999999997</v>
      </c>
      <c r="Y49" s="10">
        <v>52.585402999999999</v>
      </c>
      <c r="Z49" s="10">
        <v>52.624622000000002</v>
      </c>
      <c r="AA49" s="10">
        <v>52.669772999999999</v>
      </c>
      <c r="AB49" s="10">
        <v>52.713290999999998</v>
      </c>
      <c r="AC49" s="10">
        <v>52.755271999999998</v>
      </c>
      <c r="AD49" s="10">
        <v>52.786670999999998</v>
      </c>
      <c r="AE49" s="10">
        <v>52.836024999999999</v>
      </c>
      <c r="AF49" s="10">
        <v>52.852947</v>
      </c>
      <c r="AG49" s="10">
        <v>52.881149000000001</v>
      </c>
      <c r="AH49" s="10">
        <v>52.931395999999999</v>
      </c>
      <c r="AI49" s="10">
        <v>52.986431000000003</v>
      </c>
      <c r="AJ49" s="10">
        <v>53.023262000000003</v>
      </c>
      <c r="AK49" s="5">
        <v>2.0010000000000002E-3</v>
      </c>
    </row>
    <row r="50" spans="1:37" ht="15" customHeight="1" x14ac:dyDescent="0.25">
      <c r="A50" s="33" t="s">
        <v>218</v>
      </c>
    </row>
    <row r="51" spans="1:37" ht="15" customHeight="1" x14ac:dyDescent="0.25">
      <c r="A51" s="33" t="s">
        <v>217</v>
      </c>
      <c r="B51" s="4" t="s">
        <v>225</v>
      </c>
    </row>
    <row r="52" spans="1:37" ht="15" customHeight="1" x14ac:dyDescent="0.25">
      <c r="A52" s="33" t="s">
        <v>216</v>
      </c>
      <c r="B52" s="6" t="s">
        <v>55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5" t="s">
        <v>12</v>
      </c>
    </row>
    <row r="53" spans="1:37" ht="15" customHeight="1" x14ac:dyDescent="0.25">
      <c r="A53" s="33" t="s">
        <v>215</v>
      </c>
      <c r="B53" s="6" t="s">
        <v>53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43.193812999999999</v>
      </c>
      <c r="L53" s="10">
        <v>43.082107999999998</v>
      </c>
      <c r="M53" s="10">
        <v>42.979336000000004</v>
      </c>
      <c r="N53" s="10">
        <v>42.910065000000003</v>
      </c>
      <c r="O53" s="10">
        <v>42.858787999999997</v>
      </c>
      <c r="P53" s="10">
        <v>42.839320999999998</v>
      </c>
      <c r="Q53" s="10">
        <v>42.841712999999999</v>
      </c>
      <c r="R53" s="10">
        <v>42.863765999999998</v>
      </c>
      <c r="S53" s="10">
        <v>42.902416000000002</v>
      </c>
      <c r="T53" s="10">
        <v>42.888331999999998</v>
      </c>
      <c r="U53" s="10">
        <v>42.869461000000001</v>
      </c>
      <c r="V53" s="10">
        <v>42.855038</v>
      </c>
      <c r="W53" s="10">
        <v>42.848125000000003</v>
      </c>
      <c r="X53" s="10">
        <v>42.843651000000001</v>
      </c>
      <c r="Y53" s="10">
        <v>42.841918999999997</v>
      </c>
      <c r="Z53" s="10">
        <v>42.843013999999997</v>
      </c>
      <c r="AA53" s="10">
        <v>42.867744000000002</v>
      </c>
      <c r="AB53" s="10">
        <v>42.891254000000004</v>
      </c>
      <c r="AC53" s="10">
        <v>42.916702000000001</v>
      </c>
      <c r="AD53" s="10">
        <v>42.942638000000002</v>
      </c>
      <c r="AE53" s="10">
        <v>42.968094000000001</v>
      </c>
      <c r="AF53" s="10">
        <v>42.993358999999998</v>
      </c>
      <c r="AG53" s="10">
        <v>43.019027999999999</v>
      </c>
      <c r="AH53" s="10">
        <v>43.043446000000003</v>
      </c>
      <c r="AI53" s="10">
        <v>43.068604000000001</v>
      </c>
      <c r="AJ53" s="10">
        <v>43.086975000000002</v>
      </c>
      <c r="AK53" s="5" t="s">
        <v>12</v>
      </c>
    </row>
    <row r="54" spans="1:37" ht="15" customHeight="1" x14ac:dyDescent="0.25">
      <c r="A54" s="33" t="s">
        <v>214</v>
      </c>
      <c r="B54" s="6" t="s">
        <v>51</v>
      </c>
      <c r="C54" s="10">
        <v>37.255423999999998</v>
      </c>
      <c r="D54" s="10">
        <v>37.261527999999998</v>
      </c>
      <c r="E54" s="10">
        <v>37.339516000000003</v>
      </c>
      <c r="F54" s="10">
        <v>37.572277</v>
      </c>
      <c r="G54" s="10">
        <v>37.722785999999999</v>
      </c>
      <c r="H54" s="10">
        <v>37.811118999999998</v>
      </c>
      <c r="I54" s="10">
        <v>37.799506999999998</v>
      </c>
      <c r="J54" s="10">
        <v>37.746498000000003</v>
      </c>
      <c r="K54" s="10">
        <v>38.026356</v>
      </c>
      <c r="L54" s="10">
        <v>37.929039000000003</v>
      </c>
      <c r="M54" s="10">
        <v>37.829971</v>
      </c>
      <c r="N54" s="10">
        <v>37.764468999999998</v>
      </c>
      <c r="O54" s="10">
        <v>37.714816999999996</v>
      </c>
      <c r="P54" s="10">
        <v>37.696941000000002</v>
      </c>
      <c r="Q54" s="10">
        <v>37.700436000000003</v>
      </c>
      <c r="R54" s="10">
        <v>37.723145000000002</v>
      </c>
      <c r="S54" s="10">
        <v>37.761929000000002</v>
      </c>
      <c r="T54" s="10">
        <v>37.750332</v>
      </c>
      <c r="U54" s="10">
        <v>37.734943000000001</v>
      </c>
      <c r="V54" s="10">
        <v>37.724308000000001</v>
      </c>
      <c r="W54" s="10">
        <v>37.721209999999999</v>
      </c>
      <c r="X54" s="10">
        <v>37.720390000000002</v>
      </c>
      <c r="Y54" s="10">
        <v>37.721992</v>
      </c>
      <c r="Z54" s="10">
        <v>37.725631999999997</v>
      </c>
      <c r="AA54" s="10">
        <v>37.752505999999997</v>
      </c>
      <c r="AB54" s="10">
        <v>37.778168000000001</v>
      </c>
      <c r="AC54" s="10">
        <v>37.806122000000002</v>
      </c>
      <c r="AD54" s="10">
        <v>37.834735999999999</v>
      </c>
      <c r="AE54" s="10">
        <v>37.862892000000002</v>
      </c>
      <c r="AF54" s="10">
        <v>37.890861999999998</v>
      </c>
      <c r="AG54" s="10">
        <v>37.919303999999997</v>
      </c>
      <c r="AH54" s="10">
        <v>37.946357999999996</v>
      </c>
      <c r="AI54" s="10">
        <v>37.974262000000003</v>
      </c>
      <c r="AJ54" s="10">
        <v>37.995308000000001</v>
      </c>
      <c r="AK54" s="5">
        <v>6.0999999999999997E-4</v>
      </c>
    </row>
    <row r="55" spans="1:37" ht="15" customHeight="1" x14ac:dyDescent="0.25">
      <c r="A55" s="33" t="s">
        <v>213</v>
      </c>
      <c r="B55" s="6" t="s">
        <v>49</v>
      </c>
      <c r="C55" s="10">
        <v>37.574103999999998</v>
      </c>
      <c r="D55" s="10">
        <v>37.547286999999997</v>
      </c>
      <c r="E55" s="10">
        <v>37.595222</v>
      </c>
      <c r="F55" s="10">
        <v>37.866497000000003</v>
      </c>
      <c r="G55" s="10">
        <v>38.017184999999998</v>
      </c>
      <c r="H55" s="10">
        <v>38.048133999999997</v>
      </c>
      <c r="I55" s="10">
        <v>38.038207999999997</v>
      </c>
      <c r="J55" s="10">
        <v>37.902802000000001</v>
      </c>
      <c r="K55" s="10">
        <v>38.119765999999998</v>
      </c>
      <c r="L55" s="10">
        <v>37.981650999999999</v>
      </c>
      <c r="M55" s="10">
        <v>37.837676999999999</v>
      </c>
      <c r="N55" s="10">
        <v>37.732536000000003</v>
      </c>
      <c r="O55" s="10">
        <v>37.650345000000002</v>
      </c>
      <c r="P55" s="10">
        <v>37.605961000000001</v>
      </c>
      <c r="Q55" s="10">
        <v>37.588569999999997</v>
      </c>
      <c r="R55" s="10">
        <v>37.595965999999997</v>
      </c>
      <c r="S55" s="10">
        <v>37.622416999999999</v>
      </c>
      <c r="T55" s="10">
        <v>37.600349000000001</v>
      </c>
      <c r="U55" s="10">
        <v>37.576061000000003</v>
      </c>
      <c r="V55" s="10">
        <v>37.557620999999997</v>
      </c>
      <c r="W55" s="10">
        <v>37.546982</v>
      </c>
      <c r="X55" s="10">
        <v>37.539154000000003</v>
      </c>
      <c r="Y55" s="10">
        <v>37.534030999999999</v>
      </c>
      <c r="Z55" s="10">
        <v>37.530918</v>
      </c>
      <c r="AA55" s="10">
        <v>37.554820999999997</v>
      </c>
      <c r="AB55" s="10">
        <v>37.577517999999998</v>
      </c>
      <c r="AC55" s="10">
        <v>37.602116000000002</v>
      </c>
      <c r="AD55" s="10">
        <v>37.627139999999997</v>
      </c>
      <c r="AE55" s="10">
        <v>37.651676000000002</v>
      </c>
      <c r="AF55" s="10">
        <v>37.675930000000001</v>
      </c>
      <c r="AG55" s="10">
        <v>37.700465999999999</v>
      </c>
      <c r="AH55" s="10">
        <v>37.723736000000002</v>
      </c>
      <c r="AI55" s="10">
        <v>37.747616000000001</v>
      </c>
      <c r="AJ55" s="10">
        <v>37.764659999999999</v>
      </c>
      <c r="AK55" s="5">
        <v>1.8000000000000001E-4</v>
      </c>
    </row>
    <row r="56" spans="1:37" ht="15" customHeight="1" x14ac:dyDescent="0.25">
      <c r="B56" s="6" t="s">
        <v>47</v>
      </c>
      <c r="C56" s="10">
        <v>50.422694999999997</v>
      </c>
      <c r="D56" s="10">
        <v>50.328834999999998</v>
      </c>
      <c r="E56" s="10">
        <v>50.331200000000003</v>
      </c>
      <c r="F56" s="10">
        <v>50.424534000000001</v>
      </c>
      <c r="G56" s="10">
        <v>50.424706</v>
      </c>
      <c r="H56" s="10">
        <v>50.423831999999997</v>
      </c>
      <c r="I56" s="10">
        <v>50.324337</v>
      </c>
      <c r="J56" s="10">
        <v>50.037109000000001</v>
      </c>
      <c r="K56" s="10">
        <v>50.149363999999998</v>
      </c>
      <c r="L56" s="10">
        <v>49.907508999999997</v>
      </c>
      <c r="M56" s="10">
        <v>49.665371</v>
      </c>
      <c r="N56" s="10">
        <v>49.473877000000002</v>
      </c>
      <c r="O56" s="10">
        <v>49.321227999999998</v>
      </c>
      <c r="P56" s="10">
        <v>49.219807000000003</v>
      </c>
      <c r="Q56" s="10">
        <v>49.157749000000003</v>
      </c>
      <c r="R56" s="10">
        <v>49.129474999999999</v>
      </c>
      <c r="S56" s="10">
        <v>49.127274</v>
      </c>
      <c r="T56" s="10">
        <v>49.081825000000002</v>
      </c>
      <c r="U56" s="10">
        <v>49.038071000000002</v>
      </c>
      <c r="V56" s="10">
        <v>49.002979000000003</v>
      </c>
      <c r="W56" s="10">
        <v>48.977195999999999</v>
      </c>
      <c r="X56" s="10">
        <v>48.955646999999999</v>
      </c>
      <c r="Y56" s="10">
        <v>48.937840000000001</v>
      </c>
      <c r="Z56" s="10">
        <v>48.922421</v>
      </c>
      <c r="AA56" s="10">
        <v>48.943019999999997</v>
      </c>
      <c r="AB56" s="10">
        <v>48.962605000000003</v>
      </c>
      <c r="AC56" s="10">
        <v>48.983780000000003</v>
      </c>
      <c r="AD56" s="10">
        <v>49.005318000000003</v>
      </c>
      <c r="AE56" s="10">
        <v>49.026398</v>
      </c>
      <c r="AF56" s="10">
        <v>49.047249000000001</v>
      </c>
      <c r="AG56" s="10">
        <v>49.068328999999999</v>
      </c>
      <c r="AH56" s="10">
        <v>49.088321999999998</v>
      </c>
      <c r="AI56" s="10">
        <v>49.108822000000004</v>
      </c>
      <c r="AJ56" s="10">
        <v>49.122554999999998</v>
      </c>
      <c r="AK56" s="5">
        <v>-7.5799999999999999E-4</v>
      </c>
    </row>
    <row r="57" spans="1:37" ht="15" customHeight="1" x14ac:dyDescent="0.25">
      <c r="B57" s="6" t="s">
        <v>45</v>
      </c>
      <c r="C57" s="10">
        <v>81.690146999999996</v>
      </c>
      <c r="D57" s="10">
        <v>81.693520000000007</v>
      </c>
      <c r="E57" s="10">
        <v>81.726768000000007</v>
      </c>
      <c r="F57" s="10">
        <v>81.826888999999994</v>
      </c>
      <c r="G57" s="10">
        <v>81.853354999999993</v>
      </c>
      <c r="H57" s="10">
        <v>81.745911000000007</v>
      </c>
      <c r="I57" s="10">
        <v>81.629622999999995</v>
      </c>
      <c r="J57" s="10">
        <v>81.464523</v>
      </c>
      <c r="K57" s="10">
        <v>81.491455000000002</v>
      </c>
      <c r="L57" s="10">
        <v>81.244438000000002</v>
      </c>
      <c r="M57" s="10">
        <v>81.009345999999994</v>
      </c>
      <c r="N57" s="10">
        <v>80.814621000000002</v>
      </c>
      <c r="O57" s="10">
        <v>80.661240000000006</v>
      </c>
      <c r="P57" s="10">
        <v>80.556976000000006</v>
      </c>
      <c r="Q57" s="10">
        <v>80.492553999999998</v>
      </c>
      <c r="R57" s="10">
        <v>80.461235000000002</v>
      </c>
      <c r="S57" s="10">
        <v>80.456244999999996</v>
      </c>
      <c r="T57" s="10">
        <v>80.406829999999999</v>
      </c>
      <c r="U57" s="10">
        <v>80.358588999999995</v>
      </c>
      <c r="V57" s="10">
        <v>80.319336000000007</v>
      </c>
      <c r="W57" s="10">
        <v>80.288405999999995</v>
      </c>
      <c r="X57" s="10">
        <v>80.261893999999998</v>
      </c>
      <c r="Y57" s="10">
        <v>80.239142999999999</v>
      </c>
      <c r="Z57" s="10">
        <v>80.218543999999994</v>
      </c>
      <c r="AA57" s="10">
        <v>80.232460000000003</v>
      </c>
      <c r="AB57" s="10">
        <v>80.245818999999997</v>
      </c>
      <c r="AC57" s="10">
        <v>80.260101000000006</v>
      </c>
      <c r="AD57" s="10">
        <v>80.274604999999994</v>
      </c>
      <c r="AE57" s="10">
        <v>80.288826</v>
      </c>
      <c r="AF57" s="10">
        <v>80.302955999999995</v>
      </c>
      <c r="AG57" s="10">
        <v>80.317238000000003</v>
      </c>
      <c r="AH57" s="10">
        <v>80.330878999999996</v>
      </c>
      <c r="AI57" s="10">
        <v>80.344818000000004</v>
      </c>
      <c r="AJ57" s="10">
        <v>80.352279999999993</v>
      </c>
      <c r="AK57" s="5">
        <v>-5.1699999999999999E-4</v>
      </c>
    </row>
    <row r="58" spans="1:37" ht="15" customHeight="1" x14ac:dyDescent="0.25">
      <c r="A58" s="33" t="s">
        <v>211</v>
      </c>
      <c r="B58" s="6" t="s">
        <v>1164</v>
      </c>
      <c r="C58" s="10">
        <v>32.409053999999998</v>
      </c>
      <c r="D58" s="10">
        <v>32.430537999999999</v>
      </c>
      <c r="E58" s="10">
        <v>32.513297999999999</v>
      </c>
      <c r="F58" s="10">
        <v>32.724335000000004</v>
      </c>
      <c r="G58" s="10">
        <v>32.894877999999999</v>
      </c>
      <c r="H58" s="10">
        <v>32.960915</v>
      </c>
      <c r="I58" s="10">
        <v>33.012782999999999</v>
      </c>
      <c r="J58" s="10">
        <v>32.983893999999999</v>
      </c>
      <c r="K58" s="10">
        <v>33.287289000000001</v>
      </c>
      <c r="L58" s="10">
        <v>33.237492000000003</v>
      </c>
      <c r="M58" s="10">
        <v>33.182003000000002</v>
      </c>
      <c r="N58" s="10">
        <v>33.149844999999999</v>
      </c>
      <c r="O58" s="10">
        <v>33.129069999999999</v>
      </c>
      <c r="P58" s="10">
        <v>33.130009000000001</v>
      </c>
      <c r="Q58" s="10">
        <v>33.147342999999999</v>
      </c>
      <c r="R58" s="10">
        <v>33.178150000000002</v>
      </c>
      <c r="S58" s="10">
        <v>33.220184000000003</v>
      </c>
      <c r="T58" s="10">
        <v>33.208271000000003</v>
      </c>
      <c r="U58" s="10">
        <v>33.190510000000003</v>
      </c>
      <c r="V58" s="10">
        <v>33.176780999999998</v>
      </c>
      <c r="W58" s="10">
        <v>33.168937999999997</v>
      </c>
      <c r="X58" s="10">
        <v>33.163513000000002</v>
      </c>
      <c r="Y58" s="10">
        <v>33.160651999999999</v>
      </c>
      <c r="Z58" s="10">
        <v>33.160060999999999</v>
      </c>
      <c r="AA58" s="10">
        <v>33.178493000000003</v>
      </c>
      <c r="AB58" s="10">
        <v>33.212017000000003</v>
      </c>
      <c r="AC58" s="10">
        <v>33.247356000000003</v>
      </c>
      <c r="AD58" s="10">
        <v>33.282874999999997</v>
      </c>
      <c r="AE58" s="10">
        <v>33.318161000000003</v>
      </c>
      <c r="AF58" s="10">
        <v>33.353344</v>
      </c>
      <c r="AG58" s="10">
        <v>33.388644999999997</v>
      </c>
      <c r="AH58" s="10">
        <v>33.423389</v>
      </c>
      <c r="AI58" s="10">
        <v>33.458412000000003</v>
      </c>
      <c r="AJ58" s="10">
        <v>33.487037999999998</v>
      </c>
      <c r="AK58" s="5">
        <v>1.0020000000000001E-3</v>
      </c>
    </row>
    <row r="59" spans="1:37" ht="15" customHeight="1" x14ac:dyDescent="0.25">
      <c r="A59" s="33" t="s">
        <v>210</v>
      </c>
      <c r="B59" s="6" t="s">
        <v>1165</v>
      </c>
      <c r="C59" s="10">
        <v>43.206389999999999</v>
      </c>
      <c r="D59" s="10">
        <v>43.177280000000003</v>
      </c>
      <c r="E59" s="10">
        <v>43.237758999999997</v>
      </c>
      <c r="F59" s="10">
        <v>43.437224999999998</v>
      </c>
      <c r="G59" s="10">
        <v>43.540568999999998</v>
      </c>
      <c r="H59" s="10">
        <v>43.625050000000002</v>
      </c>
      <c r="I59" s="10">
        <v>43.701912</v>
      </c>
      <c r="J59" s="10">
        <v>43.763252000000001</v>
      </c>
      <c r="K59" s="10">
        <v>44.139251999999999</v>
      </c>
      <c r="L59" s="10">
        <v>44.048625999999999</v>
      </c>
      <c r="M59" s="10">
        <v>43.965156999999998</v>
      </c>
      <c r="N59" s="10">
        <v>43.908057999999997</v>
      </c>
      <c r="O59" s="10">
        <v>43.866467</v>
      </c>
      <c r="P59" s="10">
        <v>43.849921999999999</v>
      </c>
      <c r="Q59" s="10">
        <v>43.851551000000001</v>
      </c>
      <c r="R59" s="10">
        <v>43.869388999999998</v>
      </c>
      <c r="S59" s="10">
        <v>43.900660999999999</v>
      </c>
      <c r="T59" s="10">
        <v>43.879176999999999</v>
      </c>
      <c r="U59" s="10">
        <v>43.853188000000003</v>
      </c>
      <c r="V59" s="10">
        <v>43.83231</v>
      </c>
      <c r="W59" s="10">
        <v>43.817985999999998</v>
      </c>
      <c r="X59" s="10">
        <v>43.806828000000003</v>
      </c>
      <c r="Y59" s="10">
        <v>43.798988000000001</v>
      </c>
      <c r="Z59" s="10">
        <v>43.794105999999999</v>
      </c>
      <c r="AA59" s="10">
        <v>43.812550000000002</v>
      </c>
      <c r="AB59" s="10">
        <v>43.830295999999997</v>
      </c>
      <c r="AC59" s="10">
        <v>43.849682000000001</v>
      </c>
      <c r="AD59" s="10">
        <v>43.869605999999997</v>
      </c>
      <c r="AE59" s="10">
        <v>43.889313000000001</v>
      </c>
      <c r="AF59" s="10">
        <v>43.908909000000001</v>
      </c>
      <c r="AG59" s="10">
        <v>43.928879000000002</v>
      </c>
      <c r="AH59" s="10">
        <v>43.947978999999997</v>
      </c>
      <c r="AI59" s="10">
        <v>43.967731000000001</v>
      </c>
      <c r="AJ59" s="10">
        <v>43.980891999999997</v>
      </c>
      <c r="AK59" s="5">
        <v>5.7600000000000001E-4</v>
      </c>
    </row>
    <row r="60" spans="1:37" ht="15" customHeight="1" x14ac:dyDescent="0.25">
      <c r="A60" s="33" t="s">
        <v>209</v>
      </c>
      <c r="B60" s="6" t="s">
        <v>43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5" t="s">
        <v>12</v>
      </c>
    </row>
    <row r="61" spans="1:37" ht="15" customHeight="1" x14ac:dyDescent="0.25">
      <c r="A61" s="33" t="s">
        <v>208</v>
      </c>
      <c r="B61" s="6" t="s">
        <v>41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5" t="s">
        <v>12</v>
      </c>
    </row>
    <row r="62" spans="1:37" ht="15" customHeight="1" x14ac:dyDescent="0.25">
      <c r="A62" s="33" t="s">
        <v>207</v>
      </c>
      <c r="B62" s="6" t="s">
        <v>39</v>
      </c>
      <c r="C62" s="10">
        <v>0</v>
      </c>
      <c r="D62" s="10">
        <v>35.054611000000001</v>
      </c>
      <c r="E62" s="10">
        <v>35.118855000000003</v>
      </c>
      <c r="F62" s="10">
        <v>35.273364999999998</v>
      </c>
      <c r="G62" s="10">
        <v>35.568519999999999</v>
      </c>
      <c r="H62" s="10">
        <v>35.567734000000002</v>
      </c>
      <c r="I62" s="10">
        <v>35.453814999999999</v>
      </c>
      <c r="J62" s="10">
        <v>35.269374999999997</v>
      </c>
      <c r="K62" s="10">
        <v>36.073543999999998</v>
      </c>
      <c r="L62" s="10">
        <v>35.916397000000003</v>
      </c>
      <c r="M62" s="10">
        <v>35.773327000000002</v>
      </c>
      <c r="N62" s="10">
        <v>35.672840000000001</v>
      </c>
      <c r="O62" s="10">
        <v>35.603821000000003</v>
      </c>
      <c r="P62" s="10">
        <v>35.568848000000003</v>
      </c>
      <c r="Q62" s="10">
        <v>35.560566000000001</v>
      </c>
      <c r="R62" s="10">
        <v>35.587634999999999</v>
      </c>
      <c r="S62" s="10">
        <v>35.642498000000003</v>
      </c>
      <c r="T62" s="10">
        <v>35.633862000000001</v>
      </c>
      <c r="U62" s="10">
        <v>35.662094000000003</v>
      </c>
      <c r="V62" s="10">
        <v>35.697575000000001</v>
      </c>
      <c r="W62" s="10">
        <v>35.738956000000002</v>
      </c>
      <c r="X62" s="10">
        <v>35.789679999999997</v>
      </c>
      <c r="Y62" s="10">
        <v>35.839939000000001</v>
      </c>
      <c r="Z62" s="10">
        <v>35.891804</v>
      </c>
      <c r="AA62" s="10">
        <v>35.989871999999998</v>
      </c>
      <c r="AB62" s="10">
        <v>36.069732999999999</v>
      </c>
      <c r="AC62" s="10">
        <v>36.14875</v>
      </c>
      <c r="AD62" s="10">
        <v>36.227908999999997</v>
      </c>
      <c r="AE62" s="10">
        <v>36.306953</v>
      </c>
      <c r="AF62" s="10">
        <v>36.338779000000002</v>
      </c>
      <c r="AG62" s="10">
        <v>36.369934000000001</v>
      </c>
      <c r="AH62" s="10">
        <v>36.400337</v>
      </c>
      <c r="AI62" s="10">
        <v>36.431103</v>
      </c>
      <c r="AJ62" s="10">
        <v>36.455353000000002</v>
      </c>
      <c r="AK62" s="5">
        <v>1.225E-3</v>
      </c>
    </row>
    <row r="63" spans="1:37" ht="15" customHeight="1" x14ac:dyDescent="0.25">
      <c r="A63" s="33" t="s">
        <v>206</v>
      </c>
      <c r="B63" s="6" t="s">
        <v>37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5" t="s">
        <v>12</v>
      </c>
    </row>
    <row r="64" spans="1:37" ht="15" customHeight="1" x14ac:dyDescent="0.25">
      <c r="A64" s="33" t="s">
        <v>205</v>
      </c>
      <c r="B64" s="6" t="s">
        <v>35</v>
      </c>
      <c r="C64" s="10">
        <v>0</v>
      </c>
      <c r="D64" s="10">
        <v>0</v>
      </c>
      <c r="E64" s="10">
        <v>0</v>
      </c>
      <c r="F64" s="10">
        <v>47.655833999999999</v>
      </c>
      <c r="G64" s="10">
        <v>47.952080000000002</v>
      </c>
      <c r="H64" s="10">
        <v>48.174053000000001</v>
      </c>
      <c r="I64" s="10">
        <v>48.162567000000003</v>
      </c>
      <c r="J64" s="10">
        <v>48.031658</v>
      </c>
      <c r="K64" s="10">
        <v>48.461253999999997</v>
      </c>
      <c r="L64" s="10">
        <v>48.299438000000002</v>
      </c>
      <c r="M64" s="10">
        <v>48.152026999999997</v>
      </c>
      <c r="N64" s="10">
        <v>48.040107999999996</v>
      </c>
      <c r="O64" s="10">
        <v>47.953865</v>
      </c>
      <c r="P64" s="10">
        <v>47.902892999999999</v>
      </c>
      <c r="Q64" s="10">
        <v>47.878551000000002</v>
      </c>
      <c r="R64" s="10">
        <v>47.928424999999997</v>
      </c>
      <c r="S64" s="10">
        <v>48.040058000000002</v>
      </c>
      <c r="T64" s="10">
        <v>48.013244999999998</v>
      </c>
      <c r="U64" s="10">
        <v>47.979576000000002</v>
      </c>
      <c r="V64" s="10">
        <v>47.952582999999997</v>
      </c>
      <c r="W64" s="10">
        <v>47.933425999999997</v>
      </c>
      <c r="X64" s="10">
        <v>47.941467000000003</v>
      </c>
      <c r="Y64" s="10">
        <v>47.932938</v>
      </c>
      <c r="Z64" s="10">
        <v>47.923893</v>
      </c>
      <c r="AA64" s="10">
        <v>48.002006999999999</v>
      </c>
      <c r="AB64" s="10">
        <v>48.024799000000002</v>
      </c>
      <c r="AC64" s="10">
        <v>48.045127999999998</v>
      </c>
      <c r="AD64" s="10">
        <v>48.065975000000002</v>
      </c>
      <c r="AE64" s="10">
        <v>48.086841999999997</v>
      </c>
      <c r="AF64" s="10">
        <v>48.107460000000003</v>
      </c>
      <c r="AG64" s="10">
        <v>48.128494000000003</v>
      </c>
      <c r="AH64" s="10">
        <v>48.148628000000002</v>
      </c>
      <c r="AI64" s="10">
        <v>48.179684000000002</v>
      </c>
      <c r="AJ64" s="10">
        <v>48.215591000000003</v>
      </c>
      <c r="AK64" s="5" t="s">
        <v>12</v>
      </c>
    </row>
    <row r="65" spans="1:37" ht="15" customHeight="1" x14ac:dyDescent="0.25">
      <c r="A65" s="33" t="s">
        <v>204</v>
      </c>
      <c r="B65" s="6" t="s">
        <v>33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5" t="s">
        <v>12</v>
      </c>
    </row>
    <row r="66" spans="1:37" ht="15" customHeight="1" x14ac:dyDescent="0.25">
      <c r="A66" s="33" t="s">
        <v>203</v>
      </c>
      <c r="B66" s="6" t="s">
        <v>1166</v>
      </c>
      <c r="C66" s="10">
        <v>36.350403</v>
      </c>
      <c r="D66" s="10">
        <v>36.360874000000003</v>
      </c>
      <c r="E66" s="10">
        <v>36.483466999999997</v>
      </c>
      <c r="F66" s="10">
        <v>36.696559999999998</v>
      </c>
      <c r="G66" s="10">
        <v>36.893120000000003</v>
      </c>
      <c r="H66" s="10">
        <v>36.939307999999997</v>
      </c>
      <c r="I66" s="10">
        <v>36.911163000000002</v>
      </c>
      <c r="J66" s="10">
        <v>36.954295999999999</v>
      </c>
      <c r="K66" s="10">
        <v>37.602978</v>
      </c>
      <c r="L66" s="10">
        <v>37.551220000000001</v>
      </c>
      <c r="M66" s="10">
        <v>37.491863000000002</v>
      </c>
      <c r="N66" s="10">
        <v>37.455916999999999</v>
      </c>
      <c r="O66" s="10">
        <v>37.432507000000001</v>
      </c>
      <c r="P66" s="10">
        <v>37.431072</v>
      </c>
      <c r="Q66" s="10">
        <v>37.444893</v>
      </c>
      <c r="R66" s="10">
        <v>37.479759000000001</v>
      </c>
      <c r="S66" s="10">
        <v>37.549126000000001</v>
      </c>
      <c r="T66" s="10">
        <v>37.556190000000001</v>
      </c>
      <c r="U66" s="10">
        <v>37.557056000000003</v>
      </c>
      <c r="V66" s="10">
        <v>37.562930999999999</v>
      </c>
      <c r="W66" s="10">
        <v>37.575481000000003</v>
      </c>
      <c r="X66" s="10">
        <v>37.592098</v>
      </c>
      <c r="Y66" s="10">
        <v>37.610675999999998</v>
      </c>
      <c r="Z66" s="10">
        <v>37.631515999999998</v>
      </c>
      <c r="AA66" s="10">
        <v>37.680874000000003</v>
      </c>
      <c r="AB66" s="10">
        <v>37.721527000000002</v>
      </c>
      <c r="AC66" s="10">
        <v>37.762878000000001</v>
      </c>
      <c r="AD66" s="10">
        <v>37.804507999999998</v>
      </c>
      <c r="AE66" s="10">
        <v>37.848258999999999</v>
      </c>
      <c r="AF66" s="10">
        <v>37.888302000000003</v>
      </c>
      <c r="AG66" s="10">
        <v>37.928204000000001</v>
      </c>
      <c r="AH66" s="10">
        <v>37.967461</v>
      </c>
      <c r="AI66" s="10">
        <v>38.007057000000003</v>
      </c>
      <c r="AJ66" s="10">
        <v>38.040225999999997</v>
      </c>
      <c r="AK66" s="5">
        <v>1.4120000000000001E-3</v>
      </c>
    </row>
    <row r="67" spans="1:37" ht="15" customHeight="1" x14ac:dyDescent="0.25">
      <c r="A67" s="33" t="s">
        <v>202</v>
      </c>
      <c r="B67" s="6" t="s">
        <v>1167</v>
      </c>
      <c r="C67" s="10">
        <v>53.623013</v>
      </c>
      <c r="D67" s="10">
        <v>53.573211999999998</v>
      </c>
      <c r="E67" s="10">
        <v>53.611164000000002</v>
      </c>
      <c r="F67" s="10">
        <v>53.766277000000002</v>
      </c>
      <c r="G67" s="10">
        <v>54.014198</v>
      </c>
      <c r="H67" s="10">
        <v>54.004626999999999</v>
      </c>
      <c r="I67" s="10">
        <v>53.934719000000001</v>
      </c>
      <c r="J67" s="10">
        <v>53.874034999999999</v>
      </c>
      <c r="K67" s="10">
        <v>54.103394000000002</v>
      </c>
      <c r="L67" s="10">
        <v>54.033321000000001</v>
      </c>
      <c r="M67" s="10">
        <v>53.946609000000002</v>
      </c>
      <c r="N67" s="10">
        <v>53.886561999999998</v>
      </c>
      <c r="O67" s="10">
        <v>53.842013999999999</v>
      </c>
      <c r="P67" s="10">
        <v>53.823563</v>
      </c>
      <c r="Q67" s="10">
        <v>53.823054999999997</v>
      </c>
      <c r="R67" s="10">
        <v>53.850352999999998</v>
      </c>
      <c r="S67" s="10">
        <v>53.892288000000001</v>
      </c>
      <c r="T67" s="10">
        <v>53.870055999999998</v>
      </c>
      <c r="U67" s="10">
        <v>53.842616999999997</v>
      </c>
      <c r="V67" s="10">
        <v>53.820618000000003</v>
      </c>
      <c r="W67" s="10">
        <v>53.805916000000003</v>
      </c>
      <c r="X67" s="10">
        <v>53.795628000000001</v>
      </c>
      <c r="Y67" s="10">
        <v>53.788479000000002</v>
      </c>
      <c r="Z67" s="10">
        <v>53.783802000000001</v>
      </c>
      <c r="AA67" s="10">
        <v>53.808601000000003</v>
      </c>
      <c r="AB67" s="10">
        <v>53.828487000000003</v>
      </c>
      <c r="AC67" s="10">
        <v>53.849379999999996</v>
      </c>
      <c r="AD67" s="10">
        <v>53.870730999999999</v>
      </c>
      <c r="AE67" s="10">
        <v>53.914009</v>
      </c>
      <c r="AF67" s="10">
        <v>53.936641999999999</v>
      </c>
      <c r="AG67" s="10">
        <v>53.957889999999999</v>
      </c>
      <c r="AH67" s="10">
        <v>53.980198000000001</v>
      </c>
      <c r="AI67" s="10">
        <v>54.009830000000001</v>
      </c>
      <c r="AJ67" s="10">
        <v>54.032764</v>
      </c>
      <c r="AK67" s="5">
        <v>2.6699999999999998E-4</v>
      </c>
    </row>
    <row r="68" spans="1:37" ht="15" customHeight="1" x14ac:dyDescent="0.25">
      <c r="A68" s="33" t="s">
        <v>201</v>
      </c>
    </row>
    <row r="69" spans="1:37" ht="15" customHeight="1" x14ac:dyDescent="0.25">
      <c r="A69" s="33" t="s">
        <v>200</v>
      </c>
      <c r="B69" s="4" t="s">
        <v>212</v>
      </c>
    </row>
    <row r="70" spans="1:37" ht="15" customHeight="1" x14ac:dyDescent="0.25">
      <c r="B70" s="6" t="s">
        <v>55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5" t="s">
        <v>12</v>
      </c>
    </row>
    <row r="71" spans="1:37" ht="15" customHeight="1" x14ac:dyDescent="0.25">
      <c r="B71" s="6" t="s">
        <v>53</v>
      </c>
      <c r="C71" s="10">
        <v>0</v>
      </c>
      <c r="D71" s="10">
        <v>46.943161000000003</v>
      </c>
      <c r="E71" s="10">
        <v>46.791542</v>
      </c>
      <c r="F71" s="10">
        <v>46.811970000000002</v>
      </c>
      <c r="G71" s="10">
        <v>46.837505</v>
      </c>
      <c r="H71" s="10">
        <v>46.818976999999997</v>
      </c>
      <c r="I71" s="10">
        <v>46.631675999999999</v>
      </c>
      <c r="J71" s="10">
        <v>46.407477999999998</v>
      </c>
      <c r="K71" s="10">
        <v>46.474379999999996</v>
      </c>
      <c r="L71" s="10">
        <v>46.318004999999999</v>
      </c>
      <c r="M71" s="10">
        <v>46.157173</v>
      </c>
      <c r="N71" s="10">
        <v>46.033912999999998</v>
      </c>
      <c r="O71" s="10">
        <v>45.931831000000003</v>
      </c>
      <c r="P71" s="10">
        <v>45.864891</v>
      </c>
      <c r="Q71" s="10">
        <v>45.823059000000001</v>
      </c>
      <c r="R71" s="10">
        <v>45.804336999999997</v>
      </c>
      <c r="S71" s="10">
        <v>45.804996000000003</v>
      </c>
      <c r="T71" s="10">
        <v>45.757412000000002</v>
      </c>
      <c r="U71" s="10">
        <v>45.708710000000004</v>
      </c>
      <c r="V71" s="10">
        <v>45.668018000000004</v>
      </c>
      <c r="W71" s="10">
        <v>45.637729999999998</v>
      </c>
      <c r="X71" s="10">
        <v>45.612918999999998</v>
      </c>
      <c r="Y71" s="10">
        <v>45.593688999999998</v>
      </c>
      <c r="Z71" s="10">
        <v>45.579582000000002</v>
      </c>
      <c r="AA71" s="10">
        <v>45.602116000000002</v>
      </c>
      <c r="AB71" s="10">
        <v>45.623615000000001</v>
      </c>
      <c r="AC71" s="10">
        <v>45.647311999999999</v>
      </c>
      <c r="AD71" s="10">
        <v>45.671706999999998</v>
      </c>
      <c r="AE71" s="10">
        <v>45.695762999999999</v>
      </c>
      <c r="AF71" s="10">
        <v>45.719771999999999</v>
      </c>
      <c r="AG71" s="10">
        <v>45.744292999999999</v>
      </c>
      <c r="AH71" s="10">
        <v>45.767620000000001</v>
      </c>
      <c r="AI71" s="10">
        <v>45.791794000000003</v>
      </c>
      <c r="AJ71" s="10">
        <v>45.809230999999997</v>
      </c>
      <c r="AK71" s="5">
        <v>-7.6400000000000003E-4</v>
      </c>
    </row>
    <row r="72" spans="1:37" ht="15" customHeight="1" x14ac:dyDescent="0.25">
      <c r="A72" s="33" t="s">
        <v>198</v>
      </c>
      <c r="B72" s="6" t="s">
        <v>51</v>
      </c>
      <c r="C72" s="10">
        <v>41.796726</v>
      </c>
      <c r="D72" s="10">
        <v>41.522511000000002</v>
      </c>
      <c r="E72" s="10">
        <v>41.334792999999998</v>
      </c>
      <c r="F72" s="10">
        <v>41.328293000000002</v>
      </c>
      <c r="G72" s="10">
        <v>41.328949000000001</v>
      </c>
      <c r="H72" s="10">
        <v>41.242972999999999</v>
      </c>
      <c r="I72" s="10">
        <v>41.090339999999998</v>
      </c>
      <c r="J72" s="10">
        <v>40.920856000000001</v>
      </c>
      <c r="K72" s="10">
        <v>41.120868999999999</v>
      </c>
      <c r="L72" s="10">
        <v>40.960659</v>
      </c>
      <c r="M72" s="10">
        <v>40.805819999999997</v>
      </c>
      <c r="N72" s="10">
        <v>40.687908</v>
      </c>
      <c r="O72" s="10">
        <v>40.58963</v>
      </c>
      <c r="P72" s="10">
        <v>40.526417000000002</v>
      </c>
      <c r="Q72" s="10">
        <v>40.487834999999997</v>
      </c>
      <c r="R72" s="10">
        <v>40.471663999999997</v>
      </c>
      <c r="S72" s="10">
        <v>40.474688999999998</v>
      </c>
      <c r="T72" s="10">
        <v>40.429802000000002</v>
      </c>
      <c r="U72" s="10">
        <v>40.384045</v>
      </c>
      <c r="V72" s="10">
        <v>40.346049999999998</v>
      </c>
      <c r="W72" s="10">
        <v>40.318615000000001</v>
      </c>
      <c r="X72" s="10">
        <v>40.296489999999999</v>
      </c>
      <c r="Y72" s="10">
        <v>40.279792999999998</v>
      </c>
      <c r="Z72" s="10">
        <v>40.268127</v>
      </c>
      <c r="AA72" s="10">
        <v>40.292735999999998</v>
      </c>
      <c r="AB72" s="10">
        <v>40.316208000000003</v>
      </c>
      <c r="AC72" s="10">
        <v>40.342059999999996</v>
      </c>
      <c r="AD72" s="10">
        <v>40.368645000000001</v>
      </c>
      <c r="AE72" s="10">
        <v>40.394858999999997</v>
      </c>
      <c r="AF72" s="10">
        <v>40.420955999999997</v>
      </c>
      <c r="AG72" s="10">
        <v>40.447578</v>
      </c>
      <c r="AH72" s="10">
        <v>40.472878000000001</v>
      </c>
      <c r="AI72" s="10">
        <v>40.499091999999997</v>
      </c>
      <c r="AJ72" s="10">
        <v>40.518470999999998</v>
      </c>
      <c r="AK72" s="5">
        <v>-7.6499999999999995E-4</v>
      </c>
    </row>
    <row r="73" spans="1:37" ht="15" customHeight="1" x14ac:dyDescent="0.25">
      <c r="A73" s="33" t="s">
        <v>197</v>
      </c>
      <c r="B73" s="6" t="s">
        <v>49</v>
      </c>
      <c r="C73" s="10">
        <v>42.439776999999999</v>
      </c>
      <c r="D73" s="10">
        <v>42.117016</v>
      </c>
      <c r="E73" s="10">
        <v>41.891792000000002</v>
      </c>
      <c r="F73" s="10">
        <v>41.907387</v>
      </c>
      <c r="G73" s="10">
        <v>41.852508999999998</v>
      </c>
      <c r="H73" s="10">
        <v>41.694031000000003</v>
      </c>
      <c r="I73" s="10">
        <v>41.50938</v>
      </c>
      <c r="J73" s="10">
        <v>41.278815999999999</v>
      </c>
      <c r="K73" s="10">
        <v>41.400646000000002</v>
      </c>
      <c r="L73" s="10">
        <v>41.194083999999997</v>
      </c>
      <c r="M73" s="10">
        <v>40.989986000000002</v>
      </c>
      <c r="N73" s="10">
        <v>40.828659000000002</v>
      </c>
      <c r="O73" s="10">
        <v>40.694180000000003</v>
      </c>
      <c r="P73" s="10">
        <v>40.601253999999997</v>
      </c>
      <c r="Q73" s="10">
        <v>40.538505999999998</v>
      </c>
      <c r="R73" s="10">
        <v>40.503898999999997</v>
      </c>
      <c r="S73" s="10">
        <v>40.491852000000002</v>
      </c>
      <c r="T73" s="10">
        <v>40.433979000000001</v>
      </c>
      <c r="U73" s="10">
        <v>40.377018</v>
      </c>
      <c r="V73" s="10">
        <v>40.329182000000003</v>
      </c>
      <c r="W73" s="10">
        <v>40.292385000000003</v>
      </c>
      <c r="X73" s="10">
        <v>40.261615999999997</v>
      </c>
      <c r="Y73" s="10">
        <v>40.236786000000002</v>
      </c>
      <c r="Z73" s="10">
        <v>40.217148000000002</v>
      </c>
      <c r="AA73" s="10">
        <v>40.238486999999999</v>
      </c>
      <c r="AB73" s="10">
        <v>40.258719999999997</v>
      </c>
      <c r="AC73" s="10">
        <v>40.280921999999997</v>
      </c>
      <c r="AD73" s="10">
        <v>40.303635</v>
      </c>
      <c r="AE73" s="10">
        <v>40.325935000000001</v>
      </c>
      <c r="AF73" s="10">
        <v>40.348022</v>
      </c>
      <c r="AG73" s="10">
        <v>40.370457000000002</v>
      </c>
      <c r="AH73" s="10">
        <v>40.391682000000003</v>
      </c>
      <c r="AI73" s="10">
        <v>40.413581999999998</v>
      </c>
      <c r="AJ73" s="10">
        <v>40.428696000000002</v>
      </c>
      <c r="AK73" s="5">
        <v>-1.2780000000000001E-3</v>
      </c>
    </row>
    <row r="74" spans="1:37" ht="15" customHeight="1" x14ac:dyDescent="0.25">
      <c r="A74" s="33" t="s">
        <v>196</v>
      </c>
      <c r="B74" s="6" t="s">
        <v>47</v>
      </c>
      <c r="C74" s="10">
        <v>56.038527999999999</v>
      </c>
      <c r="D74" s="10">
        <v>55.601706999999998</v>
      </c>
      <c r="E74" s="10">
        <v>55.287269999999999</v>
      </c>
      <c r="F74" s="10">
        <v>55.079329999999999</v>
      </c>
      <c r="G74" s="10">
        <v>54.899887</v>
      </c>
      <c r="H74" s="10">
        <v>54.684787999999998</v>
      </c>
      <c r="I74" s="10">
        <v>54.365856000000001</v>
      </c>
      <c r="J74" s="10">
        <v>53.908768000000002</v>
      </c>
      <c r="K74" s="10">
        <v>53.931548999999997</v>
      </c>
      <c r="L74" s="10">
        <v>53.609645999999998</v>
      </c>
      <c r="M74" s="10">
        <v>53.295864000000002</v>
      </c>
      <c r="N74" s="10">
        <v>53.037609000000003</v>
      </c>
      <c r="O74" s="10">
        <v>52.822707999999999</v>
      </c>
      <c r="P74" s="10">
        <v>52.663296000000003</v>
      </c>
      <c r="Q74" s="10">
        <v>52.547474000000001</v>
      </c>
      <c r="R74" s="10">
        <v>52.469768999999999</v>
      </c>
      <c r="S74" s="10">
        <v>52.422108000000001</v>
      </c>
      <c r="T74" s="10">
        <v>52.334530000000001</v>
      </c>
      <c r="U74" s="10">
        <v>52.252434000000001</v>
      </c>
      <c r="V74" s="10">
        <v>52.182861000000003</v>
      </c>
      <c r="W74" s="10">
        <v>52.126404000000001</v>
      </c>
      <c r="X74" s="10">
        <v>52.077961000000002</v>
      </c>
      <c r="Y74" s="10">
        <v>52.037047999999999</v>
      </c>
      <c r="Z74" s="10">
        <v>52.002285000000001</v>
      </c>
      <c r="AA74" s="10">
        <v>52.019936000000001</v>
      </c>
      <c r="AB74" s="10">
        <v>52.036678000000002</v>
      </c>
      <c r="AC74" s="10">
        <v>52.055110999999997</v>
      </c>
      <c r="AD74" s="10">
        <v>52.074001000000003</v>
      </c>
      <c r="AE74" s="10">
        <v>52.092509999999997</v>
      </c>
      <c r="AF74" s="10">
        <v>52.110892999999997</v>
      </c>
      <c r="AG74" s="10">
        <v>52.129589000000003</v>
      </c>
      <c r="AH74" s="10">
        <v>52.147263000000002</v>
      </c>
      <c r="AI74" s="10">
        <v>52.165512</v>
      </c>
      <c r="AJ74" s="10">
        <v>52.177067000000001</v>
      </c>
      <c r="AK74" s="5">
        <v>-1.9849999999999998E-3</v>
      </c>
    </row>
    <row r="75" spans="1:37" ht="15" customHeight="1" x14ac:dyDescent="0.25">
      <c r="A75" s="33" t="s">
        <v>195</v>
      </c>
      <c r="B75" s="6" t="s">
        <v>45</v>
      </c>
      <c r="C75" s="10">
        <v>0</v>
      </c>
      <c r="D75" s="10">
        <v>0</v>
      </c>
      <c r="E75" s="10">
        <v>0</v>
      </c>
      <c r="F75" s="10">
        <v>85.504738000000003</v>
      </c>
      <c r="G75" s="10">
        <v>85.324944000000002</v>
      </c>
      <c r="H75" s="10">
        <v>85.02037</v>
      </c>
      <c r="I75" s="10">
        <v>84.707588000000001</v>
      </c>
      <c r="J75" s="10">
        <v>84.397400000000005</v>
      </c>
      <c r="K75" s="10">
        <v>84.399260999999996</v>
      </c>
      <c r="L75" s="10">
        <v>84.087401999999997</v>
      </c>
      <c r="M75" s="10">
        <v>83.793633</v>
      </c>
      <c r="N75" s="10">
        <v>83.544494999999998</v>
      </c>
      <c r="O75" s="10">
        <v>83.338783000000006</v>
      </c>
      <c r="P75" s="10">
        <v>83.185317999999995</v>
      </c>
      <c r="Q75" s="10">
        <v>83.074698999999995</v>
      </c>
      <c r="R75" s="10">
        <v>83.000984000000003</v>
      </c>
      <c r="S75" s="10">
        <v>82.956749000000002</v>
      </c>
      <c r="T75" s="10">
        <v>82.870429999999999</v>
      </c>
      <c r="U75" s="10">
        <v>82.788634999999999</v>
      </c>
      <c r="V75" s="10">
        <v>82.719177000000002</v>
      </c>
      <c r="W75" s="10">
        <v>82.661445999999998</v>
      </c>
      <c r="X75" s="10">
        <v>82.611350999999999</v>
      </c>
      <c r="Y75" s="10">
        <v>82.568366999999995</v>
      </c>
      <c r="Z75" s="10">
        <v>82.530845999999997</v>
      </c>
      <c r="AA75" s="10">
        <v>82.542084000000003</v>
      </c>
      <c r="AB75" s="10">
        <v>82.552864</v>
      </c>
      <c r="AC75" s="10">
        <v>82.564644000000001</v>
      </c>
      <c r="AD75" s="10">
        <v>82.576758999999996</v>
      </c>
      <c r="AE75" s="10">
        <v>82.5886</v>
      </c>
      <c r="AF75" s="10">
        <v>82.600479000000007</v>
      </c>
      <c r="AG75" s="10">
        <v>82.612610000000004</v>
      </c>
      <c r="AH75" s="10">
        <v>82.624190999999996</v>
      </c>
      <c r="AI75" s="10">
        <v>82.636116000000001</v>
      </c>
      <c r="AJ75" s="10">
        <v>82.641616999999997</v>
      </c>
      <c r="AK75" s="5" t="s">
        <v>12</v>
      </c>
    </row>
    <row r="76" spans="1:37" ht="15" customHeight="1" x14ac:dyDescent="0.25">
      <c r="A76" s="33" t="s">
        <v>194</v>
      </c>
      <c r="B76" s="6" t="s">
        <v>1164</v>
      </c>
      <c r="C76" s="10">
        <v>37.270130000000002</v>
      </c>
      <c r="D76" s="10">
        <v>36.981979000000003</v>
      </c>
      <c r="E76" s="10">
        <v>36.792175</v>
      </c>
      <c r="F76" s="10">
        <v>36.741272000000002</v>
      </c>
      <c r="G76" s="10">
        <v>36.740864000000002</v>
      </c>
      <c r="H76" s="10">
        <v>36.653422999999997</v>
      </c>
      <c r="I76" s="10">
        <v>36.531196999999999</v>
      </c>
      <c r="J76" s="10">
        <v>36.377800000000001</v>
      </c>
      <c r="K76" s="10">
        <v>36.609138000000002</v>
      </c>
      <c r="L76" s="10">
        <v>36.491081000000001</v>
      </c>
      <c r="M76" s="10">
        <v>36.374637999999997</v>
      </c>
      <c r="N76" s="10">
        <v>36.285366000000003</v>
      </c>
      <c r="O76" s="10">
        <v>36.211502000000003</v>
      </c>
      <c r="P76" s="10">
        <v>36.162823000000003</v>
      </c>
      <c r="Q76" s="10">
        <v>36.133277999999997</v>
      </c>
      <c r="R76" s="10">
        <v>36.121333999999997</v>
      </c>
      <c r="S76" s="10">
        <v>36.124008000000003</v>
      </c>
      <c r="T76" s="10">
        <v>36.075465999999999</v>
      </c>
      <c r="U76" s="10">
        <v>36.024307</v>
      </c>
      <c r="V76" s="10">
        <v>35.980530000000002</v>
      </c>
      <c r="W76" s="10">
        <v>35.945942000000002</v>
      </c>
      <c r="X76" s="10">
        <v>35.917065000000001</v>
      </c>
      <c r="Y76" s="10">
        <v>35.894053999999997</v>
      </c>
      <c r="Z76" s="10">
        <v>35.876606000000002</v>
      </c>
      <c r="AA76" s="10">
        <v>35.892508999999997</v>
      </c>
      <c r="AB76" s="10">
        <v>35.907710999999999</v>
      </c>
      <c r="AC76" s="10">
        <v>35.938178999999998</v>
      </c>
      <c r="AD76" s="10">
        <v>35.971310000000003</v>
      </c>
      <c r="AE76" s="10">
        <v>36.004280000000001</v>
      </c>
      <c r="AF76" s="10">
        <v>36.037235000000003</v>
      </c>
      <c r="AG76" s="10">
        <v>36.070385000000002</v>
      </c>
      <c r="AH76" s="10">
        <v>36.103057999999997</v>
      </c>
      <c r="AI76" s="10">
        <v>36.136051000000002</v>
      </c>
      <c r="AJ76" s="10">
        <v>36.162708000000002</v>
      </c>
      <c r="AK76" s="5">
        <v>-6.9999999999999999E-4</v>
      </c>
    </row>
    <row r="77" spans="1:37" ht="15" customHeight="1" x14ac:dyDescent="0.25">
      <c r="A77" s="33" t="s">
        <v>193</v>
      </c>
      <c r="B77" s="6" t="s">
        <v>1165</v>
      </c>
      <c r="C77" s="10">
        <v>0</v>
      </c>
      <c r="D77" s="10">
        <v>0</v>
      </c>
      <c r="E77" s="10">
        <v>0</v>
      </c>
      <c r="F77" s="10">
        <v>48.149169999999998</v>
      </c>
      <c r="G77" s="10">
        <v>47.952376999999998</v>
      </c>
      <c r="H77" s="10">
        <v>47.719951999999999</v>
      </c>
      <c r="I77" s="10">
        <v>47.527084000000002</v>
      </c>
      <c r="J77" s="10">
        <v>47.405833999999999</v>
      </c>
      <c r="K77" s="10">
        <v>47.641303999999998</v>
      </c>
      <c r="L77" s="10">
        <v>47.468105000000001</v>
      </c>
      <c r="M77" s="10">
        <v>47.309249999999999</v>
      </c>
      <c r="N77" s="10">
        <v>47.181618</v>
      </c>
      <c r="O77" s="10">
        <v>47.074444</v>
      </c>
      <c r="P77" s="10">
        <v>46.996428999999999</v>
      </c>
      <c r="Q77" s="10">
        <v>46.941367999999997</v>
      </c>
      <c r="R77" s="10">
        <v>46.906981999999999</v>
      </c>
      <c r="S77" s="10">
        <v>46.890182000000003</v>
      </c>
      <c r="T77" s="10">
        <v>46.824005</v>
      </c>
      <c r="U77" s="10">
        <v>46.757289999999998</v>
      </c>
      <c r="V77" s="10">
        <v>46.699759999999998</v>
      </c>
      <c r="W77" s="10">
        <v>46.652931000000002</v>
      </c>
      <c r="X77" s="10">
        <v>46.613342000000003</v>
      </c>
      <c r="Y77" s="10">
        <v>46.581017000000003</v>
      </c>
      <c r="Z77" s="10">
        <v>46.555531000000002</v>
      </c>
      <c r="AA77" s="10">
        <v>46.570591</v>
      </c>
      <c r="AB77" s="10">
        <v>46.585059999999999</v>
      </c>
      <c r="AC77" s="10">
        <v>46.601188999999998</v>
      </c>
      <c r="AD77" s="10">
        <v>46.617885999999999</v>
      </c>
      <c r="AE77" s="10">
        <v>46.634456999999998</v>
      </c>
      <c r="AF77" s="10">
        <v>46.651062000000003</v>
      </c>
      <c r="AG77" s="10">
        <v>46.668125000000003</v>
      </c>
      <c r="AH77" s="10">
        <v>46.684429000000002</v>
      </c>
      <c r="AI77" s="10">
        <v>46.701434999999996</v>
      </c>
      <c r="AJ77" s="10">
        <v>46.711941000000003</v>
      </c>
      <c r="AK77" s="5" t="s">
        <v>12</v>
      </c>
    </row>
    <row r="78" spans="1:37" ht="15" customHeight="1" x14ac:dyDescent="0.25">
      <c r="A78" s="33" t="s">
        <v>192</v>
      </c>
      <c r="B78" s="6" t="s">
        <v>43</v>
      </c>
      <c r="C78" s="10">
        <v>0</v>
      </c>
      <c r="D78" s="10">
        <v>0</v>
      </c>
      <c r="E78" s="10">
        <v>46.226706999999998</v>
      </c>
      <c r="F78" s="10">
        <v>46.075049999999997</v>
      </c>
      <c r="G78" s="10">
        <v>46.000618000000003</v>
      </c>
      <c r="H78" s="10">
        <v>45.660961</v>
      </c>
      <c r="I78" s="10">
        <v>45.160572000000002</v>
      </c>
      <c r="J78" s="10">
        <v>44.714264</v>
      </c>
      <c r="K78" s="10">
        <v>45.190193000000001</v>
      </c>
      <c r="L78" s="10">
        <v>44.950775</v>
      </c>
      <c r="M78" s="10">
        <v>44.732933000000003</v>
      </c>
      <c r="N78" s="10">
        <v>44.554783</v>
      </c>
      <c r="O78" s="10">
        <v>44.407623000000001</v>
      </c>
      <c r="P78" s="10">
        <v>44.299782</v>
      </c>
      <c r="Q78" s="10">
        <v>44.222900000000003</v>
      </c>
      <c r="R78" s="10">
        <v>44.173172000000001</v>
      </c>
      <c r="S78" s="10">
        <v>44.146228999999998</v>
      </c>
      <c r="T78" s="10">
        <v>44.073977999999997</v>
      </c>
      <c r="U78" s="10">
        <v>44.003467999999998</v>
      </c>
      <c r="V78" s="10">
        <v>43.943665000000003</v>
      </c>
      <c r="W78" s="10">
        <v>43.895789999999998</v>
      </c>
      <c r="X78" s="10">
        <v>43.855643999999998</v>
      </c>
      <c r="Y78" s="10">
        <v>43.822983000000001</v>
      </c>
      <c r="Z78" s="10">
        <v>43.797038999999998</v>
      </c>
      <c r="AA78" s="10">
        <v>43.815586000000003</v>
      </c>
      <c r="AB78" s="10">
        <v>43.833587999999999</v>
      </c>
      <c r="AC78" s="10">
        <v>43.85331</v>
      </c>
      <c r="AD78" s="10">
        <v>43.912106000000001</v>
      </c>
      <c r="AE78" s="10">
        <v>44.011642000000002</v>
      </c>
      <c r="AF78" s="10">
        <v>44.075465999999999</v>
      </c>
      <c r="AG78" s="10">
        <v>44.141052000000002</v>
      </c>
      <c r="AH78" s="10">
        <v>44.212150999999999</v>
      </c>
      <c r="AI78" s="10">
        <v>44.283378999999996</v>
      </c>
      <c r="AJ78" s="10">
        <v>44.348633</v>
      </c>
      <c r="AK78" s="5" t="s">
        <v>12</v>
      </c>
    </row>
    <row r="79" spans="1:37" ht="15" customHeight="1" x14ac:dyDescent="0.25">
      <c r="A79" s="33" t="s">
        <v>191</v>
      </c>
      <c r="B79" s="6" t="s">
        <v>41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5" t="s">
        <v>12</v>
      </c>
    </row>
    <row r="80" spans="1:37" ht="15" customHeight="1" x14ac:dyDescent="0.25">
      <c r="A80" s="33" t="s">
        <v>190</v>
      </c>
      <c r="B80" s="6" t="s">
        <v>39</v>
      </c>
      <c r="C80" s="10">
        <v>0</v>
      </c>
      <c r="D80" s="10">
        <v>0</v>
      </c>
      <c r="E80" s="10">
        <v>0</v>
      </c>
      <c r="F80" s="10">
        <v>39.635860000000001</v>
      </c>
      <c r="G80" s="10">
        <v>39.586514000000001</v>
      </c>
      <c r="H80" s="10">
        <v>39.348232000000003</v>
      </c>
      <c r="I80" s="10">
        <v>39.026797999999999</v>
      </c>
      <c r="J80" s="10">
        <v>38.650371999999997</v>
      </c>
      <c r="K80" s="10">
        <v>39.398232</v>
      </c>
      <c r="L80" s="10">
        <v>39.168213000000002</v>
      </c>
      <c r="M80" s="10">
        <v>38.958762999999998</v>
      </c>
      <c r="N80" s="10">
        <v>38.794598000000001</v>
      </c>
      <c r="O80" s="10">
        <v>38.667758999999997</v>
      </c>
      <c r="P80" s="10">
        <v>38.578896</v>
      </c>
      <c r="Q80" s="10">
        <v>38.520699</v>
      </c>
      <c r="R80" s="10">
        <v>38.509228</v>
      </c>
      <c r="S80" s="10">
        <v>38.525466999999999</v>
      </c>
      <c r="T80" s="10">
        <v>38.472369999999998</v>
      </c>
      <c r="U80" s="10">
        <v>38.464309999999998</v>
      </c>
      <c r="V80" s="10">
        <v>38.467125000000003</v>
      </c>
      <c r="W80" s="10">
        <v>38.479446000000003</v>
      </c>
      <c r="X80" s="10">
        <v>38.505718000000002</v>
      </c>
      <c r="Y80" s="10">
        <v>38.534045999999996</v>
      </c>
      <c r="Z80" s="10">
        <v>38.567791</v>
      </c>
      <c r="AA80" s="10">
        <v>38.664661000000002</v>
      </c>
      <c r="AB80" s="10">
        <v>38.741900999999999</v>
      </c>
      <c r="AC80" s="10">
        <v>38.818644999999997</v>
      </c>
      <c r="AD80" s="10">
        <v>38.895580000000002</v>
      </c>
      <c r="AE80" s="10">
        <v>38.972580000000001</v>
      </c>
      <c r="AF80" s="10">
        <v>39.002265999999999</v>
      </c>
      <c r="AG80" s="10">
        <v>39.031241999999999</v>
      </c>
      <c r="AH80" s="10">
        <v>39.059565999999997</v>
      </c>
      <c r="AI80" s="10">
        <v>39.088295000000002</v>
      </c>
      <c r="AJ80" s="10">
        <v>39.110579999999999</v>
      </c>
      <c r="AK80" s="5" t="s">
        <v>12</v>
      </c>
    </row>
    <row r="81" spans="1:37" ht="15" customHeight="1" x14ac:dyDescent="0.25">
      <c r="A81" s="33" t="s">
        <v>189</v>
      </c>
      <c r="B81" s="6" t="s">
        <v>37</v>
      </c>
      <c r="C81" s="10">
        <v>46.971789999999999</v>
      </c>
      <c r="D81" s="10">
        <v>46.576191000000001</v>
      </c>
      <c r="E81" s="10">
        <v>46.319018999999997</v>
      </c>
      <c r="F81" s="10">
        <v>46.251216999999997</v>
      </c>
      <c r="G81" s="10">
        <v>46.348087</v>
      </c>
      <c r="H81" s="10">
        <v>46.344498000000002</v>
      </c>
      <c r="I81" s="10">
        <v>46.275536000000002</v>
      </c>
      <c r="J81" s="10">
        <v>46.283619000000002</v>
      </c>
      <c r="K81" s="10">
        <v>46.723694000000002</v>
      </c>
      <c r="L81" s="10">
        <v>46.676743000000002</v>
      </c>
      <c r="M81" s="10">
        <v>46.622836999999997</v>
      </c>
      <c r="N81" s="10">
        <v>46.584601999999997</v>
      </c>
      <c r="O81" s="10">
        <v>46.549205999999998</v>
      </c>
      <c r="P81" s="10">
        <v>46.526142</v>
      </c>
      <c r="Q81" s="10">
        <v>46.510204000000002</v>
      </c>
      <c r="R81" s="10">
        <v>46.543301</v>
      </c>
      <c r="S81" s="10">
        <v>46.600048000000001</v>
      </c>
      <c r="T81" s="10">
        <v>46.548797999999998</v>
      </c>
      <c r="U81" s="10">
        <v>46.490867999999999</v>
      </c>
      <c r="V81" s="10">
        <v>46.440055999999998</v>
      </c>
      <c r="W81" s="10">
        <v>46.399044000000004</v>
      </c>
      <c r="X81" s="10">
        <v>46.376784999999998</v>
      </c>
      <c r="Y81" s="10">
        <v>46.351906</v>
      </c>
      <c r="Z81" s="10">
        <v>46.333035000000002</v>
      </c>
      <c r="AA81" s="10">
        <v>46.389355000000002</v>
      </c>
      <c r="AB81" s="10">
        <v>46.406497999999999</v>
      </c>
      <c r="AC81" s="10">
        <v>46.423366999999999</v>
      </c>
      <c r="AD81" s="10">
        <v>46.440907000000003</v>
      </c>
      <c r="AE81" s="10">
        <v>46.462066999999998</v>
      </c>
      <c r="AF81" s="10">
        <v>46.488880000000002</v>
      </c>
      <c r="AG81" s="10">
        <v>46.515965000000001</v>
      </c>
      <c r="AH81" s="10">
        <v>46.542301000000002</v>
      </c>
      <c r="AI81" s="10">
        <v>46.569164000000001</v>
      </c>
      <c r="AJ81" s="10">
        <v>46.589478</v>
      </c>
      <c r="AK81" s="5">
        <v>9.0000000000000002E-6</v>
      </c>
    </row>
    <row r="82" spans="1:37" ht="15" customHeight="1" x14ac:dyDescent="0.25">
      <c r="A82" s="33" t="s">
        <v>188</v>
      </c>
      <c r="B82" s="6" t="s">
        <v>35</v>
      </c>
      <c r="C82" s="10">
        <v>0</v>
      </c>
      <c r="D82" s="10">
        <v>0</v>
      </c>
      <c r="E82" s="10">
        <v>0</v>
      </c>
      <c r="F82" s="10">
        <v>52.882404000000001</v>
      </c>
      <c r="G82" s="10">
        <v>52.851246000000003</v>
      </c>
      <c r="H82" s="10">
        <v>52.708519000000003</v>
      </c>
      <c r="I82" s="10">
        <v>52.423050000000003</v>
      </c>
      <c r="J82" s="10">
        <v>52.103039000000003</v>
      </c>
      <c r="K82" s="10">
        <v>52.409481</v>
      </c>
      <c r="L82" s="10">
        <v>52.166553</v>
      </c>
      <c r="M82" s="10">
        <v>51.944732999999999</v>
      </c>
      <c r="N82" s="10">
        <v>51.763367000000002</v>
      </c>
      <c r="O82" s="10">
        <v>51.612389</v>
      </c>
      <c r="P82" s="10">
        <v>51.501099000000004</v>
      </c>
      <c r="Q82" s="10">
        <v>51.420783999999998</v>
      </c>
      <c r="R82" s="10">
        <v>51.425400000000003</v>
      </c>
      <c r="S82" s="10">
        <v>51.467545000000001</v>
      </c>
      <c r="T82" s="10">
        <v>51.395614999999999</v>
      </c>
      <c r="U82" s="10">
        <v>51.322192999999999</v>
      </c>
      <c r="V82" s="10">
        <v>51.259475999999999</v>
      </c>
      <c r="W82" s="10">
        <v>51.208565</v>
      </c>
      <c r="X82" s="10">
        <v>51.179805999999999</v>
      </c>
      <c r="Y82" s="10">
        <v>51.146541999999997</v>
      </c>
      <c r="Z82" s="10">
        <v>51.117561000000002</v>
      </c>
      <c r="AA82" s="10">
        <v>51.175358000000003</v>
      </c>
      <c r="AB82" s="10">
        <v>51.194114999999996</v>
      </c>
      <c r="AC82" s="10">
        <v>51.211750000000002</v>
      </c>
      <c r="AD82" s="10">
        <v>51.230015000000002</v>
      </c>
      <c r="AE82" s="10">
        <v>51.248305999999999</v>
      </c>
      <c r="AF82" s="10">
        <v>51.266525000000001</v>
      </c>
      <c r="AG82" s="10">
        <v>51.285252</v>
      </c>
      <c r="AH82" s="10">
        <v>51.303158000000003</v>
      </c>
      <c r="AI82" s="10">
        <v>51.321655</v>
      </c>
      <c r="AJ82" s="10">
        <v>51.353619000000002</v>
      </c>
      <c r="AK82" s="5" t="s">
        <v>12</v>
      </c>
    </row>
    <row r="83" spans="1:37" ht="15" customHeight="1" x14ac:dyDescent="0.25">
      <c r="A83" s="33" t="s">
        <v>187</v>
      </c>
      <c r="B83" s="6" t="s">
        <v>33</v>
      </c>
      <c r="C83" s="10">
        <v>0</v>
      </c>
      <c r="D83" s="10">
        <v>0</v>
      </c>
      <c r="E83" s="10">
        <v>0</v>
      </c>
      <c r="F83" s="10">
        <v>77.413200000000003</v>
      </c>
      <c r="G83" s="10">
        <v>77.217911000000001</v>
      </c>
      <c r="H83" s="10">
        <v>76.788291999999998</v>
      </c>
      <c r="I83" s="10">
        <v>76.332138</v>
      </c>
      <c r="J83" s="10">
        <v>75.964752000000004</v>
      </c>
      <c r="K83" s="10">
        <v>76.742881999999994</v>
      </c>
      <c r="L83" s="10">
        <v>76.636702999999997</v>
      </c>
      <c r="M83" s="10">
        <v>76.539580999999998</v>
      </c>
      <c r="N83" s="10">
        <v>76.458054000000004</v>
      </c>
      <c r="O83" s="10">
        <v>76.384483000000003</v>
      </c>
      <c r="P83" s="10">
        <v>76.323639</v>
      </c>
      <c r="Q83" s="10">
        <v>76.272666999999998</v>
      </c>
      <c r="R83" s="10">
        <v>76.232001999999994</v>
      </c>
      <c r="S83" s="10">
        <v>76.202026000000004</v>
      </c>
      <c r="T83" s="10">
        <v>76.118492000000003</v>
      </c>
      <c r="U83" s="10">
        <v>76.032829000000007</v>
      </c>
      <c r="V83" s="10">
        <v>75.956778999999997</v>
      </c>
      <c r="W83" s="10">
        <v>75.892250000000004</v>
      </c>
      <c r="X83" s="10">
        <v>75.837006000000002</v>
      </c>
      <c r="Y83" s="10">
        <v>75.791595000000001</v>
      </c>
      <c r="Z83" s="10">
        <v>75.756164999999996</v>
      </c>
      <c r="AA83" s="10">
        <v>75.763915999999995</v>
      </c>
      <c r="AB83" s="10">
        <v>75.771584000000004</v>
      </c>
      <c r="AC83" s="10">
        <v>75.780602000000002</v>
      </c>
      <c r="AD83" s="10">
        <v>75.790290999999996</v>
      </c>
      <c r="AE83" s="10">
        <v>75.951392999999996</v>
      </c>
      <c r="AF83" s="10">
        <v>75.966988000000001</v>
      </c>
      <c r="AG83" s="10">
        <v>75.977538999999993</v>
      </c>
      <c r="AH83" s="10">
        <v>75.987671000000006</v>
      </c>
      <c r="AI83" s="10">
        <v>75.998420999999993</v>
      </c>
      <c r="AJ83" s="10">
        <v>76.002860999999996</v>
      </c>
      <c r="AK83" s="5" t="s">
        <v>12</v>
      </c>
    </row>
    <row r="84" spans="1:37" ht="15" customHeight="1" x14ac:dyDescent="0.25">
      <c r="B84" s="6" t="s">
        <v>1166</v>
      </c>
      <c r="C84" s="10">
        <v>41.754371999999996</v>
      </c>
      <c r="D84" s="10">
        <v>41.420772999999997</v>
      </c>
      <c r="E84" s="10">
        <v>41.197693000000001</v>
      </c>
      <c r="F84" s="10">
        <v>41.102932000000003</v>
      </c>
      <c r="G84" s="10">
        <v>41.036388000000002</v>
      </c>
      <c r="H84" s="10">
        <v>40.885795999999999</v>
      </c>
      <c r="I84" s="10">
        <v>40.700873999999999</v>
      </c>
      <c r="J84" s="10">
        <v>40.596812999999997</v>
      </c>
      <c r="K84" s="10">
        <v>41.103344</v>
      </c>
      <c r="L84" s="10">
        <v>40.97916</v>
      </c>
      <c r="M84" s="10">
        <v>40.854785999999997</v>
      </c>
      <c r="N84" s="10">
        <v>40.757899999999999</v>
      </c>
      <c r="O84" s="10">
        <v>40.677684999999997</v>
      </c>
      <c r="P84" s="10">
        <v>40.623314000000001</v>
      </c>
      <c r="Q84" s="10">
        <v>40.587975</v>
      </c>
      <c r="R84" s="10">
        <v>40.571854000000002</v>
      </c>
      <c r="S84" s="10">
        <v>40.598166999999997</v>
      </c>
      <c r="T84" s="10">
        <v>40.566040000000001</v>
      </c>
      <c r="U84" s="10">
        <v>40.531353000000003</v>
      </c>
      <c r="V84" s="10">
        <v>40.504738000000003</v>
      </c>
      <c r="W84" s="10">
        <v>40.488112999999998</v>
      </c>
      <c r="X84" s="10">
        <v>40.479728999999999</v>
      </c>
      <c r="Y84" s="10">
        <v>40.476768</v>
      </c>
      <c r="Z84" s="10">
        <v>40.479675</v>
      </c>
      <c r="AA84" s="10">
        <v>40.517136000000001</v>
      </c>
      <c r="AB84" s="10">
        <v>40.555084000000001</v>
      </c>
      <c r="AC84" s="10">
        <v>40.593936999999997</v>
      </c>
      <c r="AD84" s="10">
        <v>40.633159999999997</v>
      </c>
      <c r="AE84" s="10">
        <v>40.675654999999999</v>
      </c>
      <c r="AF84" s="10">
        <v>40.713352</v>
      </c>
      <c r="AG84" s="10">
        <v>40.751067999999997</v>
      </c>
      <c r="AH84" s="10">
        <v>40.788218999999998</v>
      </c>
      <c r="AI84" s="10">
        <v>40.825775</v>
      </c>
      <c r="AJ84" s="10">
        <v>40.856940999999999</v>
      </c>
      <c r="AK84" s="5">
        <v>-4.28E-4</v>
      </c>
    </row>
    <row r="85" spans="1:37" ht="15" customHeight="1" x14ac:dyDescent="0.25">
      <c r="A85" s="33" t="s">
        <v>185</v>
      </c>
      <c r="B85" s="6" t="s">
        <v>1167</v>
      </c>
      <c r="C85" s="10">
        <v>0</v>
      </c>
      <c r="D85" s="10">
        <v>0</v>
      </c>
      <c r="E85" s="10">
        <v>0</v>
      </c>
      <c r="F85" s="10">
        <v>59.018478000000002</v>
      </c>
      <c r="G85" s="10">
        <v>58.905681999999999</v>
      </c>
      <c r="H85" s="10">
        <v>58.671332999999997</v>
      </c>
      <c r="I85" s="10">
        <v>58.397202</v>
      </c>
      <c r="J85" s="10">
        <v>58.133595</v>
      </c>
      <c r="K85" s="10">
        <v>58.320900000000002</v>
      </c>
      <c r="L85" s="10">
        <v>58.159968999999997</v>
      </c>
      <c r="M85" s="10">
        <v>57.986880999999997</v>
      </c>
      <c r="N85" s="10">
        <v>57.847617999999997</v>
      </c>
      <c r="O85" s="10">
        <v>57.730141000000003</v>
      </c>
      <c r="P85" s="10">
        <v>57.643237999999997</v>
      </c>
      <c r="Q85" s="10">
        <v>57.579132000000001</v>
      </c>
      <c r="R85" s="10">
        <v>57.550220000000003</v>
      </c>
      <c r="S85" s="10">
        <v>57.532950999999997</v>
      </c>
      <c r="T85" s="10">
        <v>57.460414999999998</v>
      </c>
      <c r="U85" s="10">
        <v>57.387127</v>
      </c>
      <c r="V85" s="10">
        <v>57.323836999999997</v>
      </c>
      <c r="W85" s="10">
        <v>57.271954000000001</v>
      </c>
      <c r="X85" s="10">
        <v>57.229064999999999</v>
      </c>
      <c r="Y85" s="10">
        <v>57.193634000000003</v>
      </c>
      <c r="Z85" s="10">
        <v>57.165146</v>
      </c>
      <c r="AA85" s="10">
        <v>57.184306999999997</v>
      </c>
      <c r="AB85" s="10">
        <v>57.199505000000002</v>
      </c>
      <c r="AC85" s="10">
        <v>57.215843</v>
      </c>
      <c r="AD85" s="10">
        <v>57.232708000000002</v>
      </c>
      <c r="AE85" s="10">
        <v>57.275539000000002</v>
      </c>
      <c r="AF85" s="10">
        <v>57.293320000000001</v>
      </c>
      <c r="AG85" s="10">
        <v>57.312370000000001</v>
      </c>
      <c r="AH85" s="10">
        <v>57.337966999999999</v>
      </c>
      <c r="AI85" s="10">
        <v>57.364105000000002</v>
      </c>
      <c r="AJ85" s="10">
        <v>57.383682</v>
      </c>
      <c r="AK85" s="5" t="s">
        <v>12</v>
      </c>
    </row>
    <row r="86" spans="1:37" ht="15" customHeight="1" x14ac:dyDescent="0.25">
      <c r="A86" s="33" t="s">
        <v>184</v>
      </c>
    </row>
    <row r="87" spans="1:37" ht="15" customHeight="1" x14ac:dyDescent="0.25">
      <c r="A87" s="33" t="s">
        <v>183</v>
      </c>
      <c r="B87" s="4" t="s">
        <v>199</v>
      </c>
    </row>
    <row r="88" spans="1:37" ht="15" customHeight="1" x14ac:dyDescent="0.25">
      <c r="A88" s="33" t="s">
        <v>182</v>
      </c>
      <c r="B88" s="6" t="s">
        <v>55</v>
      </c>
      <c r="C88" s="10">
        <v>42.858021000000001</v>
      </c>
      <c r="D88" s="10">
        <v>43.227229999999999</v>
      </c>
      <c r="E88" s="10">
        <v>43.629761000000002</v>
      </c>
      <c r="F88" s="10">
        <v>44.155208999999999</v>
      </c>
      <c r="G88" s="10">
        <v>44.554656999999999</v>
      </c>
      <c r="H88" s="10">
        <v>44.875335999999997</v>
      </c>
      <c r="I88" s="10">
        <v>45.213379000000003</v>
      </c>
      <c r="J88" s="10">
        <v>45.532192000000002</v>
      </c>
      <c r="K88" s="10">
        <v>46.023724000000001</v>
      </c>
      <c r="L88" s="10">
        <v>46.157325999999998</v>
      </c>
      <c r="M88" s="10">
        <v>46.276459000000003</v>
      </c>
      <c r="N88" s="10">
        <v>46.386059000000003</v>
      </c>
      <c r="O88" s="10">
        <v>46.483437000000002</v>
      </c>
      <c r="P88" s="10">
        <v>46.579200999999998</v>
      </c>
      <c r="Q88" s="10">
        <v>46.672809999999998</v>
      </c>
      <c r="R88" s="10">
        <v>46.766570999999999</v>
      </c>
      <c r="S88" s="10">
        <v>46.860123000000002</v>
      </c>
      <c r="T88" s="10">
        <v>46.891758000000003</v>
      </c>
      <c r="U88" s="10">
        <v>46.910446</v>
      </c>
      <c r="V88" s="10">
        <v>46.928474000000001</v>
      </c>
      <c r="W88" s="10">
        <v>46.947043999999998</v>
      </c>
      <c r="X88" s="10">
        <v>46.965060999999999</v>
      </c>
      <c r="Y88" s="10">
        <v>46.982635000000002</v>
      </c>
      <c r="Z88" s="10">
        <v>46.999946999999999</v>
      </c>
      <c r="AA88" s="10">
        <v>47.017696000000001</v>
      </c>
      <c r="AB88" s="10">
        <v>47.034247999999998</v>
      </c>
      <c r="AC88" s="10">
        <v>47.051960000000001</v>
      </c>
      <c r="AD88" s="10">
        <v>47.072327000000001</v>
      </c>
      <c r="AE88" s="10">
        <v>47.095306000000001</v>
      </c>
      <c r="AF88" s="10">
        <v>47.117930999999999</v>
      </c>
      <c r="AG88" s="10">
        <v>47.140636000000001</v>
      </c>
      <c r="AH88" s="10">
        <v>47.162785</v>
      </c>
      <c r="AI88" s="10">
        <v>47.185302999999998</v>
      </c>
      <c r="AJ88" s="10">
        <v>47.201374000000001</v>
      </c>
      <c r="AK88" s="5">
        <v>2.7520000000000001E-3</v>
      </c>
    </row>
    <row r="89" spans="1:37" ht="15" customHeight="1" x14ac:dyDescent="0.25">
      <c r="A89" s="33" t="s">
        <v>181</v>
      </c>
      <c r="B89" s="6" t="s">
        <v>53</v>
      </c>
      <c r="C89" s="10">
        <v>33.750678999999998</v>
      </c>
      <c r="D89" s="10">
        <v>34.094872000000002</v>
      </c>
      <c r="E89" s="10">
        <v>34.549522000000003</v>
      </c>
      <c r="F89" s="10">
        <v>35.095005</v>
      </c>
      <c r="G89" s="10">
        <v>35.495361000000003</v>
      </c>
      <c r="H89" s="10">
        <v>35.978839999999998</v>
      </c>
      <c r="I89" s="10">
        <v>36.399844999999999</v>
      </c>
      <c r="J89" s="10">
        <v>36.693156999999999</v>
      </c>
      <c r="K89" s="10">
        <v>37.088070000000002</v>
      </c>
      <c r="L89" s="10">
        <v>37.215363000000004</v>
      </c>
      <c r="M89" s="10">
        <v>37.312347000000003</v>
      </c>
      <c r="N89" s="10">
        <v>37.418529999999997</v>
      </c>
      <c r="O89" s="10">
        <v>37.515694000000003</v>
      </c>
      <c r="P89" s="10">
        <v>37.619174999999998</v>
      </c>
      <c r="Q89" s="10">
        <v>37.719704</v>
      </c>
      <c r="R89" s="10">
        <v>37.820061000000003</v>
      </c>
      <c r="S89" s="10">
        <v>37.921630999999998</v>
      </c>
      <c r="T89" s="10">
        <v>37.961933000000002</v>
      </c>
      <c r="U89" s="10">
        <v>37.990161999999998</v>
      </c>
      <c r="V89" s="10">
        <v>38.016972000000003</v>
      </c>
      <c r="W89" s="10">
        <v>38.046604000000002</v>
      </c>
      <c r="X89" s="10">
        <v>38.074706999999997</v>
      </c>
      <c r="Y89" s="10">
        <v>38.102145999999998</v>
      </c>
      <c r="Z89" s="10">
        <v>38.129432999999999</v>
      </c>
      <c r="AA89" s="10">
        <v>38.157482000000002</v>
      </c>
      <c r="AB89" s="10">
        <v>38.184147000000003</v>
      </c>
      <c r="AC89" s="10">
        <v>38.213107999999998</v>
      </c>
      <c r="AD89" s="10">
        <v>38.242584000000001</v>
      </c>
      <c r="AE89" s="10">
        <v>38.271605999999998</v>
      </c>
      <c r="AF89" s="10">
        <v>38.300387999999998</v>
      </c>
      <c r="AG89" s="10">
        <v>38.329563</v>
      </c>
      <c r="AH89" s="10">
        <v>38.357287999999997</v>
      </c>
      <c r="AI89" s="10">
        <v>38.385905999999999</v>
      </c>
      <c r="AJ89" s="10">
        <v>38.407566000000003</v>
      </c>
      <c r="AK89" s="5">
        <v>3.7290000000000001E-3</v>
      </c>
    </row>
    <row r="90" spans="1:37" ht="15" customHeight="1" x14ac:dyDescent="0.25">
      <c r="A90" s="33" t="s">
        <v>180</v>
      </c>
      <c r="B90" s="6" t="s">
        <v>51</v>
      </c>
      <c r="C90" s="10">
        <v>28.732282999999999</v>
      </c>
      <c r="D90" s="10">
        <v>29.037175999999999</v>
      </c>
      <c r="E90" s="10">
        <v>29.41197</v>
      </c>
      <c r="F90" s="10">
        <v>29.925961999999998</v>
      </c>
      <c r="G90" s="10">
        <v>30.300208999999999</v>
      </c>
      <c r="H90" s="10">
        <v>30.658169000000001</v>
      </c>
      <c r="I90" s="10">
        <v>30.949078</v>
      </c>
      <c r="J90" s="10">
        <v>31.167213</v>
      </c>
      <c r="K90" s="10">
        <v>31.630787000000002</v>
      </c>
      <c r="L90" s="10">
        <v>31.744204</v>
      </c>
      <c r="M90" s="10">
        <v>31.842030999999999</v>
      </c>
      <c r="N90" s="10">
        <v>31.949836999999999</v>
      </c>
      <c r="O90" s="10">
        <v>32.045692000000003</v>
      </c>
      <c r="P90" s="10">
        <v>32.149521</v>
      </c>
      <c r="Q90" s="10">
        <v>32.250950000000003</v>
      </c>
      <c r="R90" s="10">
        <v>32.352317999999997</v>
      </c>
      <c r="S90" s="10">
        <v>32.454738999999996</v>
      </c>
      <c r="T90" s="10">
        <v>32.495601999999998</v>
      </c>
      <c r="U90" s="10">
        <v>32.524723000000002</v>
      </c>
      <c r="V90" s="10">
        <v>32.552672999999999</v>
      </c>
      <c r="W90" s="10">
        <v>32.583817000000003</v>
      </c>
      <c r="X90" s="10">
        <v>32.613098000000001</v>
      </c>
      <c r="Y90" s="10">
        <v>32.641598000000002</v>
      </c>
      <c r="Z90" s="10">
        <v>32.670048000000001</v>
      </c>
      <c r="AA90" s="10">
        <v>32.699184000000002</v>
      </c>
      <c r="AB90" s="10">
        <v>32.726913000000003</v>
      </c>
      <c r="AC90" s="10">
        <v>32.757041999999998</v>
      </c>
      <c r="AD90" s="10">
        <v>32.787807000000001</v>
      </c>
      <c r="AE90" s="10">
        <v>32.817860000000003</v>
      </c>
      <c r="AF90" s="10">
        <v>32.847855000000003</v>
      </c>
      <c r="AG90" s="10">
        <v>32.878357000000001</v>
      </c>
      <c r="AH90" s="10">
        <v>32.907299000000002</v>
      </c>
      <c r="AI90" s="10">
        <v>32.937119000000003</v>
      </c>
      <c r="AJ90" s="10">
        <v>32.960064000000003</v>
      </c>
      <c r="AK90" s="5">
        <v>3.9680000000000002E-3</v>
      </c>
    </row>
    <row r="91" spans="1:37" ht="15" customHeight="1" x14ac:dyDescent="0.25">
      <c r="A91" s="33" t="s">
        <v>179</v>
      </c>
      <c r="B91" s="6" t="s">
        <v>49</v>
      </c>
      <c r="C91" s="10">
        <v>27.473970000000001</v>
      </c>
      <c r="D91" s="10">
        <v>27.772856000000001</v>
      </c>
      <c r="E91" s="10">
        <v>28.145154999999999</v>
      </c>
      <c r="F91" s="10">
        <v>28.730913000000001</v>
      </c>
      <c r="G91" s="10">
        <v>29.163595000000001</v>
      </c>
      <c r="H91" s="10">
        <v>29.504698000000001</v>
      </c>
      <c r="I91" s="10">
        <v>29.831786999999998</v>
      </c>
      <c r="J91" s="10">
        <v>29.994662999999999</v>
      </c>
      <c r="K91" s="10">
        <v>30.421296999999999</v>
      </c>
      <c r="L91" s="10">
        <v>30.539300999999998</v>
      </c>
      <c r="M91" s="10">
        <v>30.635028999999999</v>
      </c>
      <c r="N91" s="10">
        <v>30.740423</v>
      </c>
      <c r="O91" s="10">
        <v>30.834503000000002</v>
      </c>
      <c r="P91" s="10">
        <v>30.937750000000001</v>
      </c>
      <c r="Q91" s="10">
        <v>31.040019999999998</v>
      </c>
      <c r="R91" s="10">
        <v>31.141687000000001</v>
      </c>
      <c r="S91" s="10">
        <v>31.244071999999999</v>
      </c>
      <c r="T91" s="10">
        <v>31.285001999999999</v>
      </c>
      <c r="U91" s="10">
        <v>31.312899000000002</v>
      </c>
      <c r="V91" s="10">
        <v>31.339030999999999</v>
      </c>
      <c r="W91" s="10">
        <v>31.367889000000002</v>
      </c>
      <c r="X91" s="10">
        <v>31.394850000000002</v>
      </c>
      <c r="Y91" s="10">
        <v>31.421049</v>
      </c>
      <c r="Z91" s="10">
        <v>31.447067000000001</v>
      </c>
      <c r="AA91" s="10">
        <v>31.473568</v>
      </c>
      <c r="AB91" s="10">
        <v>31.498684000000001</v>
      </c>
      <c r="AC91" s="10">
        <v>31.525789</v>
      </c>
      <c r="AD91" s="10">
        <v>31.553308000000001</v>
      </c>
      <c r="AE91" s="10">
        <v>31.580113999999998</v>
      </c>
      <c r="AF91" s="10">
        <v>31.606741</v>
      </c>
      <c r="AG91" s="10">
        <v>31.633682</v>
      </c>
      <c r="AH91" s="10">
        <v>31.659189000000001</v>
      </c>
      <c r="AI91" s="10">
        <v>31.685328999999999</v>
      </c>
      <c r="AJ91" s="10">
        <v>31.704612999999998</v>
      </c>
      <c r="AK91" s="5">
        <v>4.1460000000000004E-3</v>
      </c>
    </row>
    <row r="92" spans="1:37" ht="15" customHeight="1" x14ac:dyDescent="0.25">
      <c r="A92" s="33" t="s">
        <v>178</v>
      </c>
      <c r="B92" s="6" t="s">
        <v>47</v>
      </c>
      <c r="C92" s="10">
        <v>36.941299000000001</v>
      </c>
      <c r="D92" s="10">
        <v>37.248871000000001</v>
      </c>
      <c r="E92" s="10">
        <v>37.654068000000002</v>
      </c>
      <c r="F92" s="10">
        <v>38.156551</v>
      </c>
      <c r="G92" s="10">
        <v>38.515479999999997</v>
      </c>
      <c r="H92" s="10">
        <v>38.961094000000003</v>
      </c>
      <c r="I92" s="10">
        <v>39.373286999999998</v>
      </c>
      <c r="J92" s="10">
        <v>39.564796000000001</v>
      </c>
      <c r="K92" s="10">
        <v>39.962772000000001</v>
      </c>
      <c r="L92" s="10">
        <v>40.083526999999997</v>
      </c>
      <c r="M92" s="10">
        <v>40.180832000000002</v>
      </c>
      <c r="N92" s="10">
        <v>40.286845999999997</v>
      </c>
      <c r="O92" s="10">
        <v>40.384270000000001</v>
      </c>
      <c r="P92" s="10">
        <v>40.486721000000003</v>
      </c>
      <c r="Q92" s="10">
        <v>40.586685000000003</v>
      </c>
      <c r="R92" s="10">
        <v>40.685611999999999</v>
      </c>
      <c r="S92" s="10">
        <v>40.785313000000002</v>
      </c>
      <c r="T92" s="10">
        <v>40.823352999999997</v>
      </c>
      <c r="U92" s="10">
        <v>40.849251000000002</v>
      </c>
      <c r="V92" s="10">
        <v>40.873565999999997</v>
      </c>
      <c r="W92" s="10">
        <v>40.899590000000003</v>
      </c>
      <c r="X92" s="10">
        <v>40.924140999999999</v>
      </c>
      <c r="Y92" s="10">
        <v>40.947994000000001</v>
      </c>
      <c r="Z92" s="10">
        <v>40.971550000000001</v>
      </c>
      <c r="AA92" s="10">
        <v>40.995598000000001</v>
      </c>
      <c r="AB92" s="10">
        <v>41.018352999999998</v>
      </c>
      <c r="AC92" s="10">
        <v>41.042811999999998</v>
      </c>
      <c r="AD92" s="10">
        <v>41.067504999999997</v>
      </c>
      <c r="AE92" s="10">
        <v>41.091746999999998</v>
      </c>
      <c r="AF92" s="10">
        <v>41.115532000000002</v>
      </c>
      <c r="AG92" s="10">
        <v>41.139481000000004</v>
      </c>
      <c r="AH92" s="10">
        <v>41.162170000000003</v>
      </c>
      <c r="AI92" s="10">
        <v>41.185428999999999</v>
      </c>
      <c r="AJ92" s="10">
        <v>41.201771000000001</v>
      </c>
      <c r="AK92" s="5">
        <v>3.1570000000000001E-3</v>
      </c>
    </row>
    <row r="93" spans="1:37" ht="15" customHeight="1" x14ac:dyDescent="0.25">
      <c r="A93" s="33" t="s">
        <v>177</v>
      </c>
      <c r="B93" s="6" t="s">
        <v>45</v>
      </c>
      <c r="C93" s="10">
        <v>68.925735000000003</v>
      </c>
      <c r="D93" s="10">
        <v>69.299980000000005</v>
      </c>
      <c r="E93" s="10">
        <v>69.701920000000001</v>
      </c>
      <c r="F93" s="10">
        <v>70.188416000000004</v>
      </c>
      <c r="G93" s="10">
        <v>70.557548999999995</v>
      </c>
      <c r="H93" s="10">
        <v>70.848129</v>
      </c>
      <c r="I93" s="10">
        <v>71.168807999999999</v>
      </c>
      <c r="J93" s="10">
        <v>71.473563999999996</v>
      </c>
      <c r="K93" s="10">
        <v>71.725853000000001</v>
      </c>
      <c r="L93" s="10">
        <v>71.845710999999994</v>
      </c>
      <c r="M93" s="10">
        <v>71.951201999999995</v>
      </c>
      <c r="N93" s="10">
        <v>72.055756000000002</v>
      </c>
      <c r="O93" s="10">
        <v>72.152175999999997</v>
      </c>
      <c r="P93" s="10">
        <v>72.249054000000001</v>
      </c>
      <c r="Q93" s="10">
        <v>72.342392000000004</v>
      </c>
      <c r="R93" s="10">
        <v>72.436211</v>
      </c>
      <c r="S93" s="10">
        <v>72.530158999999998</v>
      </c>
      <c r="T93" s="10">
        <v>72.561317000000003</v>
      </c>
      <c r="U93" s="10">
        <v>72.579284999999999</v>
      </c>
      <c r="V93" s="10">
        <v>72.596207000000007</v>
      </c>
      <c r="W93" s="10">
        <v>72.614204000000001</v>
      </c>
      <c r="X93" s="10">
        <v>72.631493000000006</v>
      </c>
      <c r="Y93" s="10">
        <v>72.648330999999999</v>
      </c>
      <c r="Z93" s="10">
        <v>72.664924999999997</v>
      </c>
      <c r="AA93" s="10">
        <v>72.681808000000004</v>
      </c>
      <c r="AB93" s="10">
        <v>72.697624000000005</v>
      </c>
      <c r="AC93" s="10">
        <v>72.714416999999997</v>
      </c>
      <c r="AD93" s="10">
        <v>72.731200999999999</v>
      </c>
      <c r="AE93" s="10">
        <v>72.747894000000002</v>
      </c>
      <c r="AF93" s="10">
        <v>72.764037999999999</v>
      </c>
      <c r="AG93" s="10">
        <v>72.780197000000001</v>
      </c>
      <c r="AH93" s="10">
        <v>72.795624000000004</v>
      </c>
      <c r="AI93" s="10">
        <v>72.811408999999998</v>
      </c>
      <c r="AJ93" s="10">
        <v>72.820526000000001</v>
      </c>
      <c r="AK93" s="5">
        <v>1.5499999999999999E-3</v>
      </c>
    </row>
    <row r="94" spans="1:37" ht="15" customHeight="1" x14ac:dyDescent="0.25">
      <c r="A94" s="33" t="s">
        <v>176</v>
      </c>
      <c r="B94" s="6" t="s">
        <v>1164</v>
      </c>
      <c r="C94" s="10">
        <v>25.539853999999998</v>
      </c>
      <c r="D94" s="10">
        <v>25.858817999999999</v>
      </c>
      <c r="E94" s="10">
        <v>26.210277999999999</v>
      </c>
      <c r="F94" s="10">
        <v>26.702251</v>
      </c>
      <c r="G94" s="10">
        <v>27.064543</v>
      </c>
      <c r="H94" s="10">
        <v>27.352644000000002</v>
      </c>
      <c r="I94" s="10">
        <v>27.657726</v>
      </c>
      <c r="J94" s="10">
        <v>27.852701</v>
      </c>
      <c r="K94" s="10">
        <v>28.222467000000002</v>
      </c>
      <c r="L94" s="10">
        <v>28.326212000000002</v>
      </c>
      <c r="M94" s="10">
        <v>28.417168</v>
      </c>
      <c r="N94" s="10">
        <v>28.514585</v>
      </c>
      <c r="O94" s="10">
        <v>28.606026</v>
      </c>
      <c r="P94" s="10">
        <v>28.704939</v>
      </c>
      <c r="Q94" s="10">
        <v>28.802073</v>
      </c>
      <c r="R94" s="10">
        <v>28.899031000000001</v>
      </c>
      <c r="S94" s="10">
        <v>28.995920000000002</v>
      </c>
      <c r="T94" s="10">
        <v>29.030892999999999</v>
      </c>
      <c r="U94" s="10">
        <v>29.053502999999999</v>
      </c>
      <c r="V94" s="10">
        <v>29.074974000000001</v>
      </c>
      <c r="W94" s="10">
        <v>29.098144999999999</v>
      </c>
      <c r="X94" s="10">
        <v>29.120134</v>
      </c>
      <c r="Y94" s="10">
        <v>29.141558</v>
      </c>
      <c r="Z94" s="10">
        <v>29.162758</v>
      </c>
      <c r="AA94" s="10">
        <v>29.194241999999999</v>
      </c>
      <c r="AB94" s="10">
        <v>29.231173999999999</v>
      </c>
      <c r="AC94" s="10">
        <v>29.268962999999999</v>
      </c>
      <c r="AD94" s="10">
        <v>29.306785999999999</v>
      </c>
      <c r="AE94" s="10">
        <v>29.344470999999999</v>
      </c>
      <c r="AF94" s="10">
        <v>29.381755999999999</v>
      </c>
      <c r="AG94" s="10">
        <v>29.419066999999998</v>
      </c>
      <c r="AH94" s="10">
        <v>29.455732000000001</v>
      </c>
      <c r="AI94" s="10">
        <v>29.492697</v>
      </c>
      <c r="AJ94" s="10">
        <v>29.523129999999998</v>
      </c>
      <c r="AK94" s="5">
        <v>4.15E-3</v>
      </c>
    </row>
    <row r="95" spans="1:37" ht="15" customHeight="1" x14ac:dyDescent="0.25">
      <c r="A95" s="33" t="s">
        <v>175</v>
      </c>
      <c r="B95" s="6" t="s">
        <v>1165</v>
      </c>
      <c r="C95" s="10">
        <v>34.899661999999999</v>
      </c>
      <c r="D95" s="10">
        <v>35.225662</v>
      </c>
      <c r="E95" s="10">
        <v>35.634979000000001</v>
      </c>
      <c r="F95" s="10">
        <v>36.167095000000003</v>
      </c>
      <c r="G95" s="10">
        <v>36.520854999999997</v>
      </c>
      <c r="H95" s="10">
        <v>36.873623000000002</v>
      </c>
      <c r="I95" s="10">
        <v>37.284461999999998</v>
      </c>
      <c r="J95" s="10">
        <v>37.642463999999997</v>
      </c>
      <c r="K95" s="10">
        <v>38.117629999999998</v>
      </c>
      <c r="L95" s="10">
        <v>38.21508</v>
      </c>
      <c r="M95" s="10">
        <v>38.308205000000001</v>
      </c>
      <c r="N95" s="10">
        <v>38.409072999999999</v>
      </c>
      <c r="O95" s="10">
        <v>38.503784000000003</v>
      </c>
      <c r="P95" s="10">
        <v>38.603306000000003</v>
      </c>
      <c r="Q95" s="10">
        <v>38.701388999999999</v>
      </c>
      <c r="R95" s="10">
        <v>38.798057999999997</v>
      </c>
      <c r="S95" s="10">
        <v>38.894371</v>
      </c>
      <c r="T95" s="10">
        <v>38.928234000000003</v>
      </c>
      <c r="U95" s="10">
        <v>38.950054000000002</v>
      </c>
      <c r="V95" s="10">
        <v>38.970821000000001</v>
      </c>
      <c r="W95" s="10">
        <v>38.993640999999997</v>
      </c>
      <c r="X95" s="10">
        <v>39.015307999999997</v>
      </c>
      <c r="Y95" s="10">
        <v>39.036563999999998</v>
      </c>
      <c r="Z95" s="10">
        <v>39.057735000000001</v>
      </c>
      <c r="AA95" s="10">
        <v>39.079453000000001</v>
      </c>
      <c r="AB95" s="10">
        <v>39.100200999999998</v>
      </c>
      <c r="AC95" s="10">
        <v>39.122608</v>
      </c>
      <c r="AD95" s="10">
        <v>39.145428000000003</v>
      </c>
      <c r="AE95" s="10">
        <v>39.167918999999998</v>
      </c>
      <c r="AF95" s="10">
        <v>39.190258</v>
      </c>
      <c r="AG95" s="10">
        <v>39.212929000000003</v>
      </c>
      <c r="AH95" s="10">
        <v>39.234577000000002</v>
      </c>
      <c r="AI95" s="10">
        <v>39.256889000000001</v>
      </c>
      <c r="AJ95" s="10">
        <v>39.272522000000002</v>
      </c>
      <c r="AK95" s="5">
        <v>3.4039999999999999E-3</v>
      </c>
    </row>
    <row r="96" spans="1:37" ht="15" customHeight="1" x14ac:dyDescent="0.25">
      <c r="A96" s="33" t="s">
        <v>174</v>
      </c>
      <c r="B96" s="6" t="s">
        <v>43</v>
      </c>
      <c r="C96" s="10">
        <v>29.998038999999999</v>
      </c>
      <c r="D96" s="10">
        <v>30.436029000000001</v>
      </c>
      <c r="E96" s="10">
        <v>30.960754000000001</v>
      </c>
      <c r="F96" s="10">
        <v>31.68092</v>
      </c>
      <c r="G96" s="10">
        <v>32.378044000000003</v>
      </c>
      <c r="H96" s="10">
        <v>32.808182000000002</v>
      </c>
      <c r="I96" s="10">
        <v>33.055008000000001</v>
      </c>
      <c r="J96" s="10">
        <v>33.261063</v>
      </c>
      <c r="K96" s="10">
        <v>33.992534999999997</v>
      </c>
      <c r="L96" s="10">
        <v>34.088123000000003</v>
      </c>
      <c r="M96" s="10">
        <v>34.180278999999999</v>
      </c>
      <c r="N96" s="10">
        <v>34.279076000000003</v>
      </c>
      <c r="O96" s="10">
        <v>34.370246999999999</v>
      </c>
      <c r="P96" s="10">
        <v>34.465815999999997</v>
      </c>
      <c r="Q96" s="10">
        <v>34.560650000000003</v>
      </c>
      <c r="R96" s="10">
        <v>34.655994</v>
      </c>
      <c r="S96" s="10">
        <v>34.752979000000003</v>
      </c>
      <c r="T96" s="10">
        <v>34.788891</v>
      </c>
      <c r="U96" s="10">
        <v>34.813343000000003</v>
      </c>
      <c r="V96" s="10">
        <v>34.837032000000001</v>
      </c>
      <c r="W96" s="10">
        <v>34.863796000000001</v>
      </c>
      <c r="X96" s="10">
        <v>34.889378000000001</v>
      </c>
      <c r="Y96" s="10">
        <v>34.914752999999997</v>
      </c>
      <c r="Z96" s="10">
        <v>34.940455999999998</v>
      </c>
      <c r="AA96" s="10">
        <v>34.967162999999999</v>
      </c>
      <c r="AB96" s="10">
        <v>34.992972999999999</v>
      </c>
      <c r="AC96" s="10">
        <v>35.039729999999999</v>
      </c>
      <c r="AD96" s="10">
        <v>35.108066999999998</v>
      </c>
      <c r="AE96" s="10">
        <v>35.242085000000003</v>
      </c>
      <c r="AF96" s="10">
        <v>35.311615000000003</v>
      </c>
      <c r="AG96" s="10">
        <v>35.381583999999997</v>
      </c>
      <c r="AH96" s="10">
        <v>35.458331999999999</v>
      </c>
      <c r="AI96" s="10">
        <v>35.535049000000001</v>
      </c>
      <c r="AJ96" s="10">
        <v>35.605716999999999</v>
      </c>
      <c r="AK96" s="5">
        <v>4.9150000000000001E-3</v>
      </c>
    </row>
    <row r="97" spans="1:37" ht="15" customHeight="1" x14ac:dyDescent="0.25">
      <c r="B97" s="6" t="s">
        <v>41</v>
      </c>
      <c r="C97" s="10">
        <v>38.954265999999997</v>
      </c>
      <c r="D97" s="10">
        <v>39.355956999999997</v>
      </c>
      <c r="E97" s="10">
        <v>39.795082000000001</v>
      </c>
      <c r="F97" s="10">
        <v>40.390903000000002</v>
      </c>
      <c r="G97" s="10">
        <v>40.971584</v>
      </c>
      <c r="H97" s="10">
        <v>41.391632000000001</v>
      </c>
      <c r="I97" s="10">
        <v>41.790492999999998</v>
      </c>
      <c r="J97" s="10">
        <v>42.111099000000003</v>
      </c>
      <c r="K97" s="10">
        <v>42.448368000000002</v>
      </c>
      <c r="L97" s="10">
        <v>42.541046000000001</v>
      </c>
      <c r="M97" s="10">
        <v>42.630470000000003</v>
      </c>
      <c r="N97" s="10">
        <v>42.72401</v>
      </c>
      <c r="O97" s="10">
        <v>42.812336000000002</v>
      </c>
      <c r="P97" s="10">
        <v>42.904102000000002</v>
      </c>
      <c r="Q97" s="10">
        <v>42.995316000000003</v>
      </c>
      <c r="R97" s="10">
        <v>43.100735</v>
      </c>
      <c r="S97" s="10">
        <v>43.267798999999997</v>
      </c>
      <c r="T97" s="10">
        <v>43.298969</v>
      </c>
      <c r="U97" s="10">
        <v>43.317520000000002</v>
      </c>
      <c r="V97" s="10">
        <v>43.335532999999998</v>
      </c>
      <c r="W97" s="10">
        <v>43.355553</v>
      </c>
      <c r="X97" s="10">
        <v>43.406460000000003</v>
      </c>
      <c r="Y97" s="10">
        <v>43.425925999999997</v>
      </c>
      <c r="Z97" s="10">
        <v>43.444938999999998</v>
      </c>
      <c r="AA97" s="10">
        <v>43.498283000000001</v>
      </c>
      <c r="AB97" s="10">
        <v>43.517798999999997</v>
      </c>
      <c r="AC97" s="10">
        <v>43.538314999999997</v>
      </c>
      <c r="AD97" s="10">
        <v>43.559356999999999</v>
      </c>
      <c r="AE97" s="10">
        <v>43.620735000000003</v>
      </c>
      <c r="AF97" s="10">
        <v>43.641792000000002</v>
      </c>
      <c r="AG97" s="10">
        <v>43.662754</v>
      </c>
      <c r="AH97" s="10">
        <v>43.682827000000003</v>
      </c>
      <c r="AI97" s="10">
        <v>43.703491</v>
      </c>
      <c r="AJ97" s="10">
        <v>43.717564000000003</v>
      </c>
      <c r="AK97" s="5">
        <v>3.29E-3</v>
      </c>
    </row>
    <row r="98" spans="1:37" ht="15" customHeight="1" x14ac:dyDescent="0.25">
      <c r="B98" s="6" t="s">
        <v>39</v>
      </c>
      <c r="C98" s="10">
        <v>25.093306999999999</v>
      </c>
      <c r="D98" s="10">
        <v>25.465686999999999</v>
      </c>
      <c r="E98" s="10">
        <v>25.869726</v>
      </c>
      <c r="F98" s="10">
        <v>26.401454999999999</v>
      </c>
      <c r="G98" s="10">
        <v>27.015592999999999</v>
      </c>
      <c r="H98" s="10">
        <v>27.343506000000001</v>
      </c>
      <c r="I98" s="10">
        <v>27.631874</v>
      </c>
      <c r="J98" s="10">
        <v>27.922749</v>
      </c>
      <c r="K98" s="10">
        <v>28.689807999999999</v>
      </c>
      <c r="L98" s="10">
        <v>28.783843999999998</v>
      </c>
      <c r="M98" s="10">
        <v>28.874773000000001</v>
      </c>
      <c r="N98" s="10">
        <v>28.983076000000001</v>
      </c>
      <c r="O98" s="10">
        <v>29.088369</v>
      </c>
      <c r="P98" s="10">
        <v>29.195726000000001</v>
      </c>
      <c r="Q98" s="10">
        <v>29.302482999999999</v>
      </c>
      <c r="R98" s="10">
        <v>29.417449999999999</v>
      </c>
      <c r="S98" s="10">
        <v>29.569672000000001</v>
      </c>
      <c r="T98" s="10">
        <v>29.628976999999999</v>
      </c>
      <c r="U98" s="10">
        <v>29.712140999999999</v>
      </c>
      <c r="V98" s="10">
        <v>29.795121999999999</v>
      </c>
      <c r="W98" s="10">
        <v>29.878488999999998</v>
      </c>
      <c r="X98" s="10">
        <v>29.973690000000001</v>
      </c>
      <c r="Y98" s="10">
        <v>30.057724</v>
      </c>
      <c r="Z98" s="10">
        <v>30.140830999999999</v>
      </c>
      <c r="AA98" s="10">
        <v>30.25873</v>
      </c>
      <c r="AB98" s="10">
        <v>30.342608999999999</v>
      </c>
      <c r="AC98" s="10">
        <v>30.425706999999999</v>
      </c>
      <c r="AD98" s="10">
        <v>30.508842000000001</v>
      </c>
      <c r="AE98" s="10">
        <v>30.591813999999999</v>
      </c>
      <c r="AF98" s="10">
        <v>30.674842999999999</v>
      </c>
      <c r="AG98" s="10">
        <v>30.709838999999999</v>
      </c>
      <c r="AH98" s="10">
        <v>30.743932999999998</v>
      </c>
      <c r="AI98" s="10">
        <v>30.778407999999999</v>
      </c>
      <c r="AJ98" s="10">
        <v>30.806206</v>
      </c>
      <c r="AK98" s="5">
        <v>5.9670000000000001E-3</v>
      </c>
    </row>
    <row r="99" spans="1:37" ht="15" customHeight="1" x14ac:dyDescent="0.25">
      <c r="A99" s="33" t="s">
        <v>172</v>
      </c>
      <c r="B99" s="6" t="s">
        <v>37</v>
      </c>
      <c r="C99" s="10">
        <v>35.129356000000001</v>
      </c>
      <c r="D99" s="10">
        <v>35.517166000000003</v>
      </c>
      <c r="E99" s="10">
        <v>36.005347999999998</v>
      </c>
      <c r="F99" s="10">
        <v>36.630848</v>
      </c>
      <c r="G99" s="10">
        <v>37.279026000000002</v>
      </c>
      <c r="H99" s="10">
        <v>37.825713999999998</v>
      </c>
      <c r="I99" s="10">
        <v>38.286644000000003</v>
      </c>
      <c r="J99" s="10">
        <v>38.725464000000002</v>
      </c>
      <c r="K99" s="10">
        <v>39.217925999999999</v>
      </c>
      <c r="L99" s="10">
        <v>39.318477999999999</v>
      </c>
      <c r="M99" s="10">
        <v>39.410912000000003</v>
      </c>
      <c r="N99" s="10">
        <v>39.509579000000002</v>
      </c>
      <c r="O99" s="10">
        <v>39.600543999999999</v>
      </c>
      <c r="P99" s="10">
        <v>39.695171000000002</v>
      </c>
      <c r="Q99" s="10">
        <v>39.788939999999997</v>
      </c>
      <c r="R99" s="10">
        <v>39.910232999999998</v>
      </c>
      <c r="S99" s="10">
        <v>40.111153000000002</v>
      </c>
      <c r="T99" s="10">
        <v>40.147427</v>
      </c>
      <c r="U99" s="10">
        <v>40.168964000000003</v>
      </c>
      <c r="V99" s="10">
        <v>40.189655000000002</v>
      </c>
      <c r="W99" s="10">
        <v>40.212620000000001</v>
      </c>
      <c r="X99" s="10">
        <v>40.268135000000001</v>
      </c>
      <c r="Y99" s="10">
        <v>40.292048999999999</v>
      </c>
      <c r="Z99" s="10">
        <v>40.313625000000002</v>
      </c>
      <c r="AA99" s="10">
        <v>40.431721000000003</v>
      </c>
      <c r="AB99" s="10">
        <v>40.455460000000002</v>
      </c>
      <c r="AC99" s="10">
        <v>40.478580000000001</v>
      </c>
      <c r="AD99" s="10">
        <v>40.502220000000001</v>
      </c>
      <c r="AE99" s="10">
        <v>40.525688000000002</v>
      </c>
      <c r="AF99" s="10">
        <v>40.556880999999997</v>
      </c>
      <c r="AG99" s="10">
        <v>40.589877999999999</v>
      </c>
      <c r="AH99" s="10">
        <v>40.622039999999998</v>
      </c>
      <c r="AI99" s="10">
        <v>40.654774000000003</v>
      </c>
      <c r="AJ99" s="10">
        <v>40.680923</v>
      </c>
      <c r="AK99" s="5">
        <v>4.2509999999999996E-3</v>
      </c>
    </row>
    <row r="100" spans="1:37" ht="15" customHeight="1" x14ac:dyDescent="0.25">
      <c r="A100" s="33" t="s">
        <v>171</v>
      </c>
      <c r="B100" s="6" t="s">
        <v>35</v>
      </c>
      <c r="C100" s="10">
        <v>36.608589000000002</v>
      </c>
      <c r="D100" s="10">
        <v>37.010029000000003</v>
      </c>
      <c r="E100" s="10">
        <v>37.514893000000001</v>
      </c>
      <c r="F100" s="10">
        <v>38.194777999999999</v>
      </c>
      <c r="G100" s="10">
        <v>38.962788000000003</v>
      </c>
      <c r="H100" s="10">
        <v>39.728549999999998</v>
      </c>
      <c r="I100" s="10">
        <v>40.248714</v>
      </c>
      <c r="J100" s="10">
        <v>40.596535000000003</v>
      </c>
      <c r="K100" s="10">
        <v>41.111103</v>
      </c>
      <c r="L100" s="10">
        <v>41.208728999999998</v>
      </c>
      <c r="M100" s="10">
        <v>41.302242</v>
      </c>
      <c r="N100" s="10">
        <v>41.402607000000003</v>
      </c>
      <c r="O100" s="10">
        <v>41.494667</v>
      </c>
      <c r="P100" s="10">
        <v>41.591338999999998</v>
      </c>
      <c r="Q100" s="10">
        <v>41.686947000000004</v>
      </c>
      <c r="R100" s="10">
        <v>41.826796999999999</v>
      </c>
      <c r="S100" s="10">
        <v>42.074401999999999</v>
      </c>
      <c r="T100" s="10">
        <v>42.112411000000002</v>
      </c>
      <c r="U100" s="10">
        <v>42.135795999999999</v>
      </c>
      <c r="V100" s="10">
        <v>42.158180000000002</v>
      </c>
      <c r="W100" s="10">
        <v>42.183056000000001</v>
      </c>
      <c r="X100" s="10">
        <v>42.255713999999998</v>
      </c>
      <c r="Y100" s="10">
        <v>42.281052000000003</v>
      </c>
      <c r="Z100" s="10">
        <v>42.304099999999998</v>
      </c>
      <c r="AA100" s="10">
        <v>42.485348000000002</v>
      </c>
      <c r="AB100" s="10">
        <v>42.51041</v>
      </c>
      <c r="AC100" s="10">
        <v>42.535010999999997</v>
      </c>
      <c r="AD100" s="10">
        <v>42.560158000000001</v>
      </c>
      <c r="AE100" s="10">
        <v>42.584938000000001</v>
      </c>
      <c r="AF100" s="10">
        <v>42.609622999999999</v>
      </c>
      <c r="AG100" s="10">
        <v>42.634773000000003</v>
      </c>
      <c r="AH100" s="10">
        <v>42.658779000000003</v>
      </c>
      <c r="AI100" s="10">
        <v>42.698180999999998</v>
      </c>
      <c r="AJ100" s="10">
        <v>42.738098000000001</v>
      </c>
      <c r="AK100" s="5">
        <v>4.5069999999999997E-3</v>
      </c>
    </row>
    <row r="101" spans="1:37" ht="15" customHeight="1" x14ac:dyDescent="0.25">
      <c r="A101" s="33" t="s">
        <v>170</v>
      </c>
      <c r="B101" s="6" t="s">
        <v>33</v>
      </c>
      <c r="C101" s="10">
        <v>63.965279000000002</v>
      </c>
      <c r="D101" s="10">
        <v>64.374802000000003</v>
      </c>
      <c r="E101" s="10">
        <v>64.804382000000004</v>
      </c>
      <c r="F101" s="10">
        <v>65.379585000000006</v>
      </c>
      <c r="G101" s="10">
        <v>65.921204000000003</v>
      </c>
      <c r="H101" s="10">
        <v>66.255454999999998</v>
      </c>
      <c r="I101" s="10">
        <v>66.618881000000002</v>
      </c>
      <c r="J101" s="10">
        <v>67.001320000000007</v>
      </c>
      <c r="K101" s="10">
        <v>67.335357999999999</v>
      </c>
      <c r="L101" s="10">
        <v>67.428093000000004</v>
      </c>
      <c r="M101" s="10">
        <v>67.517273000000003</v>
      </c>
      <c r="N101" s="10">
        <v>67.610175999999996</v>
      </c>
      <c r="O101" s="10">
        <v>67.698600999999996</v>
      </c>
      <c r="P101" s="10">
        <v>67.790329</v>
      </c>
      <c r="Q101" s="10">
        <v>67.881416000000002</v>
      </c>
      <c r="R101" s="10">
        <v>67.972838999999993</v>
      </c>
      <c r="S101" s="10">
        <v>68.065094000000002</v>
      </c>
      <c r="T101" s="10">
        <v>68.094893999999996</v>
      </c>
      <c r="U101" s="10">
        <v>68.112503000000004</v>
      </c>
      <c r="V101" s="10">
        <v>68.129600999999994</v>
      </c>
      <c r="W101" s="10">
        <v>68.148407000000006</v>
      </c>
      <c r="X101" s="10">
        <v>68.166527000000002</v>
      </c>
      <c r="Y101" s="10">
        <v>68.184425000000005</v>
      </c>
      <c r="Z101" s="10">
        <v>68.202408000000005</v>
      </c>
      <c r="AA101" s="10">
        <v>68.221016000000006</v>
      </c>
      <c r="AB101" s="10">
        <v>68.238997999999995</v>
      </c>
      <c r="AC101" s="10">
        <v>68.258469000000005</v>
      </c>
      <c r="AD101" s="10">
        <v>68.278373999999999</v>
      </c>
      <c r="AE101" s="10">
        <v>68.403030000000001</v>
      </c>
      <c r="AF101" s="10">
        <v>68.423203000000001</v>
      </c>
      <c r="AG101" s="10">
        <v>68.443068999999994</v>
      </c>
      <c r="AH101" s="10">
        <v>68.462104999999994</v>
      </c>
      <c r="AI101" s="10">
        <v>68.481719999999996</v>
      </c>
      <c r="AJ101" s="10">
        <v>68.494720000000001</v>
      </c>
      <c r="AK101" s="5">
        <v>1.9400000000000001E-3</v>
      </c>
    </row>
    <row r="102" spans="1:37" ht="15" customHeight="1" x14ac:dyDescent="0.25">
      <c r="A102" s="33" t="s">
        <v>169</v>
      </c>
      <c r="B102" s="6" t="s">
        <v>1166</v>
      </c>
      <c r="C102" s="10">
        <v>29.068156999999999</v>
      </c>
      <c r="D102" s="10">
        <v>29.401326999999998</v>
      </c>
      <c r="E102" s="10">
        <v>29.855854000000001</v>
      </c>
      <c r="F102" s="10">
        <v>30.386247999999998</v>
      </c>
      <c r="G102" s="10">
        <v>30.885845</v>
      </c>
      <c r="H102" s="10">
        <v>31.204315000000001</v>
      </c>
      <c r="I102" s="10">
        <v>31.465302000000001</v>
      </c>
      <c r="J102" s="10">
        <v>31.808962000000001</v>
      </c>
      <c r="K102" s="10">
        <v>32.515320000000003</v>
      </c>
      <c r="L102" s="10">
        <v>32.624938999999998</v>
      </c>
      <c r="M102" s="10">
        <v>32.716599000000002</v>
      </c>
      <c r="N102" s="10">
        <v>32.816799000000003</v>
      </c>
      <c r="O102" s="10">
        <v>32.908786999999997</v>
      </c>
      <c r="P102" s="10">
        <v>33.005237999999999</v>
      </c>
      <c r="Q102" s="10">
        <v>33.100388000000002</v>
      </c>
      <c r="R102" s="10">
        <v>33.211081999999998</v>
      </c>
      <c r="S102" s="10">
        <v>33.343769000000002</v>
      </c>
      <c r="T102" s="10">
        <v>33.401676000000002</v>
      </c>
      <c r="U102" s="10">
        <v>33.446392000000003</v>
      </c>
      <c r="V102" s="10">
        <v>33.490307000000001</v>
      </c>
      <c r="W102" s="10">
        <v>33.537486999999999</v>
      </c>
      <c r="X102" s="10">
        <v>33.585467999999999</v>
      </c>
      <c r="Y102" s="10">
        <v>33.631950000000003</v>
      </c>
      <c r="Z102" s="10">
        <v>33.677559000000002</v>
      </c>
      <c r="AA102" s="10">
        <v>33.738276999999997</v>
      </c>
      <c r="AB102" s="10">
        <v>33.783810000000003</v>
      </c>
      <c r="AC102" s="10">
        <v>33.829990000000002</v>
      </c>
      <c r="AD102" s="10">
        <v>33.876465000000003</v>
      </c>
      <c r="AE102" s="10">
        <v>33.923641000000003</v>
      </c>
      <c r="AF102" s="10">
        <v>33.968113000000002</v>
      </c>
      <c r="AG102" s="10">
        <v>34.012650000000001</v>
      </c>
      <c r="AH102" s="10">
        <v>34.056282000000003</v>
      </c>
      <c r="AI102" s="10">
        <v>34.100245999999999</v>
      </c>
      <c r="AJ102" s="10">
        <v>34.137672000000002</v>
      </c>
      <c r="AK102" s="5">
        <v>4.6779999999999999E-3</v>
      </c>
    </row>
    <row r="103" spans="1:37" ht="15" customHeight="1" x14ac:dyDescent="0.25">
      <c r="A103" s="33" t="s">
        <v>168</v>
      </c>
      <c r="B103" s="6" t="s">
        <v>1167</v>
      </c>
      <c r="C103" s="10">
        <v>44.785373999999997</v>
      </c>
      <c r="D103" s="10">
        <v>45.138618000000001</v>
      </c>
      <c r="E103" s="10">
        <v>45.602111999999998</v>
      </c>
      <c r="F103" s="10">
        <v>46.150776</v>
      </c>
      <c r="G103" s="10">
        <v>46.706234000000002</v>
      </c>
      <c r="H103" s="10">
        <v>47.044024999999998</v>
      </c>
      <c r="I103" s="10">
        <v>47.317096999999997</v>
      </c>
      <c r="J103" s="10">
        <v>47.629463000000001</v>
      </c>
      <c r="K103" s="10">
        <v>47.944290000000002</v>
      </c>
      <c r="L103" s="10">
        <v>48.076439000000001</v>
      </c>
      <c r="M103" s="10">
        <v>48.172409000000002</v>
      </c>
      <c r="N103" s="10">
        <v>48.274776000000003</v>
      </c>
      <c r="O103" s="10">
        <v>48.367958000000002</v>
      </c>
      <c r="P103" s="10">
        <v>48.465729000000003</v>
      </c>
      <c r="Q103" s="10">
        <v>48.562030999999998</v>
      </c>
      <c r="R103" s="10">
        <v>48.665543</v>
      </c>
      <c r="S103" s="10">
        <v>48.787277000000003</v>
      </c>
      <c r="T103" s="10">
        <v>48.824047</v>
      </c>
      <c r="U103" s="10">
        <v>48.847672000000003</v>
      </c>
      <c r="V103" s="10">
        <v>48.870361000000003</v>
      </c>
      <c r="W103" s="10">
        <v>48.895251999999999</v>
      </c>
      <c r="X103" s="10">
        <v>48.923828</v>
      </c>
      <c r="Y103" s="10">
        <v>48.947845000000001</v>
      </c>
      <c r="Z103" s="10">
        <v>48.970936000000002</v>
      </c>
      <c r="AA103" s="10">
        <v>49.015166999999998</v>
      </c>
      <c r="AB103" s="10">
        <v>49.038539999999998</v>
      </c>
      <c r="AC103" s="10">
        <v>49.063048999999999</v>
      </c>
      <c r="AD103" s="10">
        <v>49.087856000000002</v>
      </c>
      <c r="AE103" s="10">
        <v>49.127419000000003</v>
      </c>
      <c r="AF103" s="10">
        <v>49.151862999999999</v>
      </c>
      <c r="AG103" s="10">
        <v>49.176239000000002</v>
      </c>
      <c r="AH103" s="10">
        <v>49.199429000000002</v>
      </c>
      <c r="AI103" s="10">
        <v>49.231037000000001</v>
      </c>
      <c r="AJ103" s="10">
        <v>49.256782999999999</v>
      </c>
      <c r="AK103" s="5">
        <v>2.7320000000000001E-3</v>
      </c>
    </row>
    <row r="104" spans="1:37" ht="15" customHeight="1" x14ac:dyDescent="0.25">
      <c r="A104" s="33" t="s">
        <v>167</v>
      </c>
      <c r="B104" s="4" t="s">
        <v>186</v>
      </c>
    </row>
    <row r="105" spans="1:37" ht="15" customHeight="1" x14ac:dyDescent="0.25">
      <c r="A105" s="33" t="s">
        <v>166</v>
      </c>
      <c r="B105" s="6" t="s">
        <v>55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5" t="s">
        <v>12</v>
      </c>
    </row>
    <row r="106" spans="1:37" ht="15" customHeight="1" x14ac:dyDescent="0.25">
      <c r="A106" s="33" t="s">
        <v>165</v>
      </c>
      <c r="B106" s="6" t="s">
        <v>53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K106" s="5" t="s">
        <v>12</v>
      </c>
    </row>
    <row r="107" spans="1:37" ht="15" customHeight="1" x14ac:dyDescent="0.25">
      <c r="A107" s="33" t="s">
        <v>164</v>
      </c>
      <c r="B107" s="6" t="s">
        <v>51</v>
      </c>
      <c r="C107" s="10">
        <v>36.988720000000001</v>
      </c>
      <c r="D107" s="10">
        <v>37.296180999999997</v>
      </c>
      <c r="E107" s="10">
        <v>37.675209000000002</v>
      </c>
      <c r="F107" s="10">
        <v>38.204571000000001</v>
      </c>
      <c r="G107" s="10">
        <v>38.592292999999998</v>
      </c>
      <c r="H107" s="10">
        <v>38.970202999999998</v>
      </c>
      <c r="I107" s="10">
        <v>39.263596</v>
      </c>
      <c r="J107" s="10">
        <v>39.482075000000002</v>
      </c>
      <c r="K107" s="10">
        <v>39.994461000000001</v>
      </c>
      <c r="L107" s="10">
        <v>40.108649999999997</v>
      </c>
      <c r="M107" s="10">
        <v>40.206543000000003</v>
      </c>
      <c r="N107" s="10">
        <v>40.314700999999999</v>
      </c>
      <c r="O107" s="10">
        <v>40.411082999999998</v>
      </c>
      <c r="P107" s="10">
        <v>40.514750999999997</v>
      </c>
      <c r="Q107" s="10">
        <v>40.616664999999998</v>
      </c>
      <c r="R107" s="10">
        <v>40.718716000000001</v>
      </c>
      <c r="S107" s="10">
        <v>40.821815000000001</v>
      </c>
      <c r="T107" s="10">
        <v>40.863109999999999</v>
      </c>
      <c r="U107" s="10">
        <v>40.892215999999998</v>
      </c>
      <c r="V107" s="10">
        <v>40.919373</v>
      </c>
      <c r="W107" s="10">
        <v>40.949890000000003</v>
      </c>
      <c r="X107" s="10">
        <v>40.978667999999999</v>
      </c>
      <c r="Y107" s="10">
        <v>41.00676</v>
      </c>
      <c r="Z107" s="10">
        <v>41.034770999999999</v>
      </c>
      <c r="AA107" s="10">
        <v>41.063476999999999</v>
      </c>
      <c r="AB107" s="10">
        <v>41.090800999999999</v>
      </c>
      <c r="AC107" s="10">
        <v>41.120460999999999</v>
      </c>
      <c r="AD107" s="10">
        <v>41.163952000000002</v>
      </c>
      <c r="AE107" s="10">
        <v>41.210628999999997</v>
      </c>
      <c r="AF107" s="10">
        <v>41.257213999999998</v>
      </c>
      <c r="AG107" s="10">
        <v>41.304104000000002</v>
      </c>
      <c r="AH107" s="10">
        <v>41.349986999999999</v>
      </c>
      <c r="AI107" s="10">
        <v>41.396374000000002</v>
      </c>
      <c r="AJ107" s="10">
        <v>41.436157000000001</v>
      </c>
      <c r="AK107" s="5">
        <v>3.2950000000000002E-3</v>
      </c>
    </row>
    <row r="108" spans="1:37" ht="15" customHeight="1" x14ac:dyDescent="0.25">
      <c r="A108" s="33" t="s">
        <v>163</v>
      </c>
      <c r="B108" s="6" t="s">
        <v>49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0">
        <v>0</v>
      </c>
      <c r="AJ108" s="10">
        <v>0</v>
      </c>
      <c r="AK108" s="5" t="s">
        <v>12</v>
      </c>
    </row>
    <row r="109" spans="1:37" ht="15" customHeight="1" x14ac:dyDescent="0.25">
      <c r="A109" s="33" t="s">
        <v>162</v>
      </c>
      <c r="B109" s="6" t="s">
        <v>47</v>
      </c>
      <c r="C109" s="10">
        <v>45.197665999999998</v>
      </c>
      <c r="D109" s="10">
        <v>45.506554000000001</v>
      </c>
      <c r="E109" s="10">
        <v>45.915768</v>
      </c>
      <c r="F109" s="10">
        <v>46.423065000000001</v>
      </c>
      <c r="G109" s="10">
        <v>46.794674000000001</v>
      </c>
      <c r="H109" s="10">
        <v>47.249110999999999</v>
      </c>
      <c r="I109" s="10">
        <v>47.662685000000003</v>
      </c>
      <c r="J109" s="10">
        <v>47.857571</v>
      </c>
      <c r="K109" s="10">
        <v>48.301949</v>
      </c>
      <c r="L109" s="10">
        <v>48.423102999999998</v>
      </c>
      <c r="M109" s="10">
        <v>48.520657</v>
      </c>
      <c r="N109" s="10">
        <v>48.626812000000001</v>
      </c>
      <c r="O109" s="10">
        <v>48.724013999999997</v>
      </c>
      <c r="P109" s="10">
        <v>48.826763</v>
      </c>
      <c r="Q109" s="10">
        <v>48.927123999999999</v>
      </c>
      <c r="R109" s="10">
        <v>49.027099999999997</v>
      </c>
      <c r="S109" s="10">
        <v>49.126590999999998</v>
      </c>
      <c r="T109" s="10">
        <v>49.164036000000003</v>
      </c>
      <c r="U109" s="10">
        <v>49.189644000000001</v>
      </c>
      <c r="V109" s="10">
        <v>49.213768000000002</v>
      </c>
      <c r="W109" s="10">
        <v>49.239955999999999</v>
      </c>
      <c r="X109" s="10">
        <v>49.264510999999999</v>
      </c>
      <c r="Y109" s="10">
        <v>49.288231000000003</v>
      </c>
      <c r="Z109" s="10">
        <v>49.311714000000002</v>
      </c>
      <c r="AA109" s="10">
        <v>49.335686000000003</v>
      </c>
      <c r="AB109" s="10">
        <v>49.358414000000003</v>
      </c>
      <c r="AC109" s="10">
        <v>49.382854000000002</v>
      </c>
      <c r="AD109" s="10">
        <v>49.407603999999999</v>
      </c>
      <c r="AE109" s="10">
        <v>49.431846999999998</v>
      </c>
      <c r="AF109" s="10">
        <v>49.455745999999998</v>
      </c>
      <c r="AG109" s="10">
        <v>49.479861999999997</v>
      </c>
      <c r="AH109" s="10">
        <v>49.502743000000002</v>
      </c>
      <c r="AI109" s="10">
        <v>49.526206999999999</v>
      </c>
      <c r="AJ109" s="10">
        <v>49.542769999999997</v>
      </c>
      <c r="AK109" s="5">
        <v>2.6589999999999999E-3</v>
      </c>
    </row>
    <row r="110" spans="1:37" ht="15" customHeight="1" x14ac:dyDescent="0.25">
      <c r="A110" s="33" t="s">
        <v>161</v>
      </c>
      <c r="B110" s="6" t="s">
        <v>45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0</v>
      </c>
      <c r="AJ110" s="10">
        <v>0</v>
      </c>
      <c r="AK110" s="5" t="s">
        <v>12</v>
      </c>
    </row>
    <row r="111" spans="1:37" ht="15" customHeight="1" x14ac:dyDescent="0.25">
      <c r="B111" s="6" t="s">
        <v>1164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5" t="s">
        <v>12</v>
      </c>
    </row>
    <row r="112" spans="1:37" ht="15" customHeight="1" x14ac:dyDescent="0.25">
      <c r="B112" s="6" t="s">
        <v>1165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5" t="s">
        <v>12</v>
      </c>
    </row>
    <row r="113" spans="1:37" ht="15" customHeight="1" x14ac:dyDescent="0.25">
      <c r="A113" s="33" t="s">
        <v>159</v>
      </c>
      <c r="B113" s="6" t="s">
        <v>43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5" t="s">
        <v>12</v>
      </c>
    </row>
    <row r="114" spans="1:37" ht="15" customHeight="1" x14ac:dyDescent="0.25">
      <c r="A114" s="33" t="s">
        <v>158</v>
      </c>
      <c r="B114" s="6" t="s">
        <v>41</v>
      </c>
      <c r="C114" s="10">
        <v>48.096504000000003</v>
      </c>
      <c r="D114" s="10">
        <v>48.49971</v>
      </c>
      <c r="E114" s="10">
        <v>48.939880000000002</v>
      </c>
      <c r="F114" s="10">
        <v>49.541030999999997</v>
      </c>
      <c r="G114" s="10">
        <v>50.131259999999997</v>
      </c>
      <c r="H114" s="10">
        <v>50.550674000000001</v>
      </c>
      <c r="I114" s="10">
        <v>50.917068</v>
      </c>
      <c r="J114" s="10">
        <v>51.209862000000001</v>
      </c>
      <c r="K114" s="10">
        <v>51.637154000000002</v>
      </c>
      <c r="L114" s="10">
        <v>51.727974000000003</v>
      </c>
      <c r="M114" s="10">
        <v>51.816218999999997</v>
      </c>
      <c r="N114" s="10">
        <v>51.907238</v>
      </c>
      <c r="O114" s="10">
        <v>51.993912000000002</v>
      </c>
      <c r="P114" s="10">
        <v>52.083015000000003</v>
      </c>
      <c r="Q114" s="10">
        <v>52.171722000000003</v>
      </c>
      <c r="R114" s="10">
        <v>52.272537</v>
      </c>
      <c r="S114" s="10">
        <v>52.451388999999999</v>
      </c>
      <c r="T114" s="10">
        <v>52.479301</v>
      </c>
      <c r="U114" s="10">
        <v>52.494208999999998</v>
      </c>
      <c r="V114" s="10">
        <v>52.508704999999999</v>
      </c>
      <c r="W114" s="10">
        <v>52.524631999999997</v>
      </c>
      <c r="X114" s="10">
        <v>52.554264000000003</v>
      </c>
      <c r="Y114" s="10">
        <v>52.570129000000001</v>
      </c>
      <c r="Z114" s="10">
        <v>52.585330999999996</v>
      </c>
      <c r="AA114" s="10">
        <v>52.631695000000001</v>
      </c>
      <c r="AB114" s="10">
        <v>52.659678999999997</v>
      </c>
      <c r="AC114" s="10">
        <v>52.695540999999999</v>
      </c>
      <c r="AD114" s="10">
        <v>52.731574999999999</v>
      </c>
      <c r="AE114" s="10">
        <v>52.797600000000003</v>
      </c>
      <c r="AF114" s="10">
        <v>52.818562</v>
      </c>
      <c r="AG114" s="10">
        <v>52.839171999999998</v>
      </c>
      <c r="AH114" s="10">
        <v>52.859444000000003</v>
      </c>
      <c r="AI114" s="10">
        <v>52.879958999999999</v>
      </c>
      <c r="AJ114" s="10">
        <v>52.894210999999999</v>
      </c>
      <c r="AK114" s="5">
        <v>2.7139999999999998E-3</v>
      </c>
    </row>
    <row r="115" spans="1:37" ht="15" customHeight="1" x14ac:dyDescent="0.25">
      <c r="A115" s="33" t="s">
        <v>157</v>
      </c>
      <c r="B115" s="6" t="s">
        <v>39</v>
      </c>
      <c r="C115" s="10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5" t="s">
        <v>12</v>
      </c>
    </row>
    <row r="116" spans="1:37" ht="15" customHeight="1" x14ac:dyDescent="0.25">
      <c r="A116" s="33" t="s">
        <v>156</v>
      </c>
      <c r="B116" s="6" t="s">
        <v>37</v>
      </c>
      <c r="C116" s="10">
        <v>44.271228999999998</v>
      </c>
      <c r="D116" s="10">
        <v>44.659388999999997</v>
      </c>
      <c r="E116" s="10">
        <v>45.151924000000001</v>
      </c>
      <c r="F116" s="10">
        <v>45.784503999999998</v>
      </c>
      <c r="G116" s="10">
        <v>46.443401000000001</v>
      </c>
      <c r="H116" s="10">
        <v>46.992004000000001</v>
      </c>
      <c r="I116" s="10">
        <v>47.440883999999997</v>
      </c>
      <c r="J116" s="10">
        <v>47.859985000000002</v>
      </c>
      <c r="K116" s="10">
        <v>48.434395000000002</v>
      </c>
      <c r="L116" s="10">
        <v>48.534030999999999</v>
      </c>
      <c r="M116" s="10">
        <v>48.625960999999997</v>
      </c>
      <c r="N116" s="10">
        <v>48.723506999999998</v>
      </c>
      <c r="O116" s="10">
        <v>48.814563999999997</v>
      </c>
      <c r="P116" s="10">
        <v>48.908355999999998</v>
      </c>
      <c r="Q116" s="10">
        <v>49.000984000000003</v>
      </c>
      <c r="R116" s="10">
        <v>49.125633000000001</v>
      </c>
      <c r="S116" s="10">
        <v>49.330981999999999</v>
      </c>
      <c r="T116" s="10">
        <v>49.365364</v>
      </c>
      <c r="U116" s="10">
        <v>49.384898999999997</v>
      </c>
      <c r="V116" s="10">
        <v>49.403697999999999</v>
      </c>
      <c r="W116" s="10">
        <v>49.434894999999997</v>
      </c>
      <c r="X116" s="10">
        <v>49.496955999999997</v>
      </c>
      <c r="Y116" s="10">
        <v>49.531162000000002</v>
      </c>
      <c r="Z116" s="10">
        <v>49.562362999999998</v>
      </c>
      <c r="AA116" s="10">
        <v>49.691414000000002</v>
      </c>
      <c r="AB116" s="10">
        <v>49.725254</v>
      </c>
      <c r="AC116" s="10">
        <v>49.757435000000001</v>
      </c>
      <c r="AD116" s="10">
        <v>49.789875000000002</v>
      </c>
      <c r="AE116" s="10">
        <v>49.822094</v>
      </c>
      <c r="AF116" s="10">
        <v>49.854205999999998</v>
      </c>
      <c r="AG116" s="10">
        <v>49.886600000000001</v>
      </c>
      <c r="AH116" s="10">
        <v>49.927287999999997</v>
      </c>
      <c r="AI116" s="10">
        <v>49.974400000000003</v>
      </c>
      <c r="AJ116" s="10">
        <v>50.015194000000001</v>
      </c>
      <c r="AK116" s="5">
        <v>3.5460000000000001E-3</v>
      </c>
    </row>
    <row r="117" spans="1:37" ht="15" customHeight="1" x14ac:dyDescent="0.25">
      <c r="A117" s="33" t="s">
        <v>155</v>
      </c>
      <c r="B117" s="6" t="s">
        <v>35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5" t="s">
        <v>12</v>
      </c>
    </row>
    <row r="118" spans="1:37" ht="15" customHeight="1" x14ac:dyDescent="0.25">
      <c r="A118" s="33" t="s">
        <v>154</v>
      </c>
      <c r="B118" s="6" t="s">
        <v>33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5" t="s">
        <v>12</v>
      </c>
    </row>
    <row r="119" spans="1:37" ht="15" customHeight="1" x14ac:dyDescent="0.25">
      <c r="A119" s="33" t="s">
        <v>153</v>
      </c>
      <c r="B119" s="6" t="s">
        <v>1166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5" t="s">
        <v>12</v>
      </c>
    </row>
    <row r="120" spans="1:37" ht="15" customHeight="1" x14ac:dyDescent="0.25">
      <c r="A120" s="33" t="s">
        <v>152</v>
      </c>
      <c r="B120" s="6" t="s">
        <v>1167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5" t="s">
        <v>12</v>
      </c>
    </row>
    <row r="121" spans="1:37" ht="15" customHeight="1" x14ac:dyDescent="0.25">
      <c r="A121" s="33" t="s">
        <v>151</v>
      </c>
    </row>
    <row r="122" spans="1:37" ht="15" customHeight="1" x14ac:dyDescent="0.25">
      <c r="A122" s="33" t="s">
        <v>150</v>
      </c>
      <c r="B122" s="4" t="s">
        <v>173</v>
      </c>
    </row>
    <row r="123" spans="1:37" ht="15" customHeight="1" x14ac:dyDescent="0.25">
      <c r="A123" s="33" t="s">
        <v>149</v>
      </c>
      <c r="B123" s="6" t="s">
        <v>55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5" t="s">
        <v>12</v>
      </c>
    </row>
    <row r="124" spans="1:37" ht="15" customHeight="1" x14ac:dyDescent="0.25">
      <c r="A124" s="33" t="s">
        <v>148</v>
      </c>
      <c r="B124" s="6" t="s">
        <v>53</v>
      </c>
      <c r="C124" s="10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5" t="s">
        <v>12</v>
      </c>
    </row>
    <row r="125" spans="1:37" ht="15" customHeight="1" x14ac:dyDescent="0.25">
      <c r="B125" s="6" t="s">
        <v>51</v>
      </c>
      <c r="C125" s="10">
        <v>35.455669</v>
      </c>
      <c r="D125" s="10">
        <v>35.764217000000002</v>
      </c>
      <c r="E125" s="10">
        <v>36.141350000000003</v>
      </c>
      <c r="F125" s="10">
        <v>36.660724999999999</v>
      </c>
      <c r="G125" s="10">
        <v>37.031818000000001</v>
      </c>
      <c r="H125" s="10">
        <v>37.401660999999997</v>
      </c>
      <c r="I125" s="10">
        <v>37.700909000000003</v>
      </c>
      <c r="J125" s="10">
        <v>37.921920999999998</v>
      </c>
      <c r="K125" s="10">
        <v>38.387805999999998</v>
      </c>
      <c r="L125" s="10">
        <v>38.501658999999997</v>
      </c>
      <c r="M125" s="10">
        <v>38.600048000000001</v>
      </c>
      <c r="N125" s="10">
        <v>38.707999999999998</v>
      </c>
      <c r="O125" s="10">
        <v>38.804371000000003</v>
      </c>
      <c r="P125" s="10">
        <v>38.908386</v>
      </c>
      <c r="Q125" s="10">
        <v>39.010047999999998</v>
      </c>
      <c r="R125" s="10">
        <v>39.111511</v>
      </c>
      <c r="S125" s="10">
        <v>39.213825</v>
      </c>
      <c r="T125" s="10">
        <v>39.254128000000001</v>
      </c>
      <c r="U125" s="10">
        <v>39.282642000000003</v>
      </c>
      <c r="V125" s="10">
        <v>39.310062000000002</v>
      </c>
      <c r="W125" s="10">
        <v>39.340504000000003</v>
      </c>
      <c r="X125" s="10">
        <v>39.368991999999999</v>
      </c>
      <c r="Y125" s="10">
        <v>39.396853999999998</v>
      </c>
      <c r="Z125" s="10">
        <v>39.424660000000003</v>
      </c>
      <c r="AA125" s="10">
        <v>39.453116999999999</v>
      </c>
      <c r="AB125" s="10">
        <v>39.480212999999999</v>
      </c>
      <c r="AC125" s="10">
        <v>39.516426000000003</v>
      </c>
      <c r="AD125" s="10">
        <v>39.562302000000003</v>
      </c>
      <c r="AE125" s="10">
        <v>39.607627999999998</v>
      </c>
      <c r="AF125" s="10">
        <v>39.652939000000003</v>
      </c>
      <c r="AG125" s="10">
        <v>39.698569999999997</v>
      </c>
      <c r="AH125" s="10">
        <v>39.743183000000002</v>
      </c>
      <c r="AI125" s="10">
        <v>39.788311</v>
      </c>
      <c r="AJ125" s="10">
        <v>39.826827999999999</v>
      </c>
      <c r="AK125" s="5">
        <v>3.3679999999999999E-3</v>
      </c>
    </row>
    <row r="126" spans="1:37" ht="15" customHeight="1" x14ac:dyDescent="0.25">
      <c r="A126" s="33" t="s">
        <v>146</v>
      </c>
      <c r="B126" s="6" t="s">
        <v>49</v>
      </c>
      <c r="C126" s="10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5" t="s">
        <v>12</v>
      </c>
    </row>
    <row r="127" spans="1:37" ht="15" customHeight="1" x14ac:dyDescent="0.25">
      <c r="A127" s="33" t="s">
        <v>145</v>
      </c>
      <c r="B127" s="6" t="s">
        <v>47</v>
      </c>
      <c r="C127" s="10">
        <v>43.666598999999998</v>
      </c>
      <c r="D127" s="10">
        <v>43.976607999999999</v>
      </c>
      <c r="E127" s="10">
        <v>44.382378000000003</v>
      </c>
      <c r="F127" s="10">
        <v>44.880530999999998</v>
      </c>
      <c r="G127" s="10">
        <v>45.243267000000003</v>
      </c>
      <c r="H127" s="10">
        <v>45.691367999999997</v>
      </c>
      <c r="I127" s="10">
        <v>46.109954999999999</v>
      </c>
      <c r="J127" s="10">
        <v>46.309688999999999</v>
      </c>
      <c r="K127" s="10">
        <v>46.688862</v>
      </c>
      <c r="L127" s="10">
        <v>46.809738000000003</v>
      </c>
      <c r="M127" s="10">
        <v>46.907184999999998</v>
      </c>
      <c r="N127" s="10">
        <v>47.013092</v>
      </c>
      <c r="O127" s="10">
        <v>47.110759999999999</v>
      </c>
      <c r="P127" s="10">
        <v>47.213256999999999</v>
      </c>
      <c r="Q127" s="10">
        <v>47.313057000000001</v>
      </c>
      <c r="R127" s="10">
        <v>47.412253999999997</v>
      </c>
      <c r="S127" s="10">
        <v>47.512042999999998</v>
      </c>
      <c r="T127" s="10">
        <v>47.549847</v>
      </c>
      <c r="U127" s="10">
        <v>47.575423999999998</v>
      </c>
      <c r="V127" s="10">
        <v>47.599319000000001</v>
      </c>
      <c r="W127" s="10">
        <v>47.625061000000002</v>
      </c>
      <c r="X127" s="10">
        <v>47.649451999999997</v>
      </c>
      <c r="Y127" s="10">
        <v>47.673144999999998</v>
      </c>
      <c r="Z127" s="10">
        <v>47.696545</v>
      </c>
      <c r="AA127" s="10">
        <v>47.720486000000001</v>
      </c>
      <c r="AB127" s="10">
        <v>47.743160000000003</v>
      </c>
      <c r="AC127" s="10">
        <v>47.767563000000003</v>
      </c>
      <c r="AD127" s="10">
        <v>47.792217000000001</v>
      </c>
      <c r="AE127" s="10">
        <v>47.816471</v>
      </c>
      <c r="AF127" s="10">
        <v>47.840282000000002</v>
      </c>
      <c r="AG127" s="10">
        <v>47.864291999999999</v>
      </c>
      <c r="AH127" s="10">
        <v>47.887073999999998</v>
      </c>
      <c r="AI127" s="10">
        <v>47.910454000000001</v>
      </c>
      <c r="AJ127" s="10">
        <v>47.926921999999998</v>
      </c>
      <c r="AK127" s="5">
        <v>2.6919999999999999E-3</v>
      </c>
    </row>
    <row r="128" spans="1:37" ht="15" customHeight="1" x14ac:dyDescent="0.25">
      <c r="A128" s="33" t="s">
        <v>144</v>
      </c>
      <c r="B128" s="6" t="s">
        <v>45</v>
      </c>
      <c r="C128" s="10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0</v>
      </c>
      <c r="AJ128" s="10">
        <v>0</v>
      </c>
      <c r="AK128" s="5" t="s">
        <v>12</v>
      </c>
    </row>
    <row r="129" spans="1:37" ht="15" customHeight="1" x14ac:dyDescent="0.25">
      <c r="A129" s="33" t="s">
        <v>143</v>
      </c>
      <c r="B129" s="6" t="s">
        <v>1164</v>
      </c>
      <c r="C129" s="10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 s="5" t="s">
        <v>12</v>
      </c>
    </row>
    <row r="130" spans="1:37" ht="15" customHeight="1" x14ac:dyDescent="0.25">
      <c r="A130" s="33" t="s">
        <v>142</v>
      </c>
      <c r="B130" s="6" t="s">
        <v>1165</v>
      </c>
      <c r="C130" s="10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5" t="s">
        <v>12</v>
      </c>
    </row>
    <row r="131" spans="1:37" ht="15" customHeight="1" x14ac:dyDescent="0.25">
      <c r="A131" s="33" t="s">
        <v>141</v>
      </c>
      <c r="B131" s="6" t="s">
        <v>43</v>
      </c>
      <c r="C131" s="10">
        <v>0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10">
        <v>0</v>
      </c>
      <c r="AK131" s="5" t="s">
        <v>12</v>
      </c>
    </row>
    <row r="132" spans="1:37" ht="15" customHeight="1" x14ac:dyDescent="0.25">
      <c r="A132" s="33" t="s">
        <v>140</v>
      </c>
      <c r="B132" s="6" t="s">
        <v>41</v>
      </c>
      <c r="C132" s="10">
        <v>47.063212999999998</v>
      </c>
      <c r="D132" s="10">
        <v>47.466228000000001</v>
      </c>
      <c r="E132" s="10">
        <v>47.905738999999997</v>
      </c>
      <c r="F132" s="10">
        <v>48.502082999999999</v>
      </c>
      <c r="G132" s="10">
        <v>49.084026000000001</v>
      </c>
      <c r="H132" s="10">
        <v>49.499885999999996</v>
      </c>
      <c r="I132" s="10">
        <v>49.894168999999998</v>
      </c>
      <c r="J132" s="10">
        <v>50.219723000000002</v>
      </c>
      <c r="K132" s="10">
        <v>50.527721</v>
      </c>
      <c r="L132" s="10">
        <v>50.618167999999997</v>
      </c>
      <c r="M132" s="10">
        <v>50.705703999999997</v>
      </c>
      <c r="N132" s="10">
        <v>50.795752999999998</v>
      </c>
      <c r="O132" s="10">
        <v>50.882046000000003</v>
      </c>
      <c r="P132" s="10">
        <v>50.970565999999998</v>
      </c>
      <c r="Q132" s="10">
        <v>51.058639999999997</v>
      </c>
      <c r="R132" s="10">
        <v>51.155670000000001</v>
      </c>
      <c r="S132" s="10">
        <v>51.328552000000002</v>
      </c>
      <c r="T132" s="10">
        <v>51.355328</v>
      </c>
      <c r="U132" s="10">
        <v>51.369292999999999</v>
      </c>
      <c r="V132" s="10">
        <v>51.382885000000002</v>
      </c>
      <c r="W132" s="10">
        <v>51.397697000000001</v>
      </c>
      <c r="X132" s="10">
        <v>51.450446999999997</v>
      </c>
      <c r="Y132" s="10">
        <v>51.464995999999999</v>
      </c>
      <c r="Z132" s="10">
        <v>51.479069000000003</v>
      </c>
      <c r="AA132" s="10">
        <v>51.528697999999999</v>
      </c>
      <c r="AB132" s="10">
        <v>51.543166999999997</v>
      </c>
      <c r="AC132" s="10">
        <v>51.558025000000001</v>
      </c>
      <c r="AD132" s="10">
        <v>51.573146999999999</v>
      </c>
      <c r="AE132" s="10">
        <v>51.636139</v>
      </c>
      <c r="AF132" s="10">
        <v>51.651389999999999</v>
      </c>
      <c r="AG132" s="10">
        <v>51.666469999999997</v>
      </c>
      <c r="AH132" s="10">
        <v>51.681010999999998</v>
      </c>
      <c r="AI132" s="10">
        <v>51.695914999999999</v>
      </c>
      <c r="AJ132" s="10">
        <v>51.704417999999997</v>
      </c>
      <c r="AK132" s="5">
        <v>2.676E-3</v>
      </c>
    </row>
    <row r="133" spans="1:37" ht="15" customHeight="1" x14ac:dyDescent="0.25">
      <c r="A133" s="33" t="s">
        <v>139</v>
      </c>
      <c r="B133" s="6" t="s">
        <v>39</v>
      </c>
      <c r="C133" s="10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5" t="s">
        <v>12</v>
      </c>
    </row>
    <row r="134" spans="1:37" ht="15" customHeight="1" x14ac:dyDescent="0.25">
      <c r="A134" s="33" t="s">
        <v>138</v>
      </c>
      <c r="B134" s="6" t="s">
        <v>37</v>
      </c>
      <c r="C134" s="10">
        <v>43.238940999999997</v>
      </c>
      <c r="D134" s="10">
        <v>43.628940999999998</v>
      </c>
      <c r="E134" s="10">
        <v>44.118476999999999</v>
      </c>
      <c r="F134" s="10">
        <v>44.745682000000002</v>
      </c>
      <c r="G134" s="10">
        <v>45.396701999999998</v>
      </c>
      <c r="H134" s="10">
        <v>45.943176000000001</v>
      </c>
      <c r="I134" s="10">
        <v>46.408321000000001</v>
      </c>
      <c r="J134" s="10">
        <v>46.843502000000001</v>
      </c>
      <c r="K134" s="10">
        <v>47.316344999999998</v>
      </c>
      <c r="L134" s="10">
        <v>47.415999999999997</v>
      </c>
      <c r="M134" s="10">
        <v>47.507590999999998</v>
      </c>
      <c r="N134" s="10">
        <v>47.604401000000003</v>
      </c>
      <c r="O134" s="10">
        <v>47.694049999999997</v>
      </c>
      <c r="P134" s="10">
        <v>47.786911000000003</v>
      </c>
      <c r="Q134" s="10">
        <v>47.878948000000001</v>
      </c>
      <c r="R134" s="10">
        <v>47.997833</v>
      </c>
      <c r="S134" s="10">
        <v>48.206519999999998</v>
      </c>
      <c r="T134" s="10">
        <v>48.239918000000003</v>
      </c>
      <c r="U134" s="10">
        <v>48.258513999999998</v>
      </c>
      <c r="V134" s="10">
        <v>48.276363000000003</v>
      </c>
      <c r="W134" s="10">
        <v>48.295982000000002</v>
      </c>
      <c r="X134" s="10">
        <v>48.351115999999998</v>
      </c>
      <c r="Y134" s="10">
        <v>48.377963999999999</v>
      </c>
      <c r="Z134" s="10">
        <v>48.405242999999999</v>
      </c>
      <c r="AA134" s="10">
        <v>48.531460000000003</v>
      </c>
      <c r="AB134" s="10">
        <v>48.560692000000003</v>
      </c>
      <c r="AC134" s="10">
        <v>48.588787000000004</v>
      </c>
      <c r="AD134" s="10">
        <v>48.617148999999998</v>
      </c>
      <c r="AE134" s="10">
        <v>48.645328999999997</v>
      </c>
      <c r="AF134" s="10">
        <v>48.673183000000002</v>
      </c>
      <c r="AG134" s="10">
        <v>48.701183</v>
      </c>
      <c r="AH134" s="10">
        <v>48.728405000000002</v>
      </c>
      <c r="AI134" s="10">
        <v>48.756022999999999</v>
      </c>
      <c r="AJ134" s="10">
        <v>48.777050000000003</v>
      </c>
      <c r="AK134" s="5">
        <v>3.4919999999999999E-3</v>
      </c>
    </row>
    <row r="135" spans="1:37" ht="15" customHeight="1" x14ac:dyDescent="0.25">
      <c r="A135" s="33" t="s">
        <v>137</v>
      </c>
      <c r="B135" s="6" t="s">
        <v>35</v>
      </c>
      <c r="C135" s="10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5" t="s">
        <v>12</v>
      </c>
    </row>
    <row r="136" spans="1:37" ht="15" customHeight="1" x14ac:dyDescent="0.25">
      <c r="A136" s="33" t="s">
        <v>136</v>
      </c>
      <c r="B136" s="6" t="s">
        <v>33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5" t="s">
        <v>12</v>
      </c>
    </row>
    <row r="137" spans="1:37" ht="15" customHeight="1" x14ac:dyDescent="0.25">
      <c r="A137" s="33" t="s">
        <v>135</v>
      </c>
      <c r="B137" s="6" t="s">
        <v>1166</v>
      </c>
      <c r="C137" s="10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5" t="s">
        <v>12</v>
      </c>
    </row>
    <row r="138" spans="1:37" ht="15" customHeight="1" x14ac:dyDescent="0.25">
      <c r="B138" s="6" t="s">
        <v>1167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5" t="s">
        <v>12</v>
      </c>
    </row>
    <row r="140" spans="1:37" ht="15" customHeight="1" x14ac:dyDescent="0.25">
      <c r="A140" s="33" t="s">
        <v>133</v>
      </c>
      <c r="B140" s="4" t="s">
        <v>160</v>
      </c>
    </row>
    <row r="141" spans="1:37" ht="15" customHeight="1" x14ac:dyDescent="0.25">
      <c r="A141" s="33" t="s">
        <v>132</v>
      </c>
      <c r="B141" s="6" t="s">
        <v>55</v>
      </c>
      <c r="C141" s="10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0</v>
      </c>
      <c r="AI141" s="10">
        <v>0</v>
      </c>
      <c r="AJ141" s="10">
        <v>0</v>
      </c>
      <c r="AK141" s="5" t="s">
        <v>12</v>
      </c>
    </row>
    <row r="142" spans="1:37" ht="15" customHeight="1" x14ac:dyDescent="0.25">
      <c r="A142" s="33" t="s">
        <v>131</v>
      </c>
      <c r="B142" s="6" t="s">
        <v>53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10">
        <v>0</v>
      </c>
      <c r="AG142" s="10">
        <v>0</v>
      </c>
      <c r="AH142" s="10">
        <v>0</v>
      </c>
      <c r="AI142" s="10">
        <v>0</v>
      </c>
      <c r="AJ142" s="10">
        <v>0</v>
      </c>
      <c r="AK142" s="5" t="s">
        <v>12</v>
      </c>
    </row>
    <row r="143" spans="1:37" ht="15" customHeight="1" x14ac:dyDescent="0.25">
      <c r="A143" s="33" t="s">
        <v>130</v>
      </c>
      <c r="B143" s="6" t="s">
        <v>51</v>
      </c>
      <c r="C143" s="10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10">
        <v>0</v>
      </c>
      <c r="AG143" s="10">
        <v>0</v>
      </c>
      <c r="AH143" s="10">
        <v>0</v>
      </c>
      <c r="AI143" s="10">
        <v>0</v>
      </c>
      <c r="AJ143" s="10">
        <v>0</v>
      </c>
      <c r="AK143" s="5" t="s">
        <v>12</v>
      </c>
    </row>
    <row r="144" spans="1:37" ht="15" customHeight="1" x14ac:dyDescent="0.25">
      <c r="A144" s="33" t="s">
        <v>129</v>
      </c>
      <c r="B144" s="6" t="s">
        <v>49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>
        <v>0</v>
      </c>
      <c r="AJ144" s="10">
        <v>0</v>
      </c>
      <c r="AK144" s="5" t="s">
        <v>12</v>
      </c>
    </row>
    <row r="145" spans="1:37" ht="15" customHeight="1" x14ac:dyDescent="0.25">
      <c r="A145" s="33" t="s">
        <v>128</v>
      </c>
      <c r="B145" s="6" t="s">
        <v>47</v>
      </c>
      <c r="C145" s="10">
        <v>43.177470999999997</v>
      </c>
      <c r="D145" s="10">
        <v>43.486457999999999</v>
      </c>
      <c r="E145" s="10">
        <v>43.894928</v>
      </c>
      <c r="F145" s="10">
        <v>44.402695000000001</v>
      </c>
      <c r="G145" s="10">
        <v>44.766708000000001</v>
      </c>
      <c r="H145" s="10">
        <v>45.216605999999999</v>
      </c>
      <c r="I145" s="10">
        <v>45.628956000000002</v>
      </c>
      <c r="J145" s="10">
        <v>45.819439000000003</v>
      </c>
      <c r="K145" s="10">
        <v>46.241764000000003</v>
      </c>
      <c r="L145" s="10">
        <v>46.362988000000001</v>
      </c>
      <c r="M145" s="10">
        <v>46.460621000000003</v>
      </c>
      <c r="N145" s="10">
        <v>46.566955999999998</v>
      </c>
      <c r="O145" s="10">
        <v>46.664520000000003</v>
      </c>
      <c r="P145" s="10">
        <v>46.767344999999999</v>
      </c>
      <c r="Q145" s="10">
        <v>46.867888999999998</v>
      </c>
      <c r="R145" s="10">
        <v>46.967331000000001</v>
      </c>
      <c r="S145" s="10">
        <v>47.066974999999999</v>
      </c>
      <c r="T145" s="10">
        <v>47.104965</v>
      </c>
      <c r="U145" s="10">
        <v>47.130741</v>
      </c>
      <c r="V145" s="10">
        <v>47.155045000000001</v>
      </c>
      <c r="W145" s="10">
        <v>47.181175000000003</v>
      </c>
      <c r="X145" s="10">
        <v>47.205654000000003</v>
      </c>
      <c r="Y145" s="10">
        <v>47.229430999999998</v>
      </c>
      <c r="Z145" s="10">
        <v>47.252926000000002</v>
      </c>
      <c r="AA145" s="10">
        <v>47.276893999999999</v>
      </c>
      <c r="AB145" s="10">
        <v>47.299590999999999</v>
      </c>
      <c r="AC145" s="10">
        <v>47.323985999999998</v>
      </c>
      <c r="AD145" s="10">
        <v>47.348647999999997</v>
      </c>
      <c r="AE145" s="10">
        <v>47.372841000000001</v>
      </c>
      <c r="AF145" s="10">
        <v>47.396610000000003</v>
      </c>
      <c r="AG145" s="10">
        <v>47.420558999999997</v>
      </c>
      <c r="AH145" s="10">
        <v>47.443252999999999</v>
      </c>
      <c r="AI145" s="10">
        <v>47.466515000000001</v>
      </c>
      <c r="AJ145" s="10">
        <v>47.482852999999999</v>
      </c>
      <c r="AK145" s="5">
        <v>2.751E-3</v>
      </c>
    </row>
    <row r="146" spans="1:37" ht="15" customHeight="1" x14ac:dyDescent="0.25">
      <c r="A146" s="33" t="s">
        <v>127</v>
      </c>
      <c r="B146" s="6" t="s">
        <v>45</v>
      </c>
      <c r="C146" s="10">
        <v>0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5" t="s">
        <v>12</v>
      </c>
    </row>
    <row r="147" spans="1:37" ht="15" customHeight="1" x14ac:dyDescent="0.25">
      <c r="A147" s="33" t="s">
        <v>126</v>
      </c>
      <c r="B147" s="6" t="s">
        <v>1164</v>
      </c>
      <c r="C147" s="10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0</v>
      </c>
      <c r="AJ147" s="10">
        <v>0</v>
      </c>
      <c r="AK147" s="5" t="s">
        <v>12</v>
      </c>
    </row>
    <row r="148" spans="1:37" ht="15" customHeight="1" x14ac:dyDescent="0.25">
      <c r="A148" s="33" t="s">
        <v>125</v>
      </c>
      <c r="B148" s="6" t="s">
        <v>1165</v>
      </c>
      <c r="C148" s="10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5" t="s">
        <v>12</v>
      </c>
    </row>
    <row r="149" spans="1:37" ht="15" customHeight="1" x14ac:dyDescent="0.25">
      <c r="A149" s="33" t="s">
        <v>124</v>
      </c>
      <c r="B149" s="6" t="s">
        <v>43</v>
      </c>
      <c r="C149" s="10">
        <v>0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5" t="s">
        <v>12</v>
      </c>
    </row>
    <row r="150" spans="1:37" ht="15" customHeight="1" x14ac:dyDescent="0.25">
      <c r="A150" s="33" t="s">
        <v>123</v>
      </c>
      <c r="B150" s="6" t="s">
        <v>41</v>
      </c>
      <c r="C150" s="10">
        <v>48.253452000000003</v>
      </c>
      <c r="D150" s="10">
        <v>48.656300000000002</v>
      </c>
      <c r="E150" s="10">
        <v>49.095962999999998</v>
      </c>
      <c r="F150" s="10">
        <v>49.694099000000001</v>
      </c>
      <c r="G150" s="10">
        <v>50.278407999999999</v>
      </c>
      <c r="H150" s="10">
        <v>50.699013000000001</v>
      </c>
      <c r="I150" s="10">
        <v>51.087082000000002</v>
      </c>
      <c r="J150" s="10">
        <v>51.395302000000001</v>
      </c>
      <c r="K150" s="10">
        <v>51.775345000000002</v>
      </c>
      <c r="L150" s="10">
        <v>51.867615000000001</v>
      </c>
      <c r="M150" s="10">
        <v>51.956985000000003</v>
      </c>
      <c r="N150" s="10">
        <v>52.049979999999998</v>
      </c>
      <c r="O150" s="10">
        <v>52.138041999999999</v>
      </c>
      <c r="P150" s="10">
        <v>52.229304999999997</v>
      </c>
      <c r="Q150" s="10">
        <v>52.320076</v>
      </c>
      <c r="R150" s="10">
        <v>52.425007000000001</v>
      </c>
      <c r="S150" s="10">
        <v>52.598636999999997</v>
      </c>
      <c r="T150" s="10">
        <v>52.629128000000001</v>
      </c>
      <c r="U150" s="10">
        <v>52.646847000000001</v>
      </c>
      <c r="V150" s="10">
        <v>52.664073999999999</v>
      </c>
      <c r="W150" s="10">
        <v>52.683188999999999</v>
      </c>
      <c r="X150" s="10">
        <v>52.723514999999999</v>
      </c>
      <c r="Y150" s="10">
        <v>52.742279000000003</v>
      </c>
      <c r="Z150" s="10">
        <v>52.760505999999999</v>
      </c>
      <c r="AA150" s="10">
        <v>52.811604000000003</v>
      </c>
      <c r="AB150" s="10">
        <v>52.830437000000003</v>
      </c>
      <c r="AC150" s="10">
        <v>52.850101000000002</v>
      </c>
      <c r="AD150" s="10">
        <v>52.870251000000003</v>
      </c>
      <c r="AE150" s="10">
        <v>52.931674999999998</v>
      </c>
      <c r="AF150" s="10">
        <v>52.951976999999999</v>
      </c>
      <c r="AG150" s="10">
        <v>52.972095000000003</v>
      </c>
      <c r="AH150" s="10">
        <v>52.991366999999997</v>
      </c>
      <c r="AI150" s="10">
        <v>53.011211000000003</v>
      </c>
      <c r="AJ150" s="10">
        <v>53.024459999999998</v>
      </c>
      <c r="AK150" s="5">
        <v>2.6900000000000001E-3</v>
      </c>
    </row>
    <row r="151" spans="1:37" ht="15" customHeight="1" x14ac:dyDescent="0.25">
      <c r="A151" s="33" t="s">
        <v>122</v>
      </c>
      <c r="B151" s="6" t="s">
        <v>39</v>
      </c>
      <c r="C151" s="10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10">
        <v>0</v>
      </c>
      <c r="AK151" s="5" t="s">
        <v>12</v>
      </c>
    </row>
    <row r="152" spans="1:37" ht="15" customHeight="1" x14ac:dyDescent="0.25">
      <c r="B152" s="6" t="s">
        <v>37</v>
      </c>
      <c r="C152" s="10">
        <v>44.42942</v>
      </c>
      <c r="D152" s="10">
        <v>44.818623000000002</v>
      </c>
      <c r="E152" s="10">
        <v>45.308532999999997</v>
      </c>
      <c r="F152" s="10">
        <v>45.936886000000001</v>
      </c>
      <c r="G152" s="10">
        <v>46.589039</v>
      </c>
      <c r="H152" s="10">
        <v>47.136406000000001</v>
      </c>
      <c r="I152" s="10">
        <v>47.592402999999997</v>
      </c>
      <c r="J152" s="10">
        <v>48.026648999999999</v>
      </c>
      <c r="K152" s="10">
        <v>48.556232000000001</v>
      </c>
      <c r="L152" s="10">
        <v>48.656792000000003</v>
      </c>
      <c r="M152" s="10">
        <v>48.749431999999999</v>
      </c>
      <c r="N152" s="10">
        <v>48.848163999999997</v>
      </c>
      <c r="O152" s="10">
        <v>48.939793000000002</v>
      </c>
      <c r="P152" s="10">
        <v>49.034492</v>
      </c>
      <c r="Q152" s="10">
        <v>49.128352999999997</v>
      </c>
      <c r="R152" s="10">
        <v>49.251713000000002</v>
      </c>
      <c r="S152" s="10">
        <v>49.455849000000001</v>
      </c>
      <c r="T152" s="10">
        <v>49.492148999999998</v>
      </c>
      <c r="U152" s="10">
        <v>49.513339999999999</v>
      </c>
      <c r="V152" s="10">
        <v>49.533698999999999</v>
      </c>
      <c r="W152" s="10">
        <v>49.556300999999998</v>
      </c>
      <c r="X152" s="10">
        <v>49.610306000000001</v>
      </c>
      <c r="Y152" s="10">
        <v>49.634177999999999</v>
      </c>
      <c r="Z152" s="10">
        <v>49.655434</v>
      </c>
      <c r="AA152" s="10">
        <v>49.772232000000002</v>
      </c>
      <c r="AB152" s="10">
        <v>49.801479</v>
      </c>
      <c r="AC152" s="10">
        <v>49.835284999999999</v>
      </c>
      <c r="AD152" s="10">
        <v>49.869461000000001</v>
      </c>
      <c r="AE152" s="10">
        <v>49.903430999999998</v>
      </c>
      <c r="AF152" s="10">
        <v>49.937271000000003</v>
      </c>
      <c r="AG152" s="10">
        <v>49.971451000000002</v>
      </c>
      <c r="AH152" s="10">
        <v>50.004779999999997</v>
      </c>
      <c r="AI152" s="10">
        <v>50.038677</v>
      </c>
      <c r="AJ152" s="10">
        <v>50.065994000000003</v>
      </c>
      <c r="AK152" s="5">
        <v>3.4659999999999999E-3</v>
      </c>
    </row>
    <row r="153" spans="1:37" ht="15" customHeight="1" x14ac:dyDescent="0.25">
      <c r="B153" s="6" t="s">
        <v>35</v>
      </c>
      <c r="C153" s="10">
        <v>0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>
        <v>0</v>
      </c>
      <c r="AJ153" s="10">
        <v>0</v>
      </c>
      <c r="AK153" s="5" t="s">
        <v>12</v>
      </c>
    </row>
    <row r="154" spans="1:37" ht="15" customHeight="1" x14ac:dyDescent="0.25">
      <c r="A154" s="33" t="s">
        <v>120</v>
      </c>
      <c r="B154" s="6" t="s">
        <v>33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5" t="s">
        <v>12</v>
      </c>
    </row>
    <row r="155" spans="1:37" ht="15" customHeight="1" x14ac:dyDescent="0.25">
      <c r="A155" s="33" t="s">
        <v>119</v>
      </c>
      <c r="B155" s="6" t="s">
        <v>1166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5" t="s">
        <v>12</v>
      </c>
    </row>
    <row r="156" spans="1:37" ht="15" customHeight="1" x14ac:dyDescent="0.25">
      <c r="A156" s="33" t="s">
        <v>118</v>
      </c>
      <c r="B156" s="6" t="s">
        <v>1167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v>0</v>
      </c>
      <c r="AK156" s="5" t="s">
        <v>12</v>
      </c>
    </row>
    <row r="157" spans="1:37" ht="15" customHeight="1" x14ac:dyDescent="0.25">
      <c r="A157" s="33" t="s">
        <v>117</v>
      </c>
      <c r="B157" s="4" t="s">
        <v>147</v>
      </c>
    </row>
    <row r="158" spans="1:37" ht="15" customHeight="1" x14ac:dyDescent="0.25">
      <c r="A158" s="33" t="s">
        <v>116</v>
      </c>
      <c r="B158" s="6" t="s">
        <v>55</v>
      </c>
      <c r="C158" s="10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K158" s="5" t="s">
        <v>12</v>
      </c>
    </row>
    <row r="159" spans="1:37" ht="15" customHeight="1" x14ac:dyDescent="0.25">
      <c r="A159" s="33" t="s">
        <v>115</v>
      </c>
      <c r="B159" s="6" t="s">
        <v>53</v>
      </c>
      <c r="C159" s="10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10">
        <v>0</v>
      </c>
      <c r="AK159" s="5" t="s">
        <v>12</v>
      </c>
    </row>
    <row r="160" spans="1:37" ht="15" customHeight="1" x14ac:dyDescent="0.25">
      <c r="A160" s="33" t="s">
        <v>114</v>
      </c>
      <c r="B160" s="6" t="s">
        <v>51</v>
      </c>
      <c r="C160" s="10">
        <v>34.765014999999998</v>
      </c>
      <c r="D160" s="10">
        <v>35.073630999999999</v>
      </c>
      <c r="E160" s="10">
        <v>35.451576000000003</v>
      </c>
      <c r="F160" s="10">
        <v>35.969360000000002</v>
      </c>
      <c r="G160" s="10">
        <v>36.344974999999998</v>
      </c>
      <c r="H160" s="10">
        <v>36.704529000000001</v>
      </c>
      <c r="I160" s="10">
        <v>36.997920999999998</v>
      </c>
      <c r="J160" s="10">
        <v>37.217830999999997</v>
      </c>
      <c r="K160" s="10">
        <v>37.677394999999997</v>
      </c>
      <c r="L160" s="10">
        <v>37.791347999999999</v>
      </c>
      <c r="M160" s="10">
        <v>37.889766999999999</v>
      </c>
      <c r="N160" s="10">
        <v>37.997886999999999</v>
      </c>
      <c r="O160" s="10">
        <v>38.094318000000001</v>
      </c>
      <c r="P160" s="10">
        <v>38.198493999999997</v>
      </c>
      <c r="Q160" s="10">
        <v>38.300282000000003</v>
      </c>
      <c r="R160" s="10">
        <v>38.401916999999997</v>
      </c>
      <c r="S160" s="10">
        <v>38.504440000000002</v>
      </c>
      <c r="T160" s="10">
        <v>38.544967999999997</v>
      </c>
      <c r="U160" s="10">
        <v>38.573708000000003</v>
      </c>
      <c r="V160" s="10">
        <v>38.601363999999997</v>
      </c>
      <c r="W160" s="10">
        <v>38.632075999999998</v>
      </c>
      <c r="X160" s="10">
        <v>38.660839000000003</v>
      </c>
      <c r="Y160" s="10">
        <v>38.688941999999997</v>
      </c>
      <c r="Z160" s="10">
        <v>38.716991</v>
      </c>
      <c r="AA160" s="10">
        <v>38.745705000000001</v>
      </c>
      <c r="AB160" s="10">
        <v>38.773045000000003</v>
      </c>
      <c r="AC160" s="10">
        <v>38.802723</v>
      </c>
      <c r="AD160" s="10">
        <v>38.833015000000003</v>
      </c>
      <c r="AE160" s="10">
        <v>38.862617</v>
      </c>
      <c r="AF160" s="10">
        <v>38.892150999999998</v>
      </c>
      <c r="AG160" s="10">
        <v>38.922173000000001</v>
      </c>
      <c r="AH160" s="10">
        <v>38.950671999999997</v>
      </c>
      <c r="AI160" s="10">
        <v>38.980018999999999</v>
      </c>
      <c r="AJ160" s="10">
        <v>39.002464000000003</v>
      </c>
      <c r="AK160" s="5">
        <v>3.323E-3</v>
      </c>
    </row>
    <row r="161" spans="1:37" ht="15" customHeight="1" x14ac:dyDescent="0.25">
      <c r="A161" s="33" t="s">
        <v>113</v>
      </c>
      <c r="B161" s="6" t="s">
        <v>49</v>
      </c>
      <c r="C161" s="10">
        <v>33.508240000000001</v>
      </c>
      <c r="D161" s="10">
        <v>33.810870999999999</v>
      </c>
      <c r="E161" s="10">
        <v>34.186675999999999</v>
      </c>
      <c r="F161" s="10">
        <v>34.777008000000002</v>
      </c>
      <c r="G161" s="10">
        <v>35.210892000000001</v>
      </c>
      <c r="H161" s="10">
        <v>35.553196</v>
      </c>
      <c r="I161" s="10">
        <v>35.883133000000001</v>
      </c>
      <c r="J161" s="10">
        <v>36.047423999999999</v>
      </c>
      <c r="K161" s="10">
        <v>36.469917000000002</v>
      </c>
      <c r="L161" s="10">
        <v>36.58831</v>
      </c>
      <c r="M161" s="10">
        <v>36.684589000000003</v>
      </c>
      <c r="N161" s="10">
        <v>36.79034</v>
      </c>
      <c r="O161" s="10">
        <v>36.884926</v>
      </c>
      <c r="P161" s="10">
        <v>36.988922000000002</v>
      </c>
      <c r="Q161" s="10">
        <v>37.091704999999997</v>
      </c>
      <c r="R161" s="10">
        <v>37.193759999999997</v>
      </c>
      <c r="S161" s="10">
        <v>37.296616</v>
      </c>
      <c r="T161" s="10">
        <v>37.337288000000001</v>
      </c>
      <c r="U161" s="10">
        <v>37.364947999999998</v>
      </c>
      <c r="V161" s="10">
        <v>37.390929999999997</v>
      </c>
      <c r="W161" s="10">
        <v>37.419632</v>
      </c>
      <c r="X161" s="10">
        <v>37.446465000000003</v>
      </c>
      <c r="Y161" s="10">
        <v>37.472565000000003</v>
      </c>
      <c r="Z161" s="10">
        <v>37.498482000000003</v>
      </c>
      <c r="AA161" s="10">
        <v>37.524898999999998</v>
      </c>
      <c r="AB161" s="10">
        <v>37.549956999999999</v>
      </c>
      <c r="AC161" s="10">
        <v>37.576996000000001</v>
      </c>
      <c r="AD161" s="10">
        <v>37.604469000000002</v>
      </c>
      <c r="AE161" s="10">
        <v>37.631241000000003</v>
      </c>
      <c r="AF161" s="10">
        <v>37.657848000000001</v>
      </c>
      <c r="AG161" s="10">
        <v>37.684784000000001</v>
      </c>
      <c r="AH161" s="10">
        <v>37.710296999999997</v>
      </c>
      <c r="AI161" s="10">
        <v>37.736462000000003</v>
      </c>
      <c r="AJ161" s="10">
        <v>37.755737000000003</v>
      </c>
      <c r="AK161" s="5">
        <v>3.4550000000000002E-3</v>
      </c>
    </row>
    <row r="162" spans="1:37" ht="15" customHeight="1" x14ac:dyDescent="0.25">
      <c r="A162" s="33" t="s">
        <v>112</v>
      </c>
      <c r="B162" s="6" t="s">
        <v>47</v>
      </c>
      <c r="C162" s="10">
        <v>42.974735000000003</v>
      </c>
      <c r="D162" s="10">
        <v>43.284621999999999</v>
      </c>
      <c r="E162" s="10">
        <v>43.691566000000002</v>
      </c>
      <c r="F162" s="10">
        <v>44.195976000000002</v>
      </c>
      <c r="G162" s="10">
        <v>44.555340000000001</v>
      </c>
      <c r="H162" s="10">
        <v>45.002068000000001</v>
      </c>
      <c r="I162" s="10">
        <v>45.416676000000002</v>
      </c>
      <c r="J162" s="10">
        <v>45.609268</v>
      </c>
      <c r="K162" s="10">
        <v>46.000134000000003</v>
      </c>
      <c r="L162" s="10">
        <v>46.121155000000002</v>
      </c>
      <c r="M162" s="10">
        <v>46.218704000000002</v>
      </c>
      <c r="N162" s="10">
        <v>46.324852</v>
      </c>
      <c r="O162" s="10">
        <v>46.422618999999997</v>
      </c>
      <c r="P162" s="10">
        <v>46.525291000000003</v>
      </c>
      <c r="Q162" s="10">
        <v>46.625309000000001</v>
      </c>
      <c r="R162" s="10">
        <v>46.724598</v>
      </c>
      <c r="S162" s="10">
        <v>46.824542999999998</v>
      </c>
      <c r="T162" s="10">
        <v>46.86253</v>
      </c>
      <c r="U162" s="10">
        <v>46.888302000000003</v>
      </c>
      <c r="V162" s="10">
        <v>46.912426000000004</v>
      </c>
      <c r="W162" s="10">
        <v>46.938353999999997</v>
      </c>
      <c r="X162" s="10">
        <v>46.962856000000002</v>
      </c>
      <c r="Y162" s="10">
        <v>46.986679000000002</v>
      </c>
      <c r="Z162" s="10">
        <v>47.010201000000002</v>
      </c>
      <c r="AA162" s="10">
        <v>47.034241000000002</v>
      </c>
      <c r="AB162" s="10">
        <v>47.057017999999999</v>
      </c>
      <c r="AC162" s="10">
        <v>47.081505</v>
      </c>
      <c r="AD162" s="10">
        <v>47.106239000000002</v>
      </c>
      <c r="AE162" s="10">
        <v>47.130558000000001</v>
      </c>
      <c r="AF162" s="10">
        <v>47.154411000000003</v>
      </c>
      <c r="AG162" s="10">
        <v>47.178455</v>
      </c>
      <c r="AH162" s="10">
        <v>47.201259999999998</v>
      </c>
      <c r="AI162" s="10">
        <v>47.224654999999998</v>
      </c>
      <c r="AJ162" s="10">
        <v>47.241112000000001</v>
      </c>
      <c r="AK162" s="5">
        <v>2.7369999999999998E-3</v>
      </c>
    </row>
    <row r="163" spans="1:37" ht="15" customHeight="1" x14ac:dyDescent="0.25">
      <c r="A163" s="33" t="s">
        <v>111</v>
      </c>
      <c r="B163" s="6" t="s">
        <v>45</v>
      </c>
      <c r="C163" s="10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  <c r="AJ163" s="10">
        <v>0</v>
      </c>
      <c r="AK163" s="5" t="s">
        <v>12</v>
      </c>
    </row>
    <row r="164" spans="1:37" ht="15" customHeight="1" x14ac:dyDescent="0.25">
      <c r="A164" s="33" t="s">
        <v>110</v>
      </c>
      <c r="B164" s="6" t="s">
        <v>1164</v>
      </c>
      <c r="C164" s="10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0</v>
      </c>
      <c r="AJ164" s="10">
        <v>0</v>
      </c>
      <c r="AK164" s="5" t="s">
        <v>12</v>
      </c>
    </row>
    <row r="165" spans="1:37" ht="15" customHeight="1" x14ac:dyDescent="0.25">
      <c r="A165" s="33" t="s">
        <v>109</v>
      </c>
      <c r="B165" s="6" t="s">
        <v>1165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5" t="s">
        <v>12</v>
      </c>
    </row>
    <row r="166" spans="1:37" ht="15" customHeight="1" x14ac:dyDescent="0.25">
      <c r="B166" s="6" t="s">
        <v>43</v>
      </c>
      <c r="C166" s="10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5" t="s">
        <v>12</v>
      </c>
    </row>
    <row r="167" spans="1:37" ht="15" customHeight="1" x14ac:dyDescent="0.25">
      <c r="B167" s="6" t="s">
        <v>41</v>
      </c>
      <c r="C167" s="10">
        <v>45.522278</v>
      </c>
      <c r="D167" s="10">
        <v>45.924880999999999</v>
      </c>
      <c r="E167" s="10">
        <v>46.364078999999997</v>
      </c>
      <c r="F167" s="10">
        <v>46.959690000000002</v>
      </c>
      <c r="G167" s="10">
        <v>47.539661000000002</v>
      </c>
      <c r="H167" s="10">
        <v>47.959572000000001</v>
      </c>
      <c r="I167" s="10">
        <v>48.361629000000001</v>
      </c>
      <c r="J167" s="10">
        <v>48.685848</v>
      </c>
      <c r="K167" s="10">
        <v>49.008265999999999</v>
      </c>
      <c r="L167" s="10">
        <v>49.099400000000003</v>
      </c>
      <c r="M167" s="10">
        <v>49.187550000000002</v>
      </c>
      <c r="N167" s="10">
        <v>49.278655999999998</v>
      </c>
      <c r="O167" s="10">
        <v>49.365589</v>
      </c>
      <c r="P167" s="10">
        <v>49.455115999999997</v>
      </c>
      <c r="Q167" s="10">
        <v>49.544170000000001</v>
      </c>
      <c r="R167" s="10">
        <v>49.647072000000001</v>
      </c>
      <c r="S167" s="10">
        <v>49.810932000000001</v>
      </c>
      <c r="T167" s="10">
        <v>49.839030999999999</v>
      </c>
      <c r="U167" s="10">
        <v>49.854393000000002</v>
      </c>
      <c r="V167" s="10">
        <v>49.869312000000001</v>
      </c>
      <c r="W167" s="10">
        <v>49.885688999999999</v>
      </c>
      <c r="X167" s="10">
        <v>49.935752999999998</v>
      </c>
      <c r="Y167" s="10">
        <v>49.951796999999999</v>
      </c>
      <c r="Z167" s="10">
        <v>49.967396000000001</v>
      </c>
      <c r="AA167" s="10">
        <v>50.017746000000002</v>
      </c>
      <c r="AB167" s="10">
        <v>50.033779000000003</v>
      </c>
      <c r="AC167" s="10">
        <v>50.050410999999997</v>
      </c>
      <c r="AD167" s="10">
        <v>50.067390000000003</v>
      </c>
      <c r="AE167" s="10">
        <v>50.126010999999998</v>
      </c>
      <c r="AF167" s="10">
        <v>50.143093</v>
      </c>
      <c r="AG167" s="10">
        <v>50.160038</v>
      </c>
      <c r="AH167" s="10">
        <v>50.176327000000001</v>
      </c>
      <c r="AI167" s="10">
        <v>50.193047</v>
      </c>
      <c r="AJ167" s="10">
        <v>50.203308</v>
      </c>
      <c r="AK167" s="5">
        <v>2.787E-3</v>
      </c>
    </row>
    <row r="168" spans="1:37" ht="15" customHeight="1" x14ac:dyDescent="0.25">
      <c r="A168" s="33" t="s">
        <v>56</v>
      </c>
      <c r="B168" s="6" t="s">
        <v>39</v>
      </c>
      <c r="C168" s="10">
        <v>0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>
        <v>0</v>
      </c>
      <c r="AJ168" s="10">
        <v>0</v>
      </c>
      <c r="AK168" s="5" t="s">
        <v>12</v>
      </c>
    </row>
    <row r="169" spans="1:37" ht="15" customHeight="1" x14ac:dyDescent="0.25">
      <c r="A169" s="33" t="s">
        <v>54</v>
      </c>
      <c r="B169" s="6" t="s">
        <v>37</v>
      </c>
      <c r="C169" s="10">
        <v>41.698287999999998</v>
      </c>
      <c r="D169" s="10">
        <v>42.087626999999998</v>
      </c>
      <c r="E169" s="10">
        <v>42.576282999999997</v>
      </c>
      <c r="F169" s="10">
        <v>43.201518999999998</v>
      </c>
      <c r="G169" s="10">
        <v>43.849155000000003</v>
      </c>
      <c r="H169" s="10">
        <v>44.395896999999998</v>
      </c>
      <c r="I169" s="10">
        <v>44.860526999999998</v>
      </c>
      <c r="J169" s="10">
        <v>45.302559000000002</v>
      </c>
      <c r="K169" s="10">
        <v>45.783157000000003</v>
      </c>
      <c r="L169" s="10">
        <v>45.883259000000002</v>
      </c>
      <c r="M169" s="10">
        <v>45.975304000000001</v>
      </c>
      <c r="N169" s="10">
        <v>46.072971000000003</v>
      </c>
      <c r="O169" s="10">
        <v>46.163238999999997</v>
      </c>
      <c r="P169" s="10">
        <v>46.256920000000001</v>
      </c>
      <c r="Q169" s="10">
        <v>46.349766000000002</v>
      </c>
      <c r="R169" s="10">
        <v>46.469287999999999</v>
      </c>
      <c r="S169" s="10">
        <v>46.668590999999999</v>
      </c>
      <c r="T169" s="10">
        <v>46.703147999999999</v>
      </c>
      <c r="U169" s="10">
        <v>46.722942000000003</v>
      </c>
      <c r="V169" s="10">
        <v>46.741936000000003</v>
      </c>
      <c r="W169" s="10">
        <v>46.762905000000003</v>
      </c>
      <c r="X169" s="10">
        <v>46.817360000000001</v>
      </c>
      <c r="Y169" s="10">
        <v>46.839278999999998</v>
      </c>
      <c r="Z169" s="10">
        <v>46.859549999999999</v>
      </c>
      <c r="AA169" s="10">
        <v>46.986969000000002</v>
      </c>
      <c r="AB169" s="10">
        <v>47.019061999999998</v>
      </c>
      <c r="AC169" s="10">
        <v>47.050106</v>
      </c>
      <c r="AD169" s="10">
        <v>47.081474</v>
      </c>
      <c r="AE169" s="10">
        <v>47.112682</v>
      </c>
      <c r="AF169" s="10">
        <v>47.143543000000001</v>
      </c>
      <c r="AG169" s="10">
        <v>47.174553000000003</v>
      </c>
      <c r="AH169" s="10">
        <v>47.204704</v>
      </c>
      <c r="AI169" s="10">
        <v>47.235267999999998</v>
      </c>
      <c r="AJ169" s="10">
        <v>47.259182000000003</v>
      </c>
      <c r="AK169" s="5">
        <v>3.6280000000000001E-3</v>
      </c>
    </row>
    <row r="170" spans="1:37" ht="15" customHeight="1" x14ac:dyDescent="0.25">
      <c r="A170" s="33" t="s">
        <v>52</v>
      </c>
      <c r="B170" s="6" t="s">
        <v>35</v>
      </c>
      <c r="C170" s="10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5" t="s">
        <v>12</v>
      </c>
    </row>
    <row r="171" spans="1:37" ht="15" customHeight="1" x14ac:dyDescent="0.25">
      <c r="A171" s="33" t="s">
        <v>50</v>
      </c>
      <c r="B171" s="6" t="s">
        <v>33</v>
      </c>
      <c r="C171" s="10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5" t="s">
        <v>12</v>
      </c>
    </row>
    <row r="172" spans="1:37" ht="15" customHeight="1" x14ac:dyDescent="0.25">
      <c r="A172" s="33" t="s">
        <v>48</v>
      </c>
      <c r="B172" s="6" t="s">
        <v>1166</v>
      </c>
      <c r="C172" s="10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0</v>
      </c>
      <c r="AJ172" s="10">
        <v>0</v>
      </c>
      <c r="AK172" s="5" t="s">
        <v>12</v>
      </c>
    </row>
    <row r="173" spans="1:37" ht="15" customHeight="1" x14ac:dyDescent="0.25">
      <c r="A173" s="33" t="s">
        <v>46</v>
      </c>
      <c r="B173" s="6" t="s">
        <v>1167</v>
      </c>
      <c r="C173" s="10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5" t="s">
        <v>12</v>
      </c>
    </row>
    <row r="174" spans="1:37" ht="15" customHeight="1" x14ac:dyDescent="0.25">
      <c r="A174" s="33" t="s">
        <v>44</v>
      </c>
    </row>
    <row r="175" spans="1:37" ht="15" customHeight="1" x14ac:dyDescent="0.25">
      <c r="A175" s="33" t="s">
        <v>42</v>
      </c>
      <c r="B175" s="4" t="s">
        <v>134</v>
      </c>
    </row>
    <row r="176" spans="1:37" ht="15" customHeight="1" x14ac:dyDescent="0.25">
      <c r="A176" s="33" t="s">
        <v>40</v>
      </c>
      <c r="B176" s="6" t="s">
        <v>55</v>
      </c>
      <c r="C176" s="10">
        <v>54.074741000000003</v>
      </c>
      <c r="D176" s="10">
        <v>53.896422999999999</v>
      </c>
      <c r="E176" s="10">
        <v>53.754691999999999</v>
      </c>
      <c r="F176" s="10">
        <v>53.644298999999997</v>
      </c>
      <c r="G176" s="10">
        <v>53.523335000000003</v>
      </c>
      <c r="H176" s="10">
        <v>53.182910999999997</v>
      </c>
      <c r="I176" s="10">
        <v>52.871895000000002</v>
      </c>
      <c r="J176" s="10">
        <v>52.675350000000002</v>
      </c>
      <c r="K176" s="10">
        <v>52.591414999999998</v>
      </c>
      <c r="L176" s="10">
        <v>52.500957</v>
      </c>
      <c r="M176" s="10">
        <v>52.421944000000003</v>
      </c>
      <c r="N176" s="10">
        <v>52.354412000000004</v>
      </c>
      <c r="O176" s="10">
        <v>52.298931000000003</v>
      </c>
      <c r="P176" s="10">
        <v>52.255077</v>
      </c>
      <c r="Q176" s="10">
        <v>52.222504000000001</v>
      </c>
      <c r="R176" s="10">
        <v>52.200619000000003</v>
      </c>
      <c r="S176" s="10">
        <v>52.188572000000001</v>
      </c>
      <c r="T176" s="10">
        <v>52.121226999999998</v>
      </c>
      <c r="U176" s="10">
        <v>52.049694000000002</v>
      </c>
      <c r="V176" s="10">
        <v>51.986328</v>
      </c>
      <c r="W176" s="10">
        <v>51.930881999999997</v>
      </c>
      <c r="X176" s="10">
        <v>51.883015</v>
      </c>
      <c r="Y176" s="10">
        <v>51.842621000000001</v>
      </c>
      <c r="Z176" s="10">
        <v>51.809452</v>
      </c>
      <c r="AA176" s="10">
        <v>51.810177000000003</v>
      </c>
      <c r="AB176" s="10">
        <v>51.811073</v>
      </c>
      <c r="AC176" s="10">
        <v>51.812159999999999</v>
      </c>
      <c r="AD176" s="10">
        <v>51.813431000000001</v>
      </c>
      <c r="AE176" s="10">
        <v>51.814864999999998</v>
      </c>
      <c r="AF176" s="10">
        <v>51.816471</v>
      </c>
      <c r="AG176" s="10">
        <v>51.818221999999999</v>
      </c>
      <c r="AH176" s="10">
        <v>51.820126000000002</v>
      </c>
      <c r="AI176" s="10">
        <v>51.822166000000003</v>
      </c>
      <c r="AJ176" s="10">
        <v>51.818241</v>
      </c>
      <c r="AK176" s="5">
        <v>-1.2279999999999999E-3</v>
      </c>
    </row>
    <row r="177" spans="1:37" ht="15" customHeight="1" x14ac:dyDescent="0.25">
      <c r="A177" s="33" t="s">
        <v>38</v>
      </c>
      <c r="B177" s="6" t="s">
        <v>53</v>
      </c>
      <c r="C177" s="10">
        <v>46.689898999999997</v>
      </c>
      <c r="D177" s="10">
        <v>46.378647000000001</v>
      </c>
      <c r="E177" s="10">
        <v>46.112746999999999</v>
      </c>
      <c r="F177" s="10">
        <v>45.905071</v>
      </c>
      <c r="G177" s="10">
        <v>45.673392999999997</v>
      </c>
      <c r="H177" s="10">
        <v>45.248221999999998</v>
      </c>
      <c r="I177" s="10">
        <v>44.856563999999999</v>
      </c>
      <c r="J177" s="10">
        <v>44.564464999999998</v>
      </c>
      <c r="K177" s="10">
        <v>44.407612</v>
      </c>
      <c r="L177" s="10">
        <v>44.293018000000004</v>
      </c>
      <c r="M177" s="10">
        <v>44.19614</v>
      </c>
      <c r="N177" s="10">
        <v>44.113059999999997</v>
      </c>
      <c r="O177" s="10">
        <v>44.043568</v>
      </c>
      <c r="P177" s="10">
        <v>43.987202000000003</v>
      </c>
      <c r="Q177" s="10">
        <v>43.943314000000001</v>
      </c>
      <c r="R177" s="10">
        <v>43.910946000000003</v>
      </c>
      <c r="S177" s="10">
        <v>43.889214000000003</v>
      </c>
      <c r="T177" s="10">
        <v>43.813034000000002</v>
      </c>
      <c r="U177" s="10">
        <v>43.733395000000002</v>
      </c>
      <c r="V177" s="10">
        <v>43.662685000000003</v>
      </c>
      <c r="W177" s="10">
        <v>43.600647000000002</v>
      </c>
      <c r="X177" s="10">
        <v>43.546982</v>
      </c>
      <c r="Y177" s="10">
        <v>43.501598000000001</v>
      </c>
      <c r="Z177" s="10">
        <v>43.464275000000001</v>
      </c>
      <c r="AA177" s="10">
        <v>43.464320999999998</v>
      </c>
      <c r="AB177" s="10">
        <v>43.464618999999999</v>
      </c>
      <c r="AC177" s="10">
        <v>43.465130000000002</v>
      </c>
      <c r="AD177" s="10">
        <v>43.465862000000001</v>
      </c>
      <c r="AE177" s="10">
        <v>43.466723999999999</v>
      </c>
      <c r="AF177" s="10">
        <v>43.467815000000002</v>
      </c>
      <c r="AG177" s="10">
        <v>43.469085999999997</v>
      </c>
      <c r="AH177" s="10">
        <v>43.47052</v>
      </c>
      <c r="AI177" s="10">
        <v>43.472095000000003</v>
      </c>
      <c r="AJ177" s="10">
        <v>43.467731000000001</v>
      </c>
      <c r="AK177" s="5">
        <v>-2.0240000000000002E-3</v>
      </c>
    </row>
    <row r="178" spans="1:37" ht="15" customHeight="1" x14ac:dyDescent="0.25">
      <c r="A178" s="33" t="s">
        <v>36</v>
      </c>
      <c r="B178" s="6" t="s">
        <v>51</v>
      </c>
      <c r="C178" s="10">
        <v>41.074115999999997</v>
      </c>
      <c r="D178" s="10">
        <v>40.761639000000002</v>
      </c>
      <c r="E178" s="10">
        <v>40.472026999999997</v>
      </c>
      <c r="F178" s="10">
        <v>40.248477999999999</v>
      </c>
      <c r="G178" s="10">
        <v>39.958809000000002</v>
      </c>
      <c r="H178" s="10">
        <v>39.658852000000003</v>
      </c>
      <c r="I178" s="10">
        <v>39.415398000000003</v>
      </c>
      <c r="J178" s="10">
        <v>39.197586000000001</v>
      </c>
      <c r="K178" s="10">
        <v>39.085709000000001</v>
      </c>
      <c r="L178" s="10">
        <v>38.9758</v>
      </c>
      <c r="M178" s="10">
        <v>38.881306000000002</v>
      </c>
      <c r="N178" s="10">
        <v>38.800308000000001</v>
      </c>
      <c r="O178" s="10">
        <v>38.732985999999997</v>
      </c>
      <c r="P178" s="10">
        <v>38.678772000000002</v>
      </c>
      <c r="Q178" s="10">
        <v>38.636768000000004</v>
      </c>
      <c r="R178" s="10">
        <v>38.605927000000001</v>
      </c>
      <c r="S178" s="10">
        <v>38.585472000000003</v>
      </c>
      <c r="T178" s="10">
        <v>38.510460000000002</v>
      </c>
      <c r="U178" s="10">
        <v>38.431807999999997</v>
      </c>
      <c r="V178" s="10">
        <v>38.361908</v>
      </c>
      <c r="W178" s="10">
        <v>38.300536999999998</v>
      </c>
      <c r="X178" s="10">
        <v>38.247504999999997</v>
      </c>
      <c r="Y178" s="10">
        <v>38.202652</v>
      </c>
      <c r="Z178" s="10">
        <v>38.165748999999998</v>
      </c>
      <c r="AA178" s="10">
        <v>38.165916000000003</v>
      </c>
      <c r="AB178" s="10">
        <v>38.166302000000002</v>
      </c>
      <c r="AC178" s="10">
        <v>38.166912000000004</v>
      </c>
      <c r="AD178" s="10">
        <v>38.167717000000003</v>
      </c>
      <c r="AE178" s="10">
        <v>38.168700999999999</v>
      </c>
      <c r="AF178" s="10">
        <v>38.169857</v>
      </c>
      <c r="AG178" s="10">
        <v>38.171185000000001</v>
      </c>
      <c r="AH178" s="10">
        <v>38.172665000000002</v>
      </c>
      <c r="AI178" s="10">
        <v>38.174304999999997</v>
      </c>
      <c r="AJ178" s="10">
        <v>38.169991000000003</v>
      </c>
      <c r="AK178" s="5">
        <v>-2.0509999999999999E-3</v>
      </c>
    </row>
    <row r="179" spans="1:37" ht="15" customHeight="1" x14ac:dyDescent="0.25">
      <c r="A179" s="33" t="s">
        <v>34</v>
      </c>
      <c r="B179" s="6" t="s">
        <v>49</v>
      </c>
      <c r="C179" s="10">
        <v>42.262421000000003</v>
      </c>
      <c r="D179" s="10">
        <v>41.889533999999998</v>
      </c>
      <c r="E179" s="10">
        <v>41.559246000000002</v>
      </c>
      <c r="F179" s="10">
        <v>41.290222</v>
      </c>
      <c r="G179" s="10">
        <v>40.888762999999997</v>
      </c>
      <c r="H179" s="10">
        <v>40.478358999999998</v>
      </c>
      <c r="I179" s="10">
        <v>40.098475999999998</v>
      </c>
      <c r="J179" s="10">
        <v>39.850470999999999</v>
      </c>
      <c r="K179" s="10">
        <v>39.650841</v>
      </c>
      <c r="L179" s="10">
        <v>39.464072999999999</v>
      </c>
      <c r="M179" s="10">
        <v>39.299380999999997</v>
      </c>
      <c r="N179" s="10">
        <v>39.157153999999998</v>
      </c>
      <c r="O179" s="10">
        <v>39.038680999999997</v>
      </c>
      <c r="P179" s="10">
        <v>38.943066000000002</v>
      </c>
      <c r="Q179" s="10">
        <v>38.868113999999998</v>
      </c>
      <c r="R179" s="10">
        <v>38.811382000000002</v>
      </c>
      <c r="S179" s="10">
        <v>38.770473000000003</v>
      </c>
      <c r="T179" s="10">
        <v>38.678840999999998</v>
      </c>
      <c r="U179" s="10">
        <v>38.586658</v>
      </c>
      <c r="V179" s="10">
        <v>38.505336999999997</v>
      </c>
      <c r="W179" s="10">
        <v>38.434010000000001</v>
      </c>
      <c r="X179" s="10">
        <v>38.372104999999998</v>
      </c>
      <c r="Y179" s="10">
        <v>38.319240999999998</v>
      </c>
      <c r="Z179" s="10">
        <v>38.274783999999997</v>
      </c>
      <c r="AA179" s="10">
        <v>38.274551000000002</v>
      </c>
      <c r="AB179" s="10">
        <v>38.274566999999998</v>
      </c>
      <c r="AC179" s="10">
        <v>38.274818000000003</v>
      </c>
      <c r="AD179" s="10">
        <v>38.275272000000001</v>
      </c>
      <c r="AE179" s="10">
        <v>38.275917</v>
      </c>
      <c r="AF179" s="10">
        <v>38.276755999999999</v>
      </c>
      <c r="AG179" s="10">
        <v>38.277766999999997</v>
      </c>
      <c r="AH179" s="10">
        <v>38.278956999999998</v>
      </c>
      <c r="AI179" s="10">
        <v>38.280304000000001</v>
      </c>
      <c r="AJ179" s="10">
        <v>38.275706999999997</v>
      </c>
      <c r="AK179" s="5">
        <v>-2.8149999999999998E-3</v>
      </c>
    </row>
    <row r="180" spans="1:37" ht="15" customHeight="1" x14ac:dyDescent="0.25">
      <c r="B180" s="6" t="s">
        <v>47</v>
      </c>
      <c r="C180" s="10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K180" s="5" t="s">
        <v>12</v>
      </c>
    </row>
    <row r="181" spans="1:37" ht="15" customHeight="1" x14ac:dyDescent="0.25">
      <c r="B181" s="6" t="s">
        <v>45</v>
      </c>
      <c r="C181" s="10">
        <v>85.201920000000001</v>
      </c>
      <c r="D181" s="10">
        <v>84.877403000000001</v>
      </c>
      <c r="E181" s="10">
        <v>84.603722000000005</v>
      </c>
      <c r="F181" s="10">
        <v>84.351944000000003</v>
      </c>
      <c r="G181" s="10">
        <v>84.091751000000002</v>
      </c>
      <c r="H181" s="10">
        <v>83.655013999999994</v>
      </c>
      <c r="I181" s="10">
        <v>83.263274999999993</v>
      </c>
      <c r="J181" s="10">
        <v>82.948607999999993</v>
      </c>
      <c r="K181" s="10">
        <v>82.708045999999996</v>
      </c>
      <c r="L181" s="10">
        <v>82.452286000000001</v>
      </c>
      <c r="M181" s="10">
        <v>82.221985000000004</v>
      </c>
      <c r="N181" s="10">
        <v>82.022864999999996</v>
      </c>
      <c r="O181" s="10">
        <v>81.858429000000001</v>
      </c>
      <c r="P181" s="10">
        <v>81.726699999999994</v>
      </c>
      <c r="Q181" s="10">
        <v>81.624077</v>
      </c>
      <c r="R181" s="10">
        <v>81.547141999999994</v>
      </c>
      <c r="S181" s="10">
        <v>81.49118</v>
      </c>
      <c r="T181" s="10">
        <v>81.387878000000001</v>
      </c>
      <c r="U181" s="10">
        <v>81.286529999999999</v>
      </c>
      <c r="V181" s="10">
        <v>81.197783999999999</v>
      </c>
      <c r="W181" s="10">
        <v>81.120116999999993</v>
      </c>
      <c r="X181" s="10">
        <v>81.052482999999995</v>
      </c>
      <c r="Y181" s="10">
        <v>80.994254999999995</v>
      </c>
      <c r="Z181" s="10">
        <v>80.944389000000001</v>
      </c>
      <c r="AA181" s="10">
        <v>80.944153</v>
      </c>
      <c r="AB181" s="10">
        <v>80.944130000000001</v>
      </c>
      <c r="AC181" s="10">
        <v>80.944350999999997</v>
      </c>
      <c r="AD181" s="10">
        <v>80.944794000000002</v>
      </c>
      <c r="AE181" s="10">
        <v>80.945396000000002</v>
      </c>
      <c r="AF181" s="10">
        <v>80.946235999999999</v>
      </c>
      <c r="AG181" s="10">
        <v>80.947258000000005</v>
      </c>
      <c r="AH181" s="10">
        <v>80.948441000000003</v>
      </c>
      <c r="AI181" s="10">
        <v>80.949791000000005</v>
      </c>
      <c r="AJ181" s="10">
        <v>80.945189999999997</v>
      </c>
      <c r="AK181" s="5">
        <v>-1.4809999999999999E-3</v>
      </c>
    </row>
    <row r="182" spans="1:37" ht="15" customHeight="1" x14ac:dyDescent="0.25">
      <c r="A182" s="33" t="s">
        <v>107</v>
      </c>
      <c r="B182" s="6" t="s">
        <v>1164</v>
      </c>
      <c r="C182" s="10">
        <v>0</v>
      </c>
      <c r="D182" s="10">
        <v>0</v>
      </c>
      <c r="E182" s="10">
        <v>40.064404000000003</v>
      </c>
      <c r="F182" s="10">
        <v>39.689597999999997</v>
      </c>
      <c r="G182" s="10">
        <v>39.287491000000003</v>
      </c>
      <c r="H182" s="10">
        <v>38.914482</v>
      </c>
      <c r="I182" s="10">
        <v>38.541893000000002</v>
      </c>
      <c r="J182" s="10">
        <v>38.223469000000001</v>
      </c>
      <c r="K182" s="10">
        <v>38.055427999999999</v>
      </c>
      <c r="L182" s="10">
        <v>37.852516000000001</v>
      </c>
      <c r="M182" s="10">
        <v>37.672427999999996</v>
      </c>
      <c r="N182" s="10">
        <v>37.516750000000002</v>
      </c>
      <c r="O182" s="10">
        <v>37.387211000000001</v>
      </c>
      <c r="P182" s="10">
        <v>37.282307000000003</v>
      </c>
      <c r="Q182" s="10">
        <v>37.200240999999998</v>
      </c>
      <c r="R182" s="10">
        <v>37.137939000000003</v>
      </c>
      <c r="S182" s="10">
        <v>37.092551999999998</v>
      </c>
      <c r="T182" s="10">
        <v>36.997391</v>
      </c>
      <c r="U182" s="10">
        <v>36.902233000000003</v>
      </c>
      <c r="V182" s="10">
        <v>36.818382</v>
      </c>
      <c r="W182" s="10">
        <v>36.744877000000002</v>
      </c>
      <c r="X182" s="10">
        <v>36.681004000000001</v>
      </c>
      <c r="Y182" s="10">
        <v>36.626368999999997</v>
      </c>
      <c r="Z182" s="10">
        <v>36.580264999999997</v>
      </c>
      <c r="AA182" s="10">
        <v>36.579898999999997</v>
      </c>
      <c r="AB182" s="10">
        <v>36.579799999999999</v>
      </c>
      <c r="AC182" s="10">
        <v>36.579929</v>
      </c>
      <c r="AD182" s="10">
        <v>36.580288000000003</v>
      </c>
      <c r="AE182" s="10">
        <v>36.580798999999999</v>
      </c>
      <c r="AF182" s="10">
        <v>36.581558000000001</v>
      </c>
      <c r="AG182" s="10">
        <v>36.582500000000003</v>
      </c>
      <c r="AH182" s="10">
        <v>36.583621999999998</v>
      </c>
      <c r="AI182" s="10">
        <v>36.584896000000001</v>
      </c>
      <c r="AJ182" s="10">
        <v>36.580241999999998</v>
      </c>
      <c r="AK182" s="5" t="s">
        <v>12</v>
      </c>
    </row>
    <row r="183" spans="1:37" ht="15" customHeight="1" x14ac:dyDescent="0.25">
      <c r="A183" s="33" t="s">
        <v>106</v>
      </c>
      <c r="B183" s="6" t="s">
        <v>1165</v>
      </c>
      <c r="C183" s="10">
        <v>53.528568</v>
      </c>
      <c r="D183" s="10">
        <v>52.990673000000001</v>
      </c>
      <c r="E183" s="10">
        <v>52.497269000000003</v>
      </c>
      <c r="F183" s="10">
        <v>52.037993999999998</v>
      </c>
      <c r="G183" s="10">
        <v>51.584038</v>
      </c>
      <c r="H183" s="10">
        <v>51.042518999999999</v>
      </c>
      <c r="I183" s="10">
        <v>50.494995000000003</v>
      </c>
      <c r="J183" s="10">
        <v>50.065857000000001</v>
      </c>
      <c r="K183" s="10">
        <v>49.794308000000001</v>
      </c>
      <c r="L183" s="10">
        <v>49.535232999999998</v>
      </c>
      <c r="M183" s="10">
        <v>49.301048000000002</v>
      </c>
      <c r="N183" s="10">
        <v>49.096176</v>
      </c>
      <c r="O183" s="10">
        <v>48.922477999999998</v>
      </c>
      <c r="P183" s="10">
        <v>48.778132999999997</v>
      </c>
      <c r="Q183" s="10">
        <v>48.662182000000001</v>
      </c>
      <c r="R183" s="10">
        <v>48.570354000000002</v>
      </c>
      <c r="S183" s="10">
        <v>48.498992999999999</v>
      </c>
      <c r="T183" s="10">
        <v>48.380687999999999</v>
      </c>
      <c r="U183" s="10">
        <v>48.265059999999998</v>
      </c>
      <c r="V183" s="10">
        <v>48.163021000000001</v>
      </c>
      <c r="W183" s="10">
        <v>48.073399000000002</v>
      </c>
      <c r="X183" s="10">
        <v>47.995384000000001</v>
      </c>
      <c r="Y183" s="10">
        <v>47.928482000000002</v>
      </c>
      <c r="Z183" s="10">
        <v>47.871848999999997</v>
      </c>
      <c r="AA183" s="10">
        <v>47.870182</v>
      </c>
      <c r="AB183" s="10">
        <v>47.868834999999997</v>
      </c>
      <c r="AC183" s="10">
        <v>47.867775000000002</v>
      </c>
      <c r="AD183" s="10">
        <v>47.866982</v>
      </c>
      <c r="AE183" s="10">
        <v>47.866402000000001</v>
      </c>
      <c r="AF183" s="10">
        <v>47.866076999999997</v>
      </c>
      <c r="AG183" s="10">
        <v>47.865971000000002</v>
      </c>
      <c r="AH183" s="10">
        <v>47.866073999999998</v>
      </c>
      <c r="AI183" s="10">
        <v>47.866366999999997</v>
      </c>
      <c r="AJ183" s="10">
        <v>47.860759999999999</v>
      </c>
      <c r="AK183" s="5">
        <v>-3.1770000000000001E-3</v>
      </c>
    </row>
    <row r="184" spans="1:37" ht="15" customHeight="1" x14ac:dyDescent="0.25">
      <c r="A184" s="33" t="s">
        <v>105</v>
      </c>
      <c r="B184" s="6" t="s">
        <v>43</v>
      </c>
      <c r="C184" s="10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  <c r="AJ184" s="10">
        <v>0</v>
      </c>
      <c r="AK184" s="5" t="s">
        <v>12</v>
      </c>
    </row>
    <row r="185" spans="1:37" ht="15" customHeight="1" x14ac:dyDescent="0.25">
      <c r="A185" s="33" t="s">
        <v>104</v>
      </c>
      <c r="B185" s="6" t="s">
        <v>41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5" t="s">
        <v>12</v>
      </c>
    </row>
    <row r="186" spans="1:37" ht="15" customHeight="1" x14ac:dyDescent="0.25">
      <c r="A186" s="33" t="s">
        <v>103</v>
      </c>
      <c r="B186" s="6" t="s">
        <v>39</v>
      </c>
      <c r="C186" s="10">
        <v>0</v>
      </c>
      <c r="D186" s="10">
        <v>38.249619000000003</v>
      </c>
      <c r="E186" s="10">
        <v>37.980697999999997</v>
      </c>
      <c r="F186" s="10">
        <v>37.747115999999998</v>
      </c>
      <c r="G186" s="10">
        <v>37.453358000000001</v>
      </c>
      <c r="H186" s="10">
        <v>37.043297000000003</v>
      </c>
      <c r="I186" s="10">
        <v>36.652335999999998</v>
      </c>
      <c r="J186" s="10">
        <v>36.297519999999999</v>
      </c>
      <c r="K186" s="10">
        <v>36.138592000000003</v>
      </c>
      <c r="L186" s="10">
        <v>36.026961999999997</v>
      </c>
      <c r="M186" s="10">
        <v>35.928162</v>
      </c>
      <c r="N186" s="10">
        <v>35.841735999999997</v>
      </c>
      <c r="O186" s="10">
        <v>35.767375999999999</v>
      </c>
      <c r="P186" s="10">
        <v>35.704391000000001</v>
      </c>
      <c r="Q186" s="10">
        <v>35.652405000000002</v>
      </c>
      <c r="R186" s="10">
        <v>35.620967999999998</v>
      </c>
      <c r="S186" s="10">
        <v>35.596103999999997</v>
      </c>
      <c r="T186" s="10">
        <v>35.510387000000001</v>
      </c>
      <c r="U186" s="10">
        <v>35.421635000000002</v>
      </c>
      <c r="V186" s="10">
        <v>35.342514000000001</v>
      </c>
      <c r="W186" s="10">
        <v>35.272891999999999</v>
      </c>
      <c r="X186" s="10">
        <v>35.214607000000001</v>
      </c>
      <c r="Y186" s="10">
        <v>35.163727000000002</v>
      </c>
      <c r="Z186" s="10">
        <v>35.122055000000003</v>
      </c>
      <c r="AA186" s="10">
        <v>35.126842000000003</v>
      </c>
      <c r="AB186" s="10">
        <v>35.126334999999997</v>
      </c>
      <c r="AC186" s="10">
        <v>35.126083000000001</v>
      </c>
      <c r="AD186" s="10">
        <v>35.126052999999999</v>
      </c>
      <c r="AE186" s="10">
        <v>35.126244</v>
      </c>
      <c r="AF186" s="10">
        <v>35.126606000000002</v>
      </c>
      <c r="AG186" s="10">
        <v>35.127189999999999</v>
      </c>
      <c r="AH186" s="10">
        <v>35.127949000000001</v>
      </c>
      <c r="AI186" s="10">
        <v>35.128883000000002</v>
      </c>
      <c r="AJ186" s="10">
        <v>35.123890000000003</v>
      </c>
      <c r="AK186" s="5">
        <v>-2.6610000000000002E-3</v>
      </c>
    </row>
    <row r="187" spans="1:37" ht="15" customHeight="1" x14ac:dyDescent="0.25">
      <c r="A187" s="33" t="s">
        <v>102</v>
      </c>
      <c r="B187" s="6" t="s">
        <v>37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5" t="s">
        <v>12</v>
      </c>
    </row>
    <row r="188" spans="1:37" ht="15" customHeight="1" x14ac:dyDescent="0.25">
      <c r="A188" s="33" t="s">
        <v>101</v>
      </c>
      <c r="B188" s="6" t="s">
        <v>35</v>
      </c>
      <c r="C188" s="10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K188" s="5" t="s">
        <v>12</v>
      </c>
    </row>
    <row r="189" spans="1:37" ht="15" customHeight="1" x14ac:dyDescent="0.25">
      <c r="A189" s="33" t="s">
        <v>100</v>
      </c>
      <c r="B189" s="6" t="s">
        <v>33</v>
      </c>
      <c r="C189" s="10">
        <v>0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5" t="s">
        <v>12</v>
      </c>
    </row>
    <row r="190" spans="1:37" ht="15" customHeight="1" x14ac:dyDescent="0.25">
      <c r="A190" s="33" t="s">
        <v>99</v>
      </c>
      <c r="B190" s="6" t="s">
        <v>1166</v>
      </c>
      <c r="C190" s="10">
        <v>0</v>
      </c>
      <c r="D190" s="10">
        <v>0</v>
      </c>
      <c r="E190" s="10">
        <v>44.708114999999999</v>
      </c>
      <c r="F190" s="10">
        <v>44.268250000000002</v>
      </c>
      <c r="G190" s="10">
        <v>43.745131999999998</v>
      </c>
      <c r="H190" s="10">
        <v>43.276096000000003</v>
      </c>
      <c r="I190" s="10">
        <v>42.918143999999998</v>
      </c>
      <c r="J190" s="10">
        <v>42.571617000000003</v>
      </c>
      <c r="K190" s="10">
        <v>42.313755</v>
      </c>
      <c r="L190" s="10">
        <v>42.099063999999998</v>
      </c>
      <c r="M190" s="10">
        <v>41.908763999999998</v>
      </c>
      <c r="N190" s="10">
        <v>41.743439000000002</v>
      </c>
      <c r="O190" s="10">
        <v>41.604694000000002</v>
      </c>
      <c r="P190" s="10">
        <v>41.491528000000002</v>
      </c>
      <c r="Q190" s="10">
        <v>41.401755999999999</v>
      </c>
      <c r="R190" s="10">
        <v>41.343631999999999</v>
      </c>
      <c r="S190" s="10">
        <v>41.286380999999999</v>
      </c>
      <c r="T190" s="10">
        <v>41.185616000000003</v>
      </c>
      <c r="U190" s="10">
        <v>41.085242999999998</v>
      </c>
      <c r="V190" s="10">
        <v>40.996727</v>
      </c>
      <c r="W190" s="10">
        <v>40.919021999999998</v>
      </c>
      <c r="X190" s="10">
        <v>40.85107</v>
      </c>
      <c r="Y190" s="10">
        <v>40.793334999999999</v>
      </c>
      <c r="Z190" s="10">
        <v>40.744610000000002</v>
      </c>
      <c r="AA190" s="10">
        <v>40.740448000000001</v>
      </c>
      <c r="AB190" s="10">
        <v>40.740036000000003</v>
      </c>
      <c r="AC190" s="10">
        <v>40.739876000000002</v>
      </c>
      <c r="AD190" s="10">
        <v>40.739941000000002</v>
      </c>
      <c r="AE190" s="10">
        <v>40.744095000000002</v>
      </c>
      <c r="AF190" s="10">
        <v>40.74456</v>
      </c>
      <c r="AG190" s="10">
        <v>40.745201000000002</v>
      </c>
      <c r="AH190" s="10">
        <v>40.746032999999997</v>
      </c>
      <c r="AI190" s="10">
        <v>40.747047000000002</v>
      </c>
      <c r="AJ190" s="10">
        <v>40.742114999999998</v>
      </c>
      <c r="AK190" s="5" t="s">
        <v>12</v>
      </c>
    </row>
    <row r="191" spans="1:37" ht="15" customHeight="1" x14ac:dyDescent="0.25">
      <c r="A191" s="33" t="s">
        <v>98</v>
      </c>
      <c r="B191" s="6" t="s">
        <v>1167</v>
      </c>
      <c r="C191" s="10">
        <v>0</v>
      </c>
      <c r="D191" s="10">
        <v>0</v>
      </c>
      <c r="E191" s="10">
        <v>63.768729999999998</v>
      </c>
      <c r="F191" s="10">
        <v>63.078709000000003</v>
      </c>
      <c r="G191" s="10">
        <v>62.478198999999996</v>
      </c>
      <c r="H191" s="10">
        <v>61.871943999999999</v>
      </c>
      <c r="I191" s="10">
        <v>61.348708999999999</v>
      </c>
      <c r="J191" s="10">
        <v>60.858631000000003</v>
      </c>
      <c r="K191" s="10">
        <v>60.753124</v>
      </c>
      <c r="L191" s="10">
        <v>60.474648000000002</v>
      </c>
      <c r="M191" s="10">
        <v>60.221333000000001</v>
      </c>
      <c r="N191" s="10">
        <v>59.998683999999997</v>
      </c>
      <c r="O191" s="10">
        <v>59.808342000000003</v>
      </c>
      <c r="P191" s="10">
        <v>59.649044000000004</v>
      </c>
      <c r="Q191" s="10">
        <v>59.518284000000001</v>
      </c>
      <c r="R191" s="10">
        <v>59.421214999999997</v>
      </c>
      <c r="S191" s="10">
        <v>59.335982999999999</v>
      </c>
      <c r="T191" s="10">
        <v>59.206077999999998</v>
      </c>
      <c r="U191" s="10">
        <v>59.079681000000001</v>
      </c>
      <c r="V191" s="10">
        <v>58.967964000000002</v>
      </c>
      <c r="W191" s="10">
        <v>58.869743</v>
      </c>
      <c r="X191" s="10">
        <v>58.784061000000001</v>
      </c>
      <c r="Y191" s="10">
        <v>58.710704999999997</v>
      </c>
      <c r="Z191" s="10">
        <v>58.648685</v>
      </c>
      <c r="AA191" s="10">
        <v>58.644317999999998</v>
      </c>
      <c r="AB191" s="10">
        <v>58.642212000000001</v>
      </c>
      <c r="AC191" s="10">
        <v>58.640422999999998</v>
      </c>
      <c r="AD191" s="10">
        <v>58.638930999999999</v>
      </c>
      <c r="AE191" s="10">
        <v>58.645901000000002</v>
      </c>
      <c r="AF191" s="10">
        <v>58.644931999999997</v>
      </c>
      <c r="AG191" s="10">
        <v>58.644202999999997</v>
      </c>
      <c r="AH191" s="10">
        <v>58.643703000000002</v>
      </c>
      <c r="AI191" s="10">
        <v>58.643414</v>
      </c>
      <c r="AJ191" s="10">
        <v>58.637241000000003</v>
      </c>
      <c r="AK191" s="5" t="s">
        <v>12</v>
      </c>
    </row>
    <row r="192" spans="1:37" ht="15" customHeight="1" x14ac:dyDescent="0.25">
      <c r="A192" s="33" t="s">
        <v>97</v>
      </c>
    </row>
    <row r="193" spans="1:37" ht="15" customHeight="1" x14ac:dyDescent="0.25">
      <c r="A193" s="33" t="s">
        <v>96</v>
      </c>
      <c r="B193" s="4" t="s">
        <v>121</v>
      </c>
    </row>
    <row r="194" spans="1:37" ht="15" customHeight="1" x14ac:dyDescent="0.25">
      <c r="B194" s="6" t="s">
        <v>55</v>
      </c>
      <c r="C194" s="10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0</v>
      </c>
      <c r="AJ194" s="10">
        <v>0</v>
      </c>
      <c r="AK194" s="5" t="s">
        <v>12</v>
      </c>
    </row>
    <row r="195" spans="1:37" ht="15" customHeight="1" x14ac:dyDescent="0.25">
      <c r="B195" s="6" t="s">
        <v>53</v>
      </c>
      <c r="C195" s="10">
        <v>0</v>
      </c>
      <c r="D195" s="10">
        <v>0</v>
      </c>
      <c r="E195" s="10">
        <v>0</v>
      </c>
      <c r="F195" s="10">
        <v>52.620026000000003</v>
      </c>
      <c r="G195" s="10">
        <v>52.025509</v>
      </c>
      <c r="H195" s="10">
        <v>51.157463</v>
      </c>
      <c r="I195" s="10">
        <v>50.344734000000003</v>
      </c>
      <c r="J195" s="10">
        <v>49.731566999999998</v>
      </c>
      <c r="K195" s="10">
        <v>49.376674999999999</v>
      </c>
      <c r="L195" s="10">
        <v>49.147345999999999</v>
      </c>
      <c r="M195" s="10">
        <v>48.946472</v>
      </c>
      <c r="N195" s="10">
        <v>48.766376000000001</v>
      </c>
      <c r="O195" s="10">
        <v>48.606293000000001</v>
      </c>
      <c r="P195" s="10">
        <v>48.465485000000001</v>
      </c>
      <c r="Q195" s="10">
        <v>48.343231000000003</v>
      </c>
      <c r="R195" s="10">
        <v>48.238441000000002</v>
      </c>
      <c r="S195" s="10">
        <v>48.150162000000002</v>
      </c>
      <c r="T195" s="10">
        <v>48.012282999999996</v>
      </c>
      <c r="U195" s="10">
        <v>47.876465000000003</v>
      </c>
      <c r="V195" s="10">
        <v>47.755206999999999</v>
      </c>
      <c r="W195" s="10">
        <v>47.648262000000003</v>
      </c>
      <c r="X195" s="10">
        <v>47.555264000000001</v>
      </c>
      <c r="Y195" s="10">
        <v>47.476131000000002</v>
      </c>
      <c r="Z195" s="10">
        <v>47.410595000000001</v>
      </c>
      <c r="AA195" s="10">
        <v>47.406455999999999</v>
      </c>
      <c r="AB195" s="10">
        <v>47.402740000000001</v>
      </c>
      <c r="AC195" s="10">
        <v>47.399405999999999</v>
      </c>
      <c r="AD195" s="10">
        <v>47.396445999999997</v>
      </c>
      <c r="AE195" s="10">
        <v>47.393734000000002</v>
      </c>
      <c r="AF195" s="10">
        <v>47.391396</v>
      </c>
      <c r="AG195" s="10">
        <v>47.389366000000003</v>
      </c>
      <c r="AH195" s="10">
        <v>47.387604000000003</v>
      </c>
      <c r="AI195" s="10">
        <v>47.386077999999998</v>
      </c>
      <c r="AJ195" s="10">
        <v>47.378737999999998</v>
      </c>
      <c r="AK195" s="5" t="s">
        <v>12</v>
      </c>
    </row>
    <row r="196" spans="1:37" ht="15" customHeight="1" x14ac:dyDescent="0.25">
      <c r="A196" s="33" t="s">
        <v>94</v>
      </c>
      <c r="B196" s="6" t="s">
        <v>51</v>
      </c>
      <c r="C196" s="10">
        <v>0</v>
      </c>
      <c r="D196" s="10">
        <v>47.835650999999999</v>
      </c>
      <c r="E196" s="10">
        <v>47.124747999999997</v>
      </c>
      <c r="F196" s="10">
        <v>46.431404000000001</v>
      </c>
      <c r="G196" s="10">
        <v>45.842303999999999</v>
      </c>
      <c r="H196" s="10">
        <v>45.261772000000001</v>
      </c>
      <c r="I196" s="10">
        <v>44.773209000000001</v>
      </c>
      <c r="J196" s="10">
        <v>44.330235000000002</v>
      </c>
      <c r="K196" s="10">
        <v>44.012839999999997</v>
      </c>
      <c r="L196" s="10">
        <v>43.791652999999997</v>
      </c>
      <c r="M196" s="10">
        <v>43.594925000000003</v>
      </c>
      <c r="N196" s="10">
        <v>43.418410999999999</v>
      </c>
      <c r="O196" s="10">
        <v>43.262011999999999</v>
      </c>
      <c r="P196" s="10">
        <v>43.124831999999998</v>
      </c>
      <c r="Q196" s="10">
        <v>43.005744999999997</v>
      </c>
      <c r="R196" s="10">
        <v>42.903525999999999</v>
      </c>
      <c r="S196" s="10">
        <v>42.817397999999997</v>
      </c>
      <c r="T196" s="10">
        <v>42.681477000000001</v>
      </c>
      <c r="U196" s="10">
        <v>42.547328999999998</v>
      </c>
      <c r="V196" s="10">
        <v>42.427433000000001</v>
      </c>
      <c r="W196" s="10">
        <v>42.321629000000001</v>
      </c>
      <c r="X196" s="10">
        <v>42.229691000000003</v>
      </c>
      <c r="Y196" s="10">
        <v>42.151446999999997</v>
      </c>
      <c r="Z196" s="10">
        <v>42.086627999999997</v>
      </c>
      <c r="AA196" s="10">
        <v>42.082672000000002</v>
      </c>
      <c r="AB196" s="10">
        <v>42.079124</v>
      </c>
      <c r="AC196" s="10">
        <v>42.075951000000003</v>
      </c>
      <c r="AD196" s="10">
        <v>42.073120000000003</v>
      </c>
      <c r="AE196" s="10">
        <v>42.070594999999997</v>
      </c>
      <c r="AF196" s="10">
        <v>42.068382</v>
      </c>
      <c r="AG196" s="10">
        <v>42.066437000000001</v>
      </c>
      <c r="AH196" s="10">
        <v>42.064774</v>
      </c>
      <c r="AI196" s="10">
        <v>42.063358000000001</v>
      </c>
      <c r="AJ196" s="10">
        <v>42.056083999999998</v>
      </c>
      <c r="AK196" s="5">
        <v>-4.0159999999999996E-3</v>
      </c>
    </row>
    <row r="197" spans="1:37" ht="15" customHeight="1" x14ac:dyDescent="0.25">
      <c r="A197" s="33" t="s">
        <v>93</v>
      </c>
      <c r="B197" s="6" t="s">
        <v>49</v>
      </c>
      <c r="C197" s="10">
        <v>0</v>
      </c>
      <c r="D197" s="10">
        <v>49.687190999999999</v>
      </c>
      <c r="E197" s="10">
        <v>48.930157000000001</v>
      </c>
      <c r="F197" s="10">
        <v>48.137321</v>
      </c>
      <c r="G197" s="10">
        <v>47.320903999999999</v>
      </c>
      <c r="H197" s="10">
        <v>46.567753000000003</v>
      </c>
      <c r="I197" s="10">
        <v>45.919066999999998</v>
      </c>
      <c r="J197" s="10">
        <v>45.507835</v>
      </c>
      <c r="K197" s="10">
        <v>45.120773</v>
      </c>
      <c r="L197" s="10">
        <v>44.815295999999996</v>
      </c>
      <c r="M197" s="10">
        <v>44.541621999999997</v>
      </c>
      <c r="N197" s="10">
        <v>44.297606999999999</v>
      </c>
      <c r="O197" s="10">
        <v>44.084206000000002</v>
      </c>
      <c r="P197" s="10">
        <v>43.900154000000001</v>
      </c>
      <c r="Q197" s="10">
        <v>43.742874</v>
      </c>
      <c r="R197" s="10">
        <v>43.609909000000002</v>
      </c>
      <c r="S197" s="10">
        <v>43.498856000000004</v>
      </c>
      <c r="T197" s="10">
        <v>43.342261999999998</v>
      </c>
      <c r="U197" s="10">
        <v>43.190883999999997</v>
      </c>
      <c r="V197" s="10">
        <v>43.056316000000002</v>
      </c>
      <c r="W197" s="10">
        <v>42.937640999999999</v>
      </c>
      <c r="X197" s="10">
        <v>42.834308999999998</v>
      </c>
      <c r="Y197" s="10">
        <v>42.745871999999999</v>
      </c>
      <c r="Z197" s="10">
        <v>42.671680000000002</v>
      </c>
      <c r="AA197" s="10">
        <v>42.667065000000001</v>
      </c>
      <c r="AB197" s="10">
        <v>42.662872</v>
      </c>
      <c r="AC197" s="10">
        <v>42.659095999999998</v>
      </c>
      <c r="AD197" s="10">
        <v>42.655673999999998</v>
      </c>
      <c r="AE197" s="10">
        <v>42.652591999999999</v>
      </c>
      <c r="AF197" s="10">
        <v>42.649833999999998</v>
      </c>
      <c r="AG197" s="10">
        <v>42.647362000000001</v>
      </c>
      <c r="AH197" s="10">
        <v>42.645190999999997</v>
      </c>
      <c r="AI197" s="10">
        <v>42.643284000000001</v>
      </c>
      <c r="AJ197" s="10">
        <v>42.635539999999999</v>
      </c>
      <c r="AK197" s="5">
        <v>-4.7720000000000002E-3</v>
      </c>
    </row>
    <row r="198" spans="1:37" ht="15" customHeight="1" x14ac:dyDescent="0.25">
      <c r="A198" s="33" t="s">
        <v>92</v>
      </c>
      <c r="B198" s="6" t="s">
        <v>47</v>
      </c>
      <c r="C198" s="10">
        <v>65.256232999999995</v>
      </c>
      <c r="D198" s="10">
        <v>64.256996000000001</v>
      </c>
      <c r="E198" s="10">
        <v>63.319653000000002</v>
      </c>
      <c r="F198" s="10">
        <v>62.418559999999999</v>
      </c>
      <c r="G198" s="10">
        <v>61.610667999999997</v>
      </c>
      <c r="H198" s="10">
        <v>60.672195000000002</v>
      </c>
      <c r="I198" s="10">
        <v>59.785460999999998</v>
      </c>
      <c r="J198" s="10">
        <v>59.014068999999999</v>
      </c>
      <c r="K198" s="10">
        <v>58.465995999999997</v>
      </c>
      <c r="L198" s="10">
        <v>58.037509999999997</v>
      </c>
      <c r="M198" s="10">
        <v>57.648311999999997</v>
      </c>
      <c r="N198" s="10">
        <v>57.301124999999999</v>
      </c>
      <c r="O198" s="10">
        <v>56.998252999999998</v>
      </c>
      <c r="P198" s="10">
        <v>56.737941999999997</v>
      </c>
      <c r="Q198" s="10">
        <v>56.516804</v>
      </c>
      <c r="R198" s="10">
        <v>56.331440000000001</v>
      </c>
      <c r="S198" s="10">
        <v>56.175392000000002</v>
      </c>
      <c r="T198" s="10">
        <v>55.980502999999999</v>
      </c>
      <c r="U198" s="10">
        <v>55.796146</v>
      </c>
      <c r="V198" s="10">
        <v>55.632655999999997</v>
      </c>
      <c r="W198" s="10">
        <v>55.48856</v>
      </c>
      <c r="X198" s="10">
        <v>55.362735999999998</v>
      </c>
      <c r="Y198" s="10">
        <v>55.254550999999999</v>
      </c>
      <c r="Z198" s="10">
        <v>55.162925999999999</v>
      </c>
      <c r="AA198" s="10">
        <v>55.156471000000003</v>
      </c>
      <c r="AB198" s="10">
        <v>55.150539000000002</v>
      </c>
      <c r="AC198" s="10">
        <v>55.145077000000001</v>
      </c>
      <c r="AD198" s="10">
        <v>55.140079</v>
      </c>
      <c r="AE198" s="10">
        <v>55.135399</v>
      </c>
      <c r="AF198" s="10">
        <v>55.131176000000004</v>
      </c>
      <c r="AG198" s="10">
        <v>55.127304000000002</v>
      </c>
      <c r="AH198" s="10">
        <v>55.123778999999999</v>
      </c>
      <c r="AI198" s="10">
        <v>55.120552000000004</v>
      </c>
      <c r="AJ198" s="10">
        <v>55.111538000000003</v>
      </c>
      <c r="AK198" s="5">
        <v>-4.7860000000000003E-3</v>
      </c>
    </row>
    <row r="199" spans="1:37" ht="15" customHeight="1" x14ac:dyDescent="0.25">
      <c r="A199" s="33" t="s">
        <v>91</v>
      </c>
      <c r="B199" s="6" t="s">
        <v>45</v>
      </c>
      <c r="C199" s="10">
        <v>93.069930999999997</v>
      </c>
      <c r="D199" s="10">
        <v>92.322922000000005</v>
      </c>
      <c r="E199" s="10">
        <v>91.672943000000004</v>
      </c>
      <c r="F199" s="10">
        <v>91.027061000000003</v>
      </c>
      <c r="G199" s="10">
        <v>90.488319000000004</v>
      </c>
      <c r="H199" s="10">
        <v>89.763503999999998</v>
      </c>
      <c r="I199" s="10">
        <v>89.123763999999994</v>
      </c>
      <c r="J199" s="10">
        <v>88.623703000000006</v>
      </c>
      <c r="K199" s="10">
        <v>88.219352999999998</v>
      </c>
      <c r="L199" s="10">
        <v>87.845168999999999</v>
      </c>
      <c r="M199" s="10">
        <v>87.505341000000001</v>
      </c>
      <c r="N199" s="10">
        <v>87.204436999999999</v>
      </c>
      <c r="O199" s="10">
        <v>86.945847000000001</v>
      </c>
      <c r="P199" s="10">
        <v>86.726348999999999</v>
      </c>
      <c r="Q199" s="10">
        <v>86.541861999999995</v>
      </c>
      <c r="R199" s="10">
        <v>86.389313000000001</v>
      </c>
      <c r="S199" s="10">
        <v>86.263596000000007</v>
      </c>
      <c r="T199" s="10">
        <v>86.095305999999994</v>
      </c>
      <c r="U199" s="10">
        <v>85.934807000000006</v>
      </c>
      <c r="V199" s="10">
        <v>85.792891999999995</v>
      </c>
      <c r="W199" s="10">
        <v>85.667984000000004</v>
      </c>
      <c r="X199" s="10">
        <v>85.558982999999998</v>
      </c>
      <c r="Y199" s="10">
        <v>85.465248000000003</v>
      </c>
      <c r="Z199" s="10">
        <v>85.385695999999996</v>
      </c>
      <c r="AA199" s="10">
        <v>85.381073000000001</v>
      </c>
      <c r="AB199" s="10">
        <v>85.376839000000004</v>
      </c>
      <c r="AC199" s="10">
        <v>85.373008999999996</v>
      </c>
      <c r="AD199" s="10">
        <v>85.369560000000007</v>
      </c>
      <c r="AE199" s="10">
        <v>85.366401999999994</v>
      </c>
      <c r="AF199" s="10">
        <v>85.363640000000004</v>
      </c>
      <c r="AG199" s="10">
        <v>85.361191000000005</v>
      </c>
      <c r="AH199" s="10">
        <v>85.359015999999997</v>
      </c>
      <c r="AI199" s="10">
        <v>85.357101</v>
      </c>
      <c r="AJ199" s="10">
        <v>85.349357999999995</v>
      </c>
      <c r="AK199" s="5">
        <v>-2.4510000000000001E-3</v>
      </c>
    </row>
    <row r="200" spans="1:37" ht="15" customHeight="1" x14ac:dyDescent="0.25">
      <c r="A200" s="33" t="s">
        <v>90</v>
      </c>
      <c r="B200" s="6" t="s">
        <v>1164</v>
      </c>
      <c r="C200" s="10">
        <v>49.141201000000002</v>
      </c>
      <c r="D200" s="10">
        <v>48.280109000000003</v>
      </c>
      <c r="E200" s="10">
        <v>47.529601999999997</v>
      </c>
      <c r="F200" s="10">
        <v>46.765770000000003</v>
      </c>
      <c r="G200" s="10">
        <v>46.006442999999997</v>
      </c>
      <c r="H200" s="10">
        <v>45.360312999999998</v>
      </c>
      <c r="I200" s="10">
        <v>44.724842000000002</v>
      </c>
      <c r="J200" s="10">
        <v>44.192528000000003</v>
      </c>
      <c r="K200" s="10">
        <v>43.816153999999997</v>
      </c>
      <c r="L200" s="10">
        <v>43.493724999999998</v>
      </c>
      <c r="M200" s="10">
        <v>43.203423000000001</v>
      </c>
      <c r="N200" s="10">
        <v>42.944744</v>
      </c>
      <c r="O200" s="10">
        <v>42.719256999999999</v>
      </c>
      <c r="P200" s="10">
        <v>42.524653999999998</v>
      </c>
      <c r="Q200" s="10">
        <v>42.359245000000001</v>
      </c>
      <c r="R200" s="10">
        <v>42.219760999999998</v>
      </c>
      <c r="S200" s="10">
        <v>42.103290999999999</v>
      </c>
      <c r="T200" s="10">
        <v>41.942272000000003</v>
      </c>
      <c r="U200" s="10">
        <v>41.787143999999998</v>
      </c>
      <c r="V200" s="10">
        <v>41.649341999999997</v>
      </c>
      <c r="W200" s="10">
        <v>41.527897000000003</v>
      </c>
      <c r="X200" s="10">
        <v>41.422035000000001</v>
      </c>
      <c r="Y200" s="10">
        <v>41.331347999999998</v>
      </c>
      <c r="Z200" s="10">
        <v>41.255119000000001</v>
      </c>
      <c r="AA200" s="10">
        <v>41.250286000000003</v>
      </c>
      <c r="AB200" s="10">
        <v>41.245907000000003</v>
      </c>
      <c r="AC200" s="10">
        <v>41.241928000000001</v>
      </c>
      <c r="AD200" s="10">
        <v>41.238349999999997</v>
      </c>
      <c r="AE200" s="10">
        <v>41.235039</v>
      </c>
      <c r="AF200" s="10">
        <v>41.232143000000001</v>
      </c>
      <c r="AG200" s="10">
        <v>41.229565000000001</v>
      </c>
      <c r="AH200" s="10">
        <v>41.22728</v>
      </c>
      <c r="AI200" s="10">
        <v>41.225257999999997</v>
      </c>
      <c r="AJ200" s="10">
        <v>41.217407000000001</v>
      </c>
      <c r="AK200" s="5">
        <v>-4.9300000000000004E-3</v>
      </c>
    </row>
    <row r="201" spans="1:37" ht="15" customHeight="1" x14ac:dyDescent="0.25">
      <c r="A201" s="33" t="s">
        <v>89</v>
      </c>
      <c r="B201" s="6" t="s">
        <v>1165</v>
      </c>
      <c r="C201" s="10">
        <v>63.706867000000003</v>
      </c>
      <c r="D201" s="10">
        <v>62.615893999999997</v>
      </c>
      <c r="E201" s="10">
        <v>61.594130999999997</v>
      </c>
      <c r="F201" s="10">
        <v>60.590995999999997</v>
      </c>
      <c r="G201" s="10">
        <v>59.739032999999999</v>
      </c>
      <c r="H201" s="10">
        <v>58.780064000000003</v>
      </c>
      <c r="I201" s="10">
        <v>57.817768000000001</v>
      </c>
      <c r="J201" s="10">
        <v>57.090977000000002</v>
      </c>
      <c r="K201" s="10">
        <v>56.572369000000002</v>
      </c>
      <c r="L201" s="10">
        <v>56.169528999999997</v>
      </c>
      <c r="M201" s="10">
        <v>55.801079000000001</v>
      </c>
      <c r="N201" s="10">
        <v>55.470730000000003</v>
      </c>
      <c r="O201" s="10">
        <v>55.180011999999998</v>
      </c>
      <c r="P201" s="10">
        <v>54.926144000000001</v>
      </c>
      <c r="Q201" s="10">
        <v>54.709091000000001</v>
      </c>
      <c r="R201" s="10">
        <v>54.523907000000001</v>
      </c>
      <c r="S201" s="10">
        <v>54.366683999999999</v>
      </c>
      <c r="T201" s="10">
        <v>54.169006000000003</v>
      </c>
      <c r="U201" s="10">
        <v>53.981147999999997</v>
      </c>
      <c r="V201" s="10">
        <v>53.814124999999997</v>
      </c>
      <c r="W201" s="10">
        <v>53.666744000000001</v>
      </c>
      <c r="X201" s="10">
        <v>53.538155000000003</v>
      </c>
      <c r="Y201" s="10">
        <v>53.427836999999997</v>
      </c>
      <c r="Z201" s="10">
        <v>53.334933999999997</v>
      </c>
      <c r="AA201" s="10">
        <v>53.3279</v>
      </c>
      <c r="AB201" s="10">
        <v>53.321423000000003</v>
      </c>
      <c r="AC201" s="10">
        <v>53.315434000000003</v>
      </c>
      <c r="AD201" s="10">
        <v>53.309905999999998</v>
      </c>
      <c r="AE201" s="10">
        <v>53.304760000000002</v>
      </c>
      <c r="AF201" s="10">
        <v>53.300037000000003</v>
      </c>
      <c r="AG201" s="10">
        <v>53.295689000000003</v>
      </c>
      <c r="AH201" s="10">
        <v>53.291691</v>
      </c>
      <c r="AI201" s="10">
        <v>53.288021000000001</v>
      </c>
      <c r="AJ201" s="10">
        <v>53.278576000000001</v>
      </c>
      <c r="AK201" s="5">
        <v>-5.0340000000000003E-3</v>
      </c>
    </row>
    <row r="202" spans="1:37" ht="15" customHeight="1" x14ac:dyDescent="0.25">
      <c r="A202" s="33" t="s">
        <v>88</v>
      </c>
      <c r="B202" s="6" t="s">
        <v>43</v>
      </c>
      <c r="C202" s="10">
        <v>0</v>
      </c>
      <c r="D202" s="10">
        <v>0</v>
      </c>
      <c r="E202" s="10">
        <v>54.338810000000002</v>
      </c>
      <c r="F202" s="10">
        <v>53.257668000000002</v>
      </c>
      <c r="G202" s="10">
        <v>52.157584999999997</v>
      </c>
      <c r="H202" s="10">
        <v>50.915061999999999</v>
      </c>
      <c r="I202" s="10">
        <v>49.878231</v>
      </c>
      <c r="J202" s="10">
        <v>49.079880000000003</v>
      </c>
      <c r="K202" s="10">
        <v>48.644669</v>
      </c>
      <c r="L202" s="10">
        <v>48.382057000000003</v>
      </c>
      <c r="M202" s="10">
        <v>48.142406000000001</v>
      </c>
      <c r="N202" s="10">
        <v>47.924351000000001</v>
      </c>
      <c r="O202" s="10">
        <v>47.727195999999999</v>
      </c>
      <c r="P202" s="10">
        <v>47.549697999999999</v>
      </c>
      <c r="Q202" s="10">
        <v>47.391342000000002</v>
      </c>
      <c r="R202" s="10">
        <v>47.251286</v>
      </c>
      <c r="S202" s="10">
        <v>47.129317999999998</v>
      </c>
      <c r="T202" s="10">
        <v>46.959938000000001</v>
      </c>
      <c r="U202" s="10">
        <v>46.795009999999998</v>
      </c>
      <c r="V202" s="10">
        <v>46.647381000000003</v>
      </c>
      <c r="W202" s="10">
        <v>46.516860999999999</v>
      </c>
      <c r="X202" s="10">
        <v>46.403357999999997</v>
      </c>
      <c r="Y202" s="10">
        <v>46.306736000000001</v>
      </c>
      <c r="Z202" s="10">
        <v>46.226821999999999</v>
      </c>
      <c r="AA202" s="10">
        <v>46.220390000000002</v>
      </c>
      <c r="AB202" s="10">
        <v>46.214492999999997</v>
      </c>
      <c r="AC202" s="10">
        <v>46.209063999999998</v>
      </c>
      <c r="AD202" s="10">
        <v>46.204070999999999</v>
      </c>
      <c r="AE202" s="10">
        <v>46.138714</v>
      </c>
      <c r="AF202" s="10">
        <v>46.134566999999997</v>
      </c>
      <c r="AG202" s="10">
        <v>46.130760000000002</v>
      </c>
      <c r="AH202" s="10">
        <v>46.127293000000002</v>
      </c>
      <c r="AI202" s="10">
        <v>46.124141999999999</v>
      </c>
      <c r="AJ202" s="10">
        <v>46.115177000000003</v>
      </c>
      <c r="AK202" s="5" t="s">
        <v>12</v>
      </c>
    </row>
    <row r="203" spans="1:37" ht="15" customHeight="1" x14ac:dyDescent="0.25">
      <c r="A203" s="33" t="s">
        <v>87</v>
      </c>
      <c r="B203" s="6" t="s">
        <v>41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5" t="s">
        <v>12</v>
      </c>
    </row>
    <row r="204" spans="1:37" ht="15" customHeight="1" x14ac:dyDescent="0.25">
      <c r="A204" s="33" t="s">
        <v>86</v>
      </c>
      <c r="B204" s="6" t="s">
        <v>39</v>
      </c>
      <c r="C204" s="10">
        <v>0</v>
      </c>
      <c r="D204" s="10">
        <v>0</v>
      </c>
      <c r="E204" s="10">
        <v>0</v>
      </c>
      <c r="F204" s="10">
        <v>45.521312999999999</v>
      </c>
      <c r="G204" s="10">
        <v>44.797958000000001</v>
      </c>
      <c r="H204" s="10">
        <v>43.988934</v>
      </c>
      <c r="I204" s="10">
        <v>43.234408999999999</v>
      </c>
      <c r="J204" s="10">
        <v>42.570281999999999</v>
      </c>
      <c r="K204" s="10">
        <v>42.104385000000001</v>
      </c>
      <c r="L204" s="10">
        <v>41.865718999999999</v>
      </c>
      <c r="M204" s="10">
        <v>41.648417999999999</v>
      </c>
      <c r="N204" s="10">
        <v>41.451248</v>
      </c>
      <c r="O204" s="10">
        <v>41.273581999999998</v>
      </c>
      <c r="P204" s="10">
        <v>41.114258</v>
      </c>
      <c r="Q204" s="10">
        <v>40.972794</v>
      </c>
      <c r="R204" s="10">
        <v>40.861282000000003</v>
      </c>
      <c r="S204" s="10">
        <v>40.761581</v>
      </c>
      <c r="T204" s="10">
        <v>40.605324000000003</v>
      </c>
      <c r="U204" s="10">
        <v>40.452328000000001</v>
      </c>
      <c r="V204" s="10">
        <v>40.315421999999998</v>
      </c>
      <c r="W204" s="10">
        <v>40.194446999999997</v>
      </c>
      <c r="X204" s="10">
        <v>40.092266000000002</v>
      </c>
      <c r="Y204" s="10">
        <v>40.002789</v>
      </c>
      <c r="Z204" s="10">
        <v>39.928851999999999</v>
      </c>
      <c r="AA204" s="10">
        <v>39.930683000000002</v>
      </c>
      <c r="AB204" s="10">
        <v>39.925617000000003</v>
      </c>
      <c r="AC204" s="10">
        <v>39.920997999999997</v>
      </c>
      <c r="AD204" s="10">
        <v>39.916775000000001</v>
      </c>
      <c r="AE204" s="10">
        <v>39.912914000000001</v>
      </c>
      <c r="AF204" s="10">
        <v>39.909359000000002</v>
      </c>
      <c r="AG204" s="10">
        <v>39.906162000000002</v>
      </c>
      <c r="AH204" s="10">
        <v>39.903270999999997</v>
      </c>
      <c r="AI204" s="10">
        <v>39.900669000000001</v>
      </c>
      <c r="AJ204" s="10">
        <v>39.892249999999997</v>
      </c>
      <c r="AK204" s="5" t="s">
        <v>12</v>
      </c>
    </row>
    <row r="205" spans="1:37" ht="15" customHeight="1" x14ac:dyDescent="0.25">
      <c r="A205" s="33" t="s">
        <v>85</v>
      </c>
      <c r="B205" s="6" t="s">
        <v>37</v>
      </c>
      <c r="C205" s="10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5" t="s">
        <v>12</v>
      </c>
    </row>
    <row r="206" spans="1:37" ht="15" customHeight="1" x14ac:dyDescent="0.25">
      <c r="A206" s="33" t="s">
        <v>84</v>
      </c>
      <c r="B206" s="6" t="s">
        <v>35</v>
      </c>
      <c r="C206" s="10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0</v>
      </c>
      <c r="AB206" s="10">
        <v>0</v>
      </c>
      <c r="AC206" s="10">
        <v>0</v>
      </c>
      <c r="AD206" s="10">
        <v>0</v>
      </c>
      <c r="AE206" s="10">
        <v>0</v>
      </c>
      <c r="AF206" s="10">
        <v>0</v>
      </c>
      <c r="AG206" s="10">
        <v>0</v>
      </c>
      <c r="AH206" s="10">
        <v>0</v>
      </c>
      <c r="AI206" s="10">
        <v>0</v>
      </c>
      <c r="AJ206" s="10">
        <v>0</v>
      </c>
      <c r="AK206" s="5" t="s">
        <v>12</v>
      </c>
    </row>
    <row r="207" spans="1:37" ht="15" customHeight="1" x14ac:dyDescent="0.25">
      <c r="A207" s="33" t="s">
        <v>83</v>
      </c>
      <c r="B207" s="6" t="s">
        <v>33</v>
      </c>
      <c r="C207" s="10">
        <v>0</v>
      </c>
      <c r="D207" s="10">
        <v>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5" t="s">
        <v>12</v>
      </c>
    </row>
    <row r="208" spans="1:37" ht="15" customHeight="1" x14ac:dyDescent="0.25">
      <c r="B208" s="6" t="s">
        <v>1166</v>
      </c>
      <c r="C208" s="10">
        <v>0</v>
      </c>
      <c r="D208" s="10">
        <v>0</v>
      </c>
      <c r="E208" s="10">
        <v>52.881923999999998</v>
      </c>
      <c r="F208" s="10">
        <v>51.948135000000001</v>
      </c>
      <c r="G208" s="10">
        <v>50.972183000000001</v>
      </c>
      <c r="H208" s="10">
        <v>50.128258000000002</v>
      </c>
      <c r="I208" s="10">
        <v>49.495486999999997</v>
      </c>
      <c r="J208" s="10">
        <v>48.889729000000003</v>
      </c>
      <c r="K208" s="10">
        <v>48.305027000000003</v>
      </c>
      <c r="L208" s="10">
        <v>47.962733999999998</v>
      </c>
      <c r="M208" s="10">
        <v>47.655200999999998</v>
      </c>
      <c r="N208" s="10">
        <v>47.380245000000002</v>
      </c>
      <c r="O208" s="10">
        <v>47.139229</v>
      </c>
      <c r="P208" s="10">
        <v>46.930675999999998</v>
      </c>
      <c r="Q208" s="10">
        <v>46.752262000000002</v>
      </c>
      <c r="R208" s="10">
        <v>46.609718000000001</v>
      </c>
      <c r="S208" s="10">
        <v>46.471767</v>
      </c>
      <c r="T208" s="10">
        <v>46.301246999999996</v>
      </c>
      <c r="U208" s="10">
        <v>46.137332999999998</v>
      </c>
      <c r="V208" s="10">
        <v>45.991661000000001</v>
      </c>
      <c r="W208" s="10">
        <v>45.863132</v>
      </c>
      <c r="X208" s="10">
        <v>45.749954000000002</v>
      </c>
      <c r="Y208" s="10">
        <v>45.654040999999999</v>
      </c>
      <c r="Z208" s="10">
        <v>45.573405999999999</v>
      </c>
      <c r="AA208" s="10">
        <v>45.561829000000003</v>
      </c>
      <c r="AB208" s="10">
        <v>45.556930999999999</v>
      </c>
      <c r="AC208" s="10">
        <v>45.552464000000001</v>
      </c>
      <c r="AD208" s="10">
        <v>45.548392999999997</v>
      </c>
      <c r="AE208" s="10">
        <v>45.548366999999999</v>
      </c>
      <c r="AF208" s="10">
        <v>45.544975000000001</v>
      </c>
      <c r="AG208" s="10">
        <v>45.541888999999998</v>
      </c>
      <c r="AH208" s="10">
        <v>45.539124000000001</v>
      </c>
      <c r="AI208" s="10">
        <v>45.536651999999997</v>
      </c>
      <c r="AJ208" s="10">
        <v>45.528339000000003</v>
      </c>
      <c r="AK208" s="5" t="s">
        <v>12</v>
      </c>
    </row>
    <row r="209" spans="1:37" ht="15" customHeight="1" x14ac:dyDescent="0.25">
      <c r="B209" s="6" t="s">
        <v>1167</v>
      </c>
      <c r="C209" s="10">
        <v>0</v>
      </c>
      <c r="D209" s="10">
        <v>0</v>
      </c>
      <c r="E209" s="10">
        <v>73.825974000000002</v>
      </c>
      <c r="F209" s="10">
        <v>72.465468999999999</v>
      </c>
      <c r="G209" s="10">
        <v>71.354911999999999</v>
      </c>
      <c r="H209" s="10">
        <v>70.296325999999993</v>
      </c>
      <c r="I209" s="10">
        <v>69.402916000000005</v>
      </c>
      <c r="J209" s="10">
        <v>68.571128999999999</v>
      </c>
      <c r="K209" s="10">
        <v>68.231087000000002</v>
      </c>
      <c r="L209" s="10">
        <v>67.795494000000005</v>
      </c>
      <c r="M209" s="10">
        <v>67.394745</v>
      </c>
      <c r="N209" s="10">
        <v>67.034392999999994</v>
      </c>
      <c r="O209" s="10">
        <v>66.715560999999994</v>
      </c>
      <c r="P209" s="10">
        <v>66.436431999999996</v>
      </c>
      <c r="Q209" s="10">
        <v>66.194382000000004</v>
      </c>
      <c r="R209" s="10">
        <v>65.994049000000004</v>
      </c>
      <c r="S209" s="10">
        <v>65.810508999999996</v>
      </c>
      <c r="T209" s="10">
        <v>65.593117000000007</v>
      </c>
      <c r="U209" s="10">
        <v>65.387123000000003</v>
      </c>
      <c r="V209" s="10">
        <v>65.203772999999998</v>
      </c>
      <c r="W209" s="10">
        <v>65.041908000000006</v>
      </c>
      <c r="X209" s="10">
        <v>64.899765000000002</v>
      </c>
      <c r="Y209" s="10">
        <v>64.778564000000003</v>
      </c>
      <c r="Z209" s="10">
        <v>64.676575</v>
      </c>
      <c r="AA209" s="10">
        <v>64.663498000000004</v>
      </c>
      <c r="AB209" s="10">
        <v>64.655724000000006</v>
      </c>
      <c r="AC209" s="10">
        <v>64.648521000000002</v>
      </c>
      <c r="AD209" s="10">
        <v>64.641823000000002</v>
      </c>
      <c r="AE209" s="10">
        <v>64.641570999999999</v>
      </c>
      <c r="AF209" s="10">
        <v>64.635756999999998</v>
      </c>
      <c r="AG209" s="10">
        <v>64.630356000000006</v>
      </c>
      <c r="AH209" s="10">
        <v>64.625350999999995</v>
      </c>
      <c r="AI209" s="10">
        <v>64.620688999999999</v>
      </c>
      <c r="AJ209" s="10">
        <v>64.610291000000004</v>
      </c>
      <c r="AK209" s="5" t="s">
        <v>12</v>
      </c>
    </row>
    <row r="210" spans="1:37" ht="15" customHeight="1" x14ac:dyDescent="0.25">
      <c r="A210" s="33" t="s">
        <v>81</v>
      </c>
      <c r="D210" s="37"/>
    </row>
    <row r="211" spans="1:37" ht="15" customHeight="1" x14ac:dyDescent="0.25">
      <c r="A211" s="33" t="s">
        <v>80</v>
      </c>
      <c r="B211" s="4" t="s">
        <v>1140</v>
      </c>
    </row>
    <row r="212" spans="1:37" ht="15" customHeight="1" x14ac:dyDescent="0.25">
      <c r="A212" s="33" t="s">
        <v>79</v>
      </c>
      <c r="B212" s="6" t="s">
        <v>55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5" t="s">
        <v>12</v>
      </c>
    </row>
    <row r="213" spans="1:37" ht="15" customHeight="1" x14ac:dyDescent="0.25">
      <c r="A213" s="33" t="s">
        <v>78</v>
      </c>
      <c r="B213" s="6" t="s">
        <v>53</v>
      </c>
      <c r="C213" s="10">
        <v>0</v>
      </c>
      <c r="D213" s="10">
        <v>0</v>
      </c>
      <c r="E213" s="10">
        <v>0</v>
      </c>
      <c r="F213" s="10">
        <v>61.871357000000003</v>
      </c>
      <c r="G213" s="10">
        <v>60.837513000000001</v>
      </c>
      <c r="H213" s="10">
        <v>59.430294000000004</v>
      </c>
      <c r="I213" s="10">
        <v>58.095717999999998</v>
      </c>
      <c r="J213" s="10">
        <v>57.055228999999997</v>
      </c>
      <c r="K213" s="10">
        <v>56.410026999999999</v>
      </c>
      <c r="L213" s="10">
        <v>56.026778999999998</v>
      </c>
      <c r="M213" s="10">
        <v>55.686371000000001</v>
      </c>
      <c r="N213" s="10">
        <v>55.376143999999996</v>
      </c>
      <c r="O213" s="10">
        <v>55.094546999999999</v>
      </c>
      <c r="P213" s="10">
        <v>54.840504000000003</v>
      </c>
      <c r="Q213" s="10">
        <v>54.613177999999998</v>
      </c>
      <c r="R213" s="10">
        <v>54.411284999999999</v>
      </c>
      <c r="S213" s="10">
        <v>54.233772000000002</v>
      </c>
      <c r="T213" s="10">
        <v>54.013160999999997</v>
      </c>
      <c r="U213" s="10">
        <v>53.802016999999999</v>
      </c>
      <c r="V213" s="10">
        <v>53.612976000000003</v>
      </c>
      <c r="W213" s="10">
        <v>53.445838999999999</v>
      </c>
      <c r="X213" s="10">
        <v>53.300106</v>
      </c>
      <c r="Y213" s="10">
        <v>53.175716000000001</v>
      </c>
      <c r="Z213" s="10">
        <v>53.072364999999998</v>
      </c>
      <c r="AA213" s="10">
        <v>53.062603000000003</v>
      </c>
      <c r="AB213" s="10">
        <v>53.053519999999999</v>
      </c>
      <c r="AC213" s="10">
        <v>53.045029</v>
      </c>
      <c r="AD213" s="10">
        <v>53.037132</v>
      </c>
      <c r="AE213" s="10">
        <v>53.029617000000002</v>
      </c>
      <c r="AF213" s="10">
        <v>53.022686</v>
      </c>
      <c r="AG213" s="10">
        <v>53.016224000000001</v>
      </c>
      <c r="AH213" s="10">
        <v>53.010193000000001</v>
      </c>
      <c r="AI213" s="10">
        <v>53.004513000000003</v>
      </c>
      <c r="AJ213" s="10">
        <v>52.993164</v>
      </c>
      <c r="AK213" s="5" t="s">
        <v>12</v>
      </c>
    </row>
    <row r="214" spans="1:37" ht="15" customHeight="1" x14ac:dyDescent="0.25">
      <c r="A214" s="33" t="s">
        <v>77</v>
      </c>
      <c r="B214" s="6" t="s">
        <v>51</v>
      </c>
      <c r="C214" s="10">
        <v>0</v>
      </c>
      <c r="D214" s="10">
        <v>0</v>
      </c>
      <c r="E214" s="10">
        <v>0</v>
      </c>
      <c r="F214" s="10">
        <v>55.067577</v>
      </c>
      <c r="G214" s="10">
        <v>54.043799999999997</v>
      </c>
      <c r="H214" s="10">
        <v>53.079231</v>
      </c>
      <c r="I214" s="10">
        <v>52.235683000000002</v>
      </c>
      <c r="J214" s="10">
        <v>51.458710000000004</v>
      </c>
      <c r="K214" s="10">
        <v>50.861415999999998</v>
      </c>
      <c r="L214" s="10">
        <v>50.491050999999999</v>
      </c>
      <c r="M214" s="10">
        <v>50.157249</v>
      </c>
      <c r="N214" s="10">
        <v>49.852665000000002</v>
      </c>
      <c r="O214" s="10">
        <v>49.576847000000001</v>
      </c>
      <c r="P214" s="10">
        <v>49.328453000000003</v>
      </c>
      <c r="Q214" s="10">
        <v>49.106017999999999</v>
      </c>
      <c r="R214" s="10">
        <v>48.908099999999997</v>
      </c>
      <c r="S214" s="10">
        <v>48.733910000000002</v>
      </c>
      <c r="T214" s="10">
        <v>48.516334999999998</v>
      </c>
      <c r="U214" s="10">
        <v>48.307761999999997</v>
      </c>
      <c r="V214" s="10">
        <v>48.120846</v>
      </c>
      <c r="W214" s="10">
        <v>47.955444</v>
      </c>
      <c r="X214" s="10">
        <v>47.811356000000004</v>
      </c>
      <c r="Y214" s="10">
        <v>47.688343000000003</v>
      </c>
      <c r="Z214" s="10">
        <v>47.586089999999999</v>
      </c>
      <c r="AA214" s="10">
        <v>47.576622</v>
      </c>
      <c r="AB214" s="10">
        <v>47.567782999999999</v>
      </c>
      <c r="AC214" s="10">
        <v>47.559539999999998</v>
      </c>
      <c r="AD214" s="10">
        <v>47.551842000000001</v>
      </c>
      <c r="AE214" s="10">
        <v>47.544623999999999</v>
      </c>
      <c r="AF214" s="10">
        <v>47.537875999999997</v>
      </c>
      <c r="AG214" s="10">
        <v>47.531562999999998</v>
      </c>
      <c r="AH214" s="10">
        <v>47.525658</v>
      </c>
      <c r="AI214" s="10">
        <v>47.520156999999998</v>
      </c>
      <c r="AJ214" s="10">
        <v>47.508918999999999</v>
      </c>
      <c r="AK214" s="5" t="s">
        <v>12</v>
      </c>
    </row>
    <row r="215" spans="1:37" ht="15" customHeight="1" x14ac:dyDescent="0.25">
      <c r="A215" s="33" t="s">
        <v>76</v>
      </c>
      <c r="B215" s="6" t="s">
        <v>49</v>
      </c>
      <c r="C215" s="10">
        <v>61.704383999999997</v>
      </c>
      <c r="D215" s="10">
        <v>60.296214999999997</v>
      </c>
      <c r="E215" s="10">
        <v>58.985492999999998</v>
      </c>
      <c r="F215" s="10">
        <v>57.560527999999998</v>
      </c>
      <c r="G215" s="10">
        <v>56.219493999999997</v>
      </c>
      <c r="H215" s="10">
        <v>54.994438000000002</v>
      </c>
      <c r="I215" s="10">
        <v>53.936954</v>
      </c>
      <c r="J215" s="10">
        <v>53.297508000000001</v>
      </c>
      <c r="K215" s="10">
        <v>52.635426000000002</v>
      </c>
      <c r="L215" s="10">
        <v>52.170807000000003</v>
      </c>
      <c r="M215" s="10">
        <v>51.751015000000002</v>
      </c>
      <c r="N215" s="10">
        <v>51.370510000000003</v>
      </c>
      <c r="O215" s="10">
        <v>51.029850000000003</v>
      </c>
      <c r="P215" s="10">
        <v>50.727210999999997</v>
      </c>
      <c r="Q215" s="10">
        <v>50.459549000000003</v>
      </c>
      <c r="R215" s="10">
        <v>50.224361000000002</v>
      </c>
      <c r="S215" s="10">
        <v>50.019291000000003</v>
      </c>
      <c r="T215" s="10">
        <v>49.775573999999999</v>
      </c>
      <c r="U215" s="10">
        <v>49.544837999999999</v>
      </c>
      <c r="V215" s="10">
        <v>49.338875000000002</v>
      </c>
      <c r="W215" s="10">
        <v>49.156742000000001</v>
      </c>
      <c r="X215" s="10">
        <v>48.997844999999998</v>
      </c>
      <c r="Y215" s="10">
        <v>48.861713000000002</v>
      </c>
      <c r="Z215" s="10">
        <v>48.747642999999997</v>
      </c>
      <c r="AA215" s="10">
        <v>48.737152000000002</v>
      </c>
      <c r="AB215" s="10">
        <v>48.727336999999999</v>
      </c>
      <c r="AC215" s="10">
        <v>48.718150999999999</v>
      </c>
      <c r="AD215" s="10">
        <v>48.709544999999999</v>
      </c>
      <c r="AE215" s="10">
        <v>48.701458000000002</v>
      </c>
      <c r="AF215" s="10">
        <v>48.693874000000001</v>
      </c>
      <c r="AG215" s="10">
        <v>48.686740999999998</v>
      </c>
      <c r="AH215" s="10">
        <v>48.680058000000002</v>
      </c>
      <c r="AI215" s="10">
        <v>48.673805000000002</v>
      </c>
      <c r="AJ215" s="10">
        <v>48.661819000000001</v>
      </c>
      <c r="AK215" s="5">
        <v>-6.6769999999999998E-3</v>
      </c>
    </row>
    <row r="216" spans="1:37" ht="15" customHeight="1" x14ac:dyDescent="0.25">
      <c r="A216" s="33" t="s">
        <v>75</v>
      </c>
      <c r="B216" s="6" t="s">
        <v>47</v>
      </c>
      <c r="C216" s="10">
        <v>78.128005999999999</v>
      </c>
      <c r="D216" s="10">
        <v>76.449828999999994</v>
      </c>
      <c r="E216" s="10">
        <v>74.862639999999999</v>
      </c>
      <c r="F216" s="10">
        <v>73.290076999999997</v>
      </c>
      <c r="G216" s="10">
        <v>71.993599000000003</v>
      </c>
      <c r="H216" s="10">
        <v>70.522041000000002</v>
      </c>
      <c r="I216" s="10">
        <v>69.141807999999997</v>
      </c>
      <c r="J216" s="10">
        <v>67.961945</v>
      </c>
      <c r="K216" s="10">
        <v>67.069519</v>
      </c>
      <c r="L216" s="10">
        <v>66.455292</v>
      </c>
      <c r="M216" s="10">
        <v>65.894042999999996</v>
      </c>
      <c r="N216" s="10">
        <v>65.386177000000004</v>
      </c>
      <c r="O216" s="10">
        <v>64.933555999999996</v>
      </c>
      <c r="P216" s="10">
        <v>64.533691000000005</v>
      </c>
      <c r="Q216" s="10">
        <v>64.183029000000005</v>
      </c>
      <c r="R216" s="10">
        <v>63.878551000000002</v>
      </c>
      <c r="S216" s="10">
        <v>63.612853999999999</v>
      </c>
      <c r="T216" s="10">
        <v>63.316563000000002</v>
      </c>
      <c r="U216" s="10">
        <v>63.039898000000001</v>
      </c>
      <c r="V216" s="10">
        <v>62.793343</v>
      </c>
      <c r="W216" s="10">
        <v>62.575443</v>
      </c>
      <c r="X216" s="10">
        <v>62.384998000000003</v>
      </c>
      <c r="Y216" s="10">
        <v>62.221321000000003</v>
      </c>
      <c r="Z216" s="10">
        <v>62.083323999999998</v>
      </c>
      <c r="AA216" s="10">
        <v>62.070003999999997</v>
      </c>
      <c r="AB216" s="10">
        <v>62.057490999999999</v>
      </c>
      <c r="AC216" s="10">
        <v>62.045707999999998</v>
      </c>
      <c r="AD216" s="10">
        <v>62.034652999999999</v>
      </c>
      <c r="AE216" s="10">
        <v>62.024096999999998</v>
      </c>
      <c r="AF216" s="10">
        <v>62.014256000000003</v>
      </c>
      <c r="AG216" s="10">
        <v>62.004958999999999</v>
      </c>
      <c r="AH216" s="10">
        <v>61.996178</v>
      </c>
      <c r="AI216" s="10">
        <v>61.987884999999999</v>
      </c>
      <c r="AJ216" s="10">
        <v>61.973965</v>
      </c>
      <c r="AK216" s="5">
        <v>-6.5389999999999997E-3</v>
      </c>
    </row>
    <row r="217" spans="1:37" ht="15" customHeight="1" x14ac:dyDescent="0.25">
      <c r="A217" s="33" t="s">
        <v>74</v>
      </c>
      <c r="B217" s="6" t="s">
        <v>45</v>
      </c>
      <c r="C217" s="10">
        <v>0</v>
      </c>
      <c r="D217" s="10">
        <v>0</v>
      </c>
      <c r="E217" s="10">
        <v>0</v>
      </c>
      <c r="F217" s="10">
        <v>99.859772000000007</v>
      </c>
      <c r="G217" s="10">
        <v>98.916077000000001</v>
      </c>
      <c r="H217" s="10">
        <v>97.790244999999999</v>
      </c>
      <c r="I217" s="10">
        <v>96.805594999999997</v>
      </c>
      <c r="J217" s="10">
        <v>96.044182000000006</v>
      </c>
      <c r="K217" s="10">
        <v>95.405663000000004</v>
      </c>
      <c r="L217" s="10">
        <v>94.872962999999999</v>
      </c>
      <c r="M217" s="10">
        <v>94.386596999999995</v>
      </c>
      <c r="N217" s="10">
        <v>93.949477999999999</v>
      </c>
      <c r="O217" s="10">
        <v>93.564803999999995</v>
      </c>
      <c r="P217" s="10">
        <v>93.227744999999999</v>
      </c>
      <c r="Q217" s="10">
        <v>92.933571000000001</v>
      </c>
      <c r="R217" s="10">
        <v>92.679642000000001</v>
      </c>
      <c r="S217" s="10">
        <v>92.460410999999993</v>
      </c>
      <c r="T217" s="10">
        <v>92.204971</v>
      </c>
      <c r="U217" s="10">
        <v>91.965171999999995</v>
      </c>
      <c r="V217" s="10">
        <v>91.751960999999994</v>
      </c>
      <c r="W217" s="10">
        <v>91.563698000000002</v>
      </c>
      <c r="X217" s="10">
        <v>91.399253999999999</v>
      </c>
      <c r="Y217" s="10">
        <v>91.257912000000005</v>
      </c>
      <c r="Z217" s="10">
        <v>91.138580000000005</v>
      </c>
      <c r="AA217" s="10">
        <v>91.128058999999993</v>
      </c>
      <c r="AB217" s="10">
        <v>91.118178999999998</v>
      </c>
      <c r="AC217" s="10">
        <v>91.108917000000005</v>
      </c>
      <c r="AD217" s="10">
        <v>91.100257999999997</v>
      </c>
      <c r="AE217" s="10">
        <v>91.092055999999999</v>
      </c>
      <c r="AF217" s="10">
        <v>91.084464999999994</v>
      </c>
      <c r="AG217" s="10">
        <v>91.077361999999994</v>
      </c>
      <c r="AH217" s="10">
        <v>91.070694000000003</v>
      </c>
      <c r="AI217" s="10">
        <v>91.064423000000005</v>
      </c>
      <c r="AJ217" s="10">
        <v>91.052452000000002</v>
      </c>
      <c r="AK217" s="5" t="s">
        <v>12</v>
      </c>
    </row>
    <row r="218" spans="1:37" ht="15" customHeight="1" x14ac:dyDescent="0.25">
      <c r="A218" s="33" t="s">
        <v>73</v>
      </c>
      <c r="B218" s="6" t="s">
        <v>1164</v>
      </c>
      <c r="C218" s="10">
        <v>0</v>
      </c>
      <c r="D218" s="10">
        <v>58.766219999999997</v>
      </c>
      <c r="E218" s="10">
        <v>57.452388999999997</v>
      </c>
      <c r="F218" s="10">
        <v>55.993309000000004</v>
      </c>
      <c r="G218" s="10">
        <v>54.760235000000002</v>
      </c>
      <c r="H218" s="10">
        <v>53.728538999999998</v>
      </c>
      <c r="I218" s="10">
        <v>52.714573000000001</v>
      </c>
      <c r="J218" s="10">
        <v>51.875126000000002</v>
      </c>
      <c r="K218" s="10">
        <v>51.242317</v>
      </c>
      <c r="L218" s="10">
        <v>50.759658999999999</v>
      </c>
      <c r="M218" s="10">
        <v>50.321587000000001</v>
      </c>
      <c r="N218" s="10">
        <v>49.924824000000001</v>
      </c>
      <c r="O218" s="10">
        <v>49.570678999999998</v>
      </c>
      <c r="P218" s="10">
        <v>49.255802000000003</v>
      </c>
      <c r="Q218" s="10">
        <v>48.978661000000002</v>
      </c>
      <c r="R218" s="10">
        <v>48.735686999999999</v>
      </c>
      <c r="S218" s="10">
        <v>48.523902999999997</v>
      </c>
      <c r="T218" s="10">
        <v>48.274590000000003</v>
      </c>
      <c r="U218" s="10">
        <v>48.039065999999998</v>
      </c>
      <c r="V218" s="10">
        <v>47.828907000000001</v>
      </c>
      <c r="W218" s="10">
        <v>47.643185000000003</v>
      </c>
      <c r="X218" s="10">
        <v>47.481026</v>
      </c>
      <c r="Y218" s="10">
        <v>47.342018000000003</v>
      </c>
      <c r="Z218" s="10">
        <v>47.225391000000002</v>
      </c>
      <c r="AA218" s="10">
        <v>47.214565</v>
      </c>
      <c r="AB218" s="10">
        <v>47.204448999999997</v>
      </c>
      <c r="AC218" s="10">
        <v>47.194961999999997</v>
      </c>
      <c r="AD218" s="10">
        <v>47.186100000000003</v>
      </c>
      <c r="AE218" s="10">
        <v>47.177661999999998</v>
      </c>
      <c r="AF218" s="10">
        <v>47.169876000000002</v>
      </c>
      <c r="AG218" s="10">
        <v>47.162567000000003</v>
      </c>
      <c r="AH218" s="10">
        <v>47.155715999999998</v>
      </c>
      <c r="AI218" s="10">
        <v>47.149268999999997</v>
      </c>
      <c r="AJ218" s="10">
        <v>47.137149999999998</v>
      </c>
      <c r="AK218" s="5">
        <v>-6.8669999999999998E-3</v>
      </c>
    </row>
    <row r="219" spans="1:37" ht="15" customHeight="1" x14ac:dyDescent="0.25">
      <c r="A219" s="33" t="s">
        <v>72</v>
      </c>
      <c r="B219" s="6" t="s">
        <v>1165</v>
      </c>
      <c r="C219" s="10">
        <v>77.354545999999999</v>
      </c>
      <c r="D219" s="10">
        <v>75.522559999999999</v>
      </c>
      <c r="E219" s="10">
        <v>73.787970999999999</v>
      </c>
      <c r="F219" s="10">
        <v>72.043334999999999</v>
      </c>
      <c r="G219" s="10">
        <v>70.648155000000003</v>
      </c>
      <c r="H219" s="10">
        <v>69.121634999999998</v>
      </c>
      <c r="I219" s="10">
        <v>67.587813999999995</v>
      </c>
      <c r="J219" s="10">
        <v>66.457168999999993</v>
      </c>
      <c r="K219" s="10">
        <v>65.610275000000001</v>
      </c>
      <c r="L219" s="10">
        <v>65.014686999999995</v>
      </c>
      <c r="M219" s="10">
        <v>64.466217</v>
      </c>
      <c r="N219" s="10">
        <v>63.967632000000002</v>
      </c>
      <c r="O219" s="10">
        <v>63.520004</v>
      </c>
      <c r="P219" s="10">
        <v>63.119304999999997</v>
      </c>
      <c r="Q219" s="10">
        <v>62.766716000000002</v>
      </c>
      <c r="R219" s="10">
        <v>62.456356</v>
      </c>
      <c r="S219" s="10">
        <v>62.183982999999998</v>
      </c>
      <c r="T219" s="10">
        <v>61.879925</v>
      </c>
      <c r="U219" s="10">
        <v>61.595202999999998</v>
      </c>
      <c r="V219" s="10">
        <v>61.341056999999999</v>
      </c>
      <c r="W219" s="10">
        <v>61.116241000000002</v>
      </c>
      <c r="X219" s="10">
        <v>60.919853000000003</v>
      </c>
      <c r="Y219" s="10">
        <v>60.751334999999997</v>
      </c>
      <c r="Z219" s="10">
        <v>60.609783</v>
      </c>
      <c r="AA219" s="10">
        <v>60.595557999999997</v>
      </c>
      <c r="AB219" s="10">
        <v>60.582199000000003</v>
      </c>
      <c r="AC219" s="10">
        <v>60.569598999999997</v>
      </c>
      <c r="AD219" s="10">
        <v>60.557732000000001</v>
      </c>
      <c r="AE219" s="10">
        <v>60.546455000000002</v>
      </c>
      <c r="AF219" s="10">
        <v>60.535843</v>
      </c>
      <c r="AG219" s="10">
        <v>60.525803000000003</v>
      </c>
      <c r="AH219" s="10">
        <v>60.516319000000003</v>
      </c>
      <c r="AI219" s="10">
        <v>60.50732</v>
      </c>
      <c r="AJ219" s="10">
        <v>60.492713999999999</v>
      </c>
      <c r="AK219" s="5">
        <v>-6.9109999999999996E-3</v>
      </c>
    </row>
    <row r="220" spans="1:37" ht="15" customHeight="1" x14ac:dyDescent="0.25">
      <c r="A220" s="33" t="s">
        <v>71</v>
      </c>
      <c r="B220" s="6" t="s">
        <v>43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10">
        <v>0</v>
      </c>
      <c r="AD220" s="10">
        <v>0</v>
      </c>
      <c r="AE220" s="10">
        <v>0</v>
      </c>
      <c r="AF220" s="10">
        <v>0</v>
      </c>
      <c r="AG220" s="10">
        <v>0</v>
      </c>
      <c r="AH220" s="10">
        <v>0</v>
      </c>
      <c r="AI220" s="10">
        <v>0</v>
      </c>
      <c r="AJ220" s="10">
        <v>0</v>
      </c>
      <c r="AK220" s="5" t="s">
        <v>12</v>
      </c>
    </row>
    <row r="221" spans="1:37" ht="15" customHeight="1" x14ac:dyDescent="0.25">
      <c r="A221" s="33" t="s">
        <v>70</v>
      </c>
      <c r="B221" s="6" t="s">
        <v>41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0</v>
      </c>
      <c r="AE221" s="10">
        <v>0</v>
      </c>
      <c r="AF221" s="10">
        <v>0</v>
      </c>
      <c r="AG221" s="10">
        <v>0</v>
      </c>
      <c r="AH221" s="10">
        <v>0</v>
      </c>
      <c r="AI221" s="10">
        <v>0</v>
      </c>
      <c r="AJ221" s="10">
        <v>0</v>
      </c>
      <c r="AK221" s="5" t="s">
        <v>12</v>
      </c>
    </row>
    <row r="222" spans="1:37" ht="15" customHeight="1" x14ac:dyDescent="0.25">
      <c r="B222" s="6" t="s">
        <v>39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0</v>
      </c>
      <c r="AD222" s="10">
        <v>0</v>
      </c>
      <c r="AE222" s="10">
        <v>0</v>
      </c>
      <c r="AF222" s="10">
        <v>0</v>
      </c>
      <c r="AG222" s="10">
        <v>0</v>
      </c>
      <c r="AH222" s="10">
        <v>0</v>
      </c>
      <c r="AI222" s="10">
        <v>0</v>
      </c>
      <c r="AJ222" s="10">
        <v>0</v>
      </c>
      <c r="AK222" s="5" t="s">
        <v>12</v>
      </c>
    </row>
    <row r="223" spans="1:37" ht="15" customHeight="1" x14ac:dyDescent="0.25">
      <c r="B223" s="6" t="s">
        <v>37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0">
        <v>0</v>
      </c>
      <c r="AG223" s="10">
        <v>0</v>
      </c>
      <c r="AH223" s="10">
        <v>0</v>
      </c>
      <c r="AI223" s="10">
        <v>0</v>
      </c>
      <c r="AJ223" s="10">
        <v>0</v>
      </c>
      <c r="AK223" s="5" t="s">
        <v>12</v>
      </c>
    </row>
    <row r="224" spans="1:37" ht="15" customHeight="1" x14ac:dyDescent="0.25">
      <c r="A224" s="33" t="s">
        <v>68</v>
      </c>
      <c r="B224" s="6" t="s">
        <v>35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  <c r="AA224" s="10">
        <v>0</v>
      </c>
      <c r="AB224" s="10">
        <v>0</v>
      </c>
      <c r="AC224" s="10">
        <v>0</v>
      </c>
      <c r="AD224" s="10">
        <v>0</v>
      </c>
      <c r="AE224" s="10">
        <v>0</v>
      </c>
      <c r="AF224" s="10">
        <v>0</v>
      </c>
      <c r="AG224" s="10">
        <v>0</v>
      </c>
      <c r="AH224" s="10">
        <v>0</v>
      </c>
      <c r="AI224" s="10">
        <v>0</v>
      </c>
      <c r="AJ224" s="10">
        <v>0</v>
      </c>
      <c r="AK224" s="5" t="s">
        <v>12</v>
      </c>
    </row>
    <row r="225" spans="1:37" ht="15" customHeight="1" x14ac:dyDescent="0.25">
      <c r="A225" s="33" t="s">
        <v>67</v>
      </c>
      <c r="B225" s="6" t="s">
        <v>33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  <c r="AB225" s="10">
        <v>0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5" t="s">
        <v>12</v>
      </c>
    </row>
    <row r="226" spans="1:37" ht="15" customHeight="1" x14ac:dyDescent="0.25">
      <c r="A226" s="33" t="s">
        <v>66</v>
      </c>
      <c r="B226" s="6" t="s">
        <v>1166</v>
      </c>
      <c r="C226" s="10">
        <v>0</v>
      </c>
      <c r="D226" s="10">
        <v>0</v>
      </c>
      <c r="E226" s="10">
        <v>63.837333999999998</v>
      </c>
      <c r="F226" s="10">
        <v>62.235892999999997</v>
      </c>
      <c r="G226" s="10">
        <v>60.645682999999998</v>
      </c>
      <c r="H226" s="10">
        <v>59.283614999999998</v>
      </c>
      <c r="I226" s="10">
        <v>58.272587000000001</v>
      </c>
      <c r="J226" s="10">
        <v>57.310321999999999</v>
      </c>
      <c r="K226" s="10">
        <v>56.278782</v>
      </c>
      <c r="L226" s="10">
        <v>55.765408000000001</v>
      </c>
      <c r="M226" s="10">
        <v>55.300685999999999</v>
      </c>
      <c r="N226" s="10">
        <v>54.878754000000001</v>
      </c>
      <c r="O226" s="10">
        <v>54.500607000000002</v>
      </c>
      <c r="P226" s="10">
        <v>54.164154000000003</v>
      </c>
      <c r="Q226" s="10">
        <v>53.866909</v>
      </c>
      <c r="R226" s="10">
        <v>53.609076999999999</v>
      </c>
      <c r="S226" s="10">
        <v>53.364196999999997</v>
      </c>
      <c r="T226" s="10">
        <v>53.100143000000003</v>
      </c>
      <c r="U226" s="10">
        <v>52.851036000000001</v>
      </c>
      <c r="V226" s="10">
        <v>52.628734999999999</v>
      </c>
      <c r="W226" s="10">
        <v>52.432071999999998</v>
      </c>
      <c r="X226" s="10">
        <v>52.258343000000004</v>
      </c>
      <c r="Y226" s="10">
        <v>52.111255999999997</v>
      </c>
      <c r="Z226" s="10">
        <v>51.987831</v>
      </c>
      <c r="AA226" s="10">
        <v>51.966800999999997</v>
      </c>
      <c r="AB226" s="10">
        <v>51.955874999999999</v>
      </c>
      <c r="AC226" s="10">
        <v>51.945641000000002</v>
      </c>
      <c r="AD226" s="10">
        <v>51.936011999999998</v>
      </c>
      <c r="AE226" s="10">
        <v>51.929237000000001</v>
      </c>
      <c r="AF226" s="10">
        <v>51.920684999999999</v>
      </c>
      <c r="AG226" s="10">
        <v>51.912601000000002</v>
      </c>
      <c r="AH226" s="10">
        <v>51.905003000000001</v>
      </c>
      <c r="AI226" s="10">
        <v>51.897872999999997</v>
      </c>
      <c r="AJ226" s="10">
        <v>51.885021000000002</v>
      </c>
      <c r="AK226" s="5" t="s">
        <v>12</v>
      </c>
    </row>
    <row r="227" spans="1:37" ht="15" customHeight="1" x14ac:dyDescent="0.25">
      <c r="A227" s="33" t="s">
        <v>65</v>
      </c>
      <c r="B227" s="6" t="s">
        <v>1167</v>
      </c>
      <c r="C227" s="10">
        <v>0</v>
      </c>
      <c r="D227" s="10">
        <v>0</v>
      </c>
      <c r="E227" s="10">
        <v>87.307525999999996</v>
      </c>
      <c r="F227" s="10">
        <v>85.037315000000007</v>
      </c>
      <c r="G227" s="10">
        <v>83.232285000000005</v>
      </c>
      <c r="H227" s="10">
        <v>81.551765000000003</v>
      </c>
      <c r="I227" s="10">
        <v>80.161079000000001</v>
      </c>
      <c r="J227" s="10">
        <v>78.861427000000006</v>
      </c>
      <c r="K227" s="10">
        <v>78.166640999999998</v>
      </c>
      <c r="L227" s="10">
        <v>77.520401000000007</v>
      </c>
      <c r="M227" s="10">
        <v>76.921988999999996</v>
      </c>
      <c r="N227" s="10">
        <v>76.376991000000004</v>
      </c>
      <c r="O227" s="10">
        <v>75.885895000000005</v>
      </c>
      <c r="P227" s="10">
        <v>75.446121000000005</v>
      </c>
      <c r="Q227" s="10">
        <v>75.054832000000005</v>
      </c>
      <c r="R227" s="10">
        <v>74.712920999999994</v>
      </c>
      <c r="S227" s="10">
        <v>74.398750000000007</v>
      </c>
      <c r="T227" s="10">
        <v>74.064064000000002</v>
      </c>
      <c r="U227" s="10">
        <v>73.751328000000001</v>
      </c>
      <c r="V227" s="10">
        <v>73.471969999999999</v>
      </c>
      <c r="W227" s="10">
        <v>73.224761999999998</v>
      </c>
      <c r="X227" s="10">
        <v>73.007011000000006</v>
      </c>
      <c r="Y227" s="10">
        <v>72.821708999999998</v>
      </c>
      <c r="Z227" s="10">
        <v>72.6661</v>
      </c>
      <c r="AA227" s="10">
        <v>72.642501999999993</v>
      </c>
      <c r="AB227" s="10">
        <v>72.627159000000006</v>
      </c>
      <c r="AC227" s="10">
        <v>72.612679</v>
      </c>
      <c r="AD227" s="10">
        <v>72.598990999999998</v>
      </c>
      <c r="AE227" s="10">
        <v>72.585296999999997</v>
      </c>
      <c r="AF227" s="10">
        <v>72.573013000000003</v>
      </c>
      <c r="AG227" s="10">
        <v>72.561347999999995</v>
      </c>
      <c r="AH227" s="10">
        <v>72.550285000000002</v>
      </c>
      <c r="AI227" s="10">
        <v>72.539771999999999</v>
      </c>
      <c r="AJ227" s="10">
        <v>72.523696999999999</v>
      </c>
      <c r="AK227" s="5" t="s">
        <v>12</v>
      </c>
    </row>
    <row r="228" spans="1:37" ht="15" customHeight="1" x14ac:dyDescent="0.25">
      <c r="A228" s="33" t="s">
        <v>64</v>
      </c>
    </row>
    <row r="229" spans="1:37" ht="15" customHeight="1" x14ac:dyDescent="0.25">
      <c r="A229" s="33" t="s">
        <v>63</v>
      </c>
      <c r="B229" s="4" t="s">
        <v>108</v>
      </c>
    </row>
    <row r="230" spans="1:37" ht="15" customHeight="1" x14ac:dyDescent="0.25">
      <c r="A230" s="33" t="s">
        <v>62</v>
      </c>
      <c r="B230" s="6" t="s">
        <v>55</v>
      </c>
      <c r="C230" s="10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>
        <v>0</v>
      </c>
      <c r="X230" s="10">
        <v>0</v>
      </c>
      <c r="Y230" s="10">
        <v>0</v>
      </c>
      <c r="Z230" s="10">
        <v>0</v>
      </c>
      <c r="AA230" s="10">
        <v>0</v>
      </c>
      <c r="AB230" s="10">
        <v>0</v>
      </c>
      <c r="AC230" s="10">
        <v>0</v>
      </c>
      <c r="AD230" s="10">
        <v>0</v>
      </c>
      <c r="AE230" s="10">
        <v>0</v>
      </c>
      <c r="AF230" s="10">
        <v>0</v>
      </c>
      <c r="AG230" s="10">
        <v>0</v>
      </c>
      <c r="AH230" s="10">
        <v>0</v>
      </c>
      <c r="AI230" s="10">
        <v>0</v>
      </c>
      <c r="AJ230" s="10">
        <v>0</v>
      </c>
      <c r="AK230" s="5" t="s">
        <v>12</v>
      </c>
    </row>
    <row r="231" spans="1:37" ht="15" customHeight="1" x14ac:dyDescent="0.25">
      <c r="A231" s="33" t="s">
        <v>61</v>
      </c>
      <c r="B231" s="6" t="s">
        <v>53</v>
      </c>
      <c r="C231" s="10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  <c r="Z231" s="10">
        <v>45.079158999999997</v>
      </c>
      <c r="AA231" s="10">
        <v>45.104022999999998</v>
      </c>
      <c r="AB231" s="10">
        <v>45.127651</v>
      </c>
      <c r="AC231" s="10">
        <v>45.153015000000003</v>
      </c>
      <c r="AD231" s="10">
        <v>45.178649999999998</v>
      </c>
      <c r="AE231" s="10">
        <v>45.203701000000002</v>
      </c>
      <c r="AF231" s="10">
        <v>45.228442999999999</v>
      </c>
      <c r="AG231" s="10">
        <v>45.253428999999997</v>
      </c>
      <c r="AH231" s="10">
        <v>45.277115000000002</v>
      </c>
      <c r="AI231" s="10">
        <v>45.301414000000001</v>
      </c>
      <c r="AJ231" s="10">
        <v>45.318817000000003</v>
      </c>
      <c r="AK231" s="5" t="s">
        <v>12</v>
      </c>
    </row>
    <row r="232" spans="1:37" ht="15" customHeight="1" x14ac:dyDescent="0.25">
      <c r="A232" s="33" t="s">
        <v>60</v>
      </c>
      <c r="B232" s="6" t="s">
        <v>51</v>
      </c>
      <c r="C232" s="10">
        <v>0</v>
      </c>
      <c r="D232" s="10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39.336638999999998</v>
      </c>
      <c r="Q232" s="10">
        <v>39.387604000000003</v>
      </c>
      <c r="R232" s="10">
        <v>39.449047</v>
      </c>
      <c r="S232" s="10">
        <v>39.519458999999998</v>
      </c>
      <c r="T232" s="10">
        <v>39.533951000000002</v>
      </c>
      <c r="U232" s="10">
        <v>39.540382000000001</v>
      </c>
      <c r="V232" s="10">
        <v>39.548389</v>
      </c>
      <c r="W232" s="10">
        <v>39.561188000000001</v>
      </c>
      <c r="X232" s="10">
        <v>39.574108000000003</v>
      </c>
      <c r="Y232" s="10">
        <v>39.587639000000003</v>
      </c>
      <c r="Z232" s="10">
        <v>39.601776000000001</v>
      </c>
      <c r="AA232" s="10">
        <v>39.627769000000001</v>
      </c>
      <c r="AB232" s="10">
        <v>39.652450999999999</v>
      </c>
      <c r="AC232" s="10">
        <v>39.679099999999998</v>
      </c>
      <c r="AD232" s="10">
        <v>39.706108</v>
      </c>
      <c r="AE232" s="10">
        <v>39.732548000000001</v>
      </c>
      <c r="AF232" s="10">
        <v>39.758701000000002</v>
      </c>
      <c r="AG232" s="10">
        <v>39.785164000000002</v>
      </c>
      <c r="AH232" s="10">
        <v>39.810203999999999</v>
      </c>
      <c r="AI232" s="10">
        <v>39.835892000000001</v>
      </c>
      <c r="AJ232" s="10">
        <v>39.854621999999999</v>
      </c>
      <c r="AK232" s="5" t="s">
        <v>12</v>
      </c>
    </row>
    <row r="233" spans="1:37" ht="15" customHeight="1" x14ac:dyDescent="0.25">
      <c r="A233" s="33" t="s">
        <v>59</v>
      </c>
      <c r="B233" s="6" t="s">
        <v>49</v>
      </c>
      <c r="C233" s="10">
        <v>0</v>
      </c>
      <c r="D233" s="10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38.430236999999998</v>
      </c>
      <c r="Q233" s="10">
        <v>38.475619999999999</v>
      </c>
      <c r="R233" s="10">
        <v>38.374141999999999</v>
      </c>
      <c r="S233" s="10">
        <v>38.316516999999997</v>
      </c>
      <c r="T233" s="10">
        <v>38.271759000000003</v>
      </c>
      <c r="U233" s="10">
        <v>38.252814999999998</v>
      </c>
      <c r="V233" s="10">
        <v>38.251362</v>
      </c>
      <c r="W233" s="10">
        <v>38.251792999999999</v>
      </c>
      <c r="X233" s="10">
        <v>38.258941999999998</v>
      </c>
      <c r="Y233" s="10">
        <v>38.267780000000002</v>
      </c>
      <c r="Z233" s="10">
        <v>38.274276999999998</v>
      </c>
      <c r="AA233" s="10">
        <v>38.293629000000003</v>
      </c>
      <c r="AB233" s="10">
        <v>38.316822000000002</v>
      </c>
      <c r="AC233" s="10">
        <v>38.339770999999999</v>
      </c>
      <c r="AD233" s="10">
        <v>38.360626000000003</v>
      </c>
      <c r="AE233" s="10">
        <v>38.384963999999997</v>
      </c>
      <c r="AF233" s="10">
        <v>38.405247000000003</v>
      </c>
      <c r="AG233" s="10">
        <v>38.427517000000002</v>
      </c>
      <c r="AH233" s="10">
        <v>38.454121000000001</v>
      </c>
      <c r="AI233" s="10">
        <v>38.478766999999998</v>
      </c>
      <c r="AJ233" s="10">
        <v>38.502471999999997</v>
      </c>
      <c r="AK233" s="5" t="s">
        <v>12</v>
      </c>
    </row>
    <row r="234" spans="1:37" ht="15" customHeight="1" x14ac:dyDescent="0.25">
      <c r="A234" s="33" t="s">
        <v>58</v>
      </c>
      <c r="B234" s="6" t="s">
        <v>47</v>
      </c>
      <c r="C234" s="10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48.595398000000003</v>
      </c>
      <c r="Q234" s="10">
        <v>48.628554999999999</v>
      </c>
      <c r="R234" s="10">
        <v>48.675617000000003</v>
      </c>
      <c r="S234" s="10">
        <v>48.733513000000002</v>
      </c>
      <c r="T234" s="10">
        <v>48.737129000000003</v>
      </c>
      <c r="U234" s="10">
        <v>48.734321999999999</v>
      </c>
      <c r="V234" s="10">
        <v>48.734229999999997</v>
      </c>
      <c r="W234" s="10">
        <v>48.739196999999997</v>
      </c>
      <c r="X234" s="10">
        <v>48.744971999999997</v>
      </c>
      <c r="Y234" s="10">
        <v>48.751820000000002</v>
      </c>
      <c r="Z234" s="10">
        <v>48.759501999999998</v>
      </c>
      <c r="AA234" s="10">
        <v>48.782352000000003</v>
      </c>
      <c r="AB234" s="10">
        <v>48.804065999999999</v>
      </c>
      <c r="AC234" s="10">
        <v>48.827407999999998</v>
      </c>
      <c r="AD234" s="10">
        <v>48.851104999999997</v>
      </c>
      <c r="AE234" s="10">
        <v>48.874352000000002</v>
      </c>
      <c r="AF234" s="10">
        <v>48.897284999999997</v>
      </c>
      <c r="AG234" s="10">
        <v>48.920391000000002</v>
      </c>
      <c r="AH234" s="10">
        <v>48.942284000000001</v>
      </c>
      <c r="AI234" s="10">
        <v>48.964683999999998</v>
      </c>
      <c r="AJ234" s="10">
        <v>48.980224999999997</v>
      </c>
      <c r="AK234" s="5" t="s">
        <v>12</v>
      </c>
    </row>
    <row r="235" spans="1:37" ht="15" customHeight="1" x14ac:dyDescent="0.25">
      <c r="A235" s="33" t="s">
        <v>57</v>
      </c>
      <c r="B235" s="6" t="s">
        <v>45</v>
      </c>
      <c r="C235" s="10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>
        <v>0</v>
      </c>
      <c r="AJ235" s="10">
        <v>0</v>
      </c>
      <c r="AK235" s="5" t="s">
        <v>12</v>
      </c>
    </row>
    <row r="236" spans="1:37" ht="15" customHeight="1" x14ac:dyDescent="0.25">
      <c r="B236" s="6" t="s">
        <v>1164</v>
      </c>
      <c r="C236" s="10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  <c r="AB236" s="10">
        <v>0</v>
      </c>
      <c r="AC236" s="10">
        <v>0</v>
      </c>
      <c r="AD236" s="10">
        <v>0</v>
      </c>
      <c r="AE236" s="10">
        <v>0</v>
      </c>
      <c r="AF236" s="10">
        <v>0</v>
      </c>
      <c r="AG236" s="10">
        <v>0</v>
      </c>
      <c r="AH236" s="10">
        <v>0</v>
      </c>
      <c r="AI236" s="10">
        <v>0</v>
      </c>
      <c r="AJ236" s="10">
        <v>0</v>
      </c>
      <c r="AK236" s="5" t="s">
        <v>12</v>
      </c>
    </row>
    <row r="237" spans="1:37" ht="15" customHeight="1" x14ac:dyDescent="0.25">
      <c r="B237" s="6" t="s">
        <v>1165</v>
      </c>
      <c r="C237" s="10">
        <v>0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B237" s="10">
        <v>0</v>
      </c>
      <c r="AC237" s="10">
        <v>0</v>
      </c>
      <c r="AD237" s="10">
        <v>0</v>
      </c>
      <c r="AE237" s="10">
        <v>0</v>
      </c>
      <c r="AF237" s="10">
        <v>0</v>
      </c>
      <c r="AG237" s="10">
        <v>0</v>
      </c>
      <c r="AH237" s="10">
        <v>0</v>
      </c>
      <c r="AI237" s="10">
        <v>0</v>
      </c>
      <c r="AJ237" s="10">
        <v>0</v>
      </c>
      <c r="AK237" s="5" t="s">
        <v>12</v>
      </c>
    </row>
    <row r="238" spans="1:37" ht="15" customHeight="1" x14ac:dyDescent="0.25">
      <c r="A238" s="33" t="s">
        <v>31</v>
      </c>
      <c r="B238" s="6" t="s">
        <v>43</v>
      </c>
      <c r="C238" s="10">
        <v>0</v>
      </c>
      <c r="D238" s="10">
        <v>0</v>
      </c>
      <c r="E238" s="10">
        <v>0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0</v>
      </c>
      <c r="W238" s="10">
        <v>0</v>
      </c>
      <c r="X238" s="10">
        <v>0</v>
      </c>
      <c r="Y238" s="10">
        <v>0</v>
      </c>
      <c r="Z238" s="10">
        <v>0</v>
      </c>
      <c r="AA238" s="10">
        <v>0</v>
      </c>
      <c r="AB238" s="10">
        <v>0</v>
      </c>
      <c r="AC238" s="10">
        <v>0</v>
      </c>
      <c r="AD238" s="10">
        <v>0</v>
      </c>
      <c r="AE238" s="10">
        <v>0</v>
      </c>
      <c r="AF238" s="10">
        <v>0</v>
      </c>
      <c r="AG238" s="10">
        <v>0</v>
      </c>
      <c r="AH238" s="10">
        <v>0</v>
      </c>
      <c r="AI238" s="10">
        <v>0</v>
      </c>
      <c r="AJ238" s="10">
        <v>0</v>
      </c>
      <c r="AK238" s="5" t="s">
        <v>12</v>
      </c>
    </row>
    <row r="239" spans="1:37" ht="15" customHeight="1" x14ac:dyDescent="0.25">
      <c r="A239" s="33" t="s">
        <v>29</v>
      </c>
      <c r="B239" s="6" t="s">
        <v>41</v>
      </c>
      <c r="C239" s="10">
        <v>0</v>
      </c>
      <c r="D239" s="10">
        <v>0</v>
      </c>
      <c r="E239" s="10">
        <v>0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53.562733000000001</v>
      </c>
      <c r="M239" s="10">
        <v>53.505222000000003</v>
      </c>
      <c r="N239" s="10">
        <v>53.468060000000001</v>
      </c>
      <c r="O239" s="10">
        <v>53.447983000000001</v>
      </c>
      <c r="P239" s="10">
        <v>53.448853</v>
      </c>
      <c r="Q239" s="10">
        <v>53.466290000000001</v>
      </c>
      <c r="R239" s="10">
        <v>53.531452000000002</v>
      </c>
      <c r="S239" s="10">
        <v>53.587612</v>
      </c>
      <c r="T239" s="10">
        <v>53.576008000000002</v>
      </c>
      <c r="U239" s="10">
        <v>53.557181999999997</v>
      </c>
      <c r="V239" s="10">
        <v>53.542385000000003</v>
      </c>
      <c r="W239" s="10">
        <v>53.531761000000003</v>
      </c>
      <c r="X239" s="10">
        <v>53.530723999999999</v>
      </c>
      <c r="Y239" s="10">
        <v>53.525108000000003</v>
      </c>
      <c r="Z239" s="10">
        <v>53.519782999999997</v>
      </c>
      <c r="AA239" s="10">
        <v>53.541901000000003</v>
      </c>
      <c r="AB239" s="10">
        <v>53.553500999999997</v>
      </c>
      <c r="AC239" s="10">
        <v>53.564532999999997</v>
      </c>
      <c r="AD239" s="10">
        <v>53.575729000000003</v>
      </c>
      <c r="AE239" s="10">
        <v>53.698891000000003</v>
      </c>
      <c r="AF239" s="10">
        <v>53.711810999999997</v>
      </c>
      <c r="AG239" s="10">
        <v>53.723067999999998</v>
      </c>
      <c r="AH239" s="10">
        <v>53.734012999999997</v>
      </c>
      <c r="AI239" s="10">
        <v>53.745185999999997</v>
      </c>
      <c r="AJ239" s="10">
        <v>53.750095000000002</v>
      </c>
      <c r="AK239" s="5" t="s">
        <v>12</v>
      </c>
    </row>
    <row r="240" spans="1:37" ht="15" customHeight="1" x14ac:dyDescent="0.25">
      <c r="A240" s="33" t="s">
        <v>27</v>
      </c>
      <c r="B240" s="6" t="s">
        <v>39</v>
      </c>
      <c r="C240" s="10">
        <v>0</v>
      </c>
      <c r="D240" s="10">
        <v>0</v>
      </c>
      <c r="E240" s="10">
        <v>0</v>
      </c>
      <c r="F240" s="10">
        <v>0</v>
      </c>
      <c r="G240" s="10">
        <v>0</v>
      </c>
      <c r="H240" s="10">
        <v>0</v>
      </c>
      <c r="I240" s="10">
        <v>0</v>
      </c>
      <c r="J240" s="10">
        <v>0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38.808112999999999</v>
      </c>
      <c r="Q240" s="10">
        <v>38.841876999999997</v>
      </c>
      <c r="R240" s="10">
        <v>38.901465999999999</v>
      </c>
      <c r="S240" s="10">
        <v>38.964523</v>
      </c>
      <c r="T240" s="10">
        <v>38.962668999999998</v>
      </c>
      <c r="U240" s="10">
        <v>38.953082999999999</v>
      </c>
      <c r="V240" s="10">
        <v>38.946468000000003</v>
      </c>
      <c r="W240" s="10">
        <v>38.943367000000002</v>
      </c>
      <c r="X240" s="10">
        <v>38.955829999999999</v>
      </c>
      <c r="Y240" s="10">
        <v>38.956004999999998</v>
      </c>
      <c r="Z240" s="10">
        <v>38.956443999999998</v>
      </c>
      <c r="AA240" s="10">
        <v>38.981228000000002</v>
      </c>
      <c r="AB240" s="10">
        <v>38.994819999999997</v>
      </c>
      <c r="AC240" s="10">
        <v>39.008419000000004</v>
      </c>
      <c r="AD240" s="10">
        <v>39.022140999999998</v>
      </c>
      <c r="AE240" s="10">
        <v>39.035651999999999</v>
      </c>
      <c r="AF240" s="10">
        <v>39.048996000000002</v>
      </c>
      <c r="AG240" s="10">
        <v>39.062449999999998</v>
      </c>
      <c r="AH240" s="10">
        <v>39.075375000000001</v>
      </c>
      <c r="AI240" s="10">
        <v>39.088538999999997</v>
      </c>
      <c r="AJ240" s="10">
        <v>39.095295</v>
      </c>
      <c r="AK240" s="5" t="s">
        <v>12</v>
      </c>
    </row>
    <row r="241" spans="2:37" ht="15" customHeight="1" x14ac:dyDescent="0.25">
      <c r="B241" s="6" t="s">
        <v>37</v>
      </c>
      <c r="C241" s="10">
        <v>0</v>
      </c>
      <c r="D241" s="10">
        <v>0</v>
      </c>
      <c r="E241" s="10">
        <v>0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49.998730000000002</v>
      </c>
      <c r="Q241" s="10">
        <v>50.024825999999997</v>
      </c>
      <c r="R241" s="10">
        <v>50.104618000000002</v>
      </c>
      <c r="S241" s="10">
        <v>50.201050000000002</v>
      </c>
      <c r="T241" s="10">
        <v>50.195919000000004</v>
      </c>
      <c r="U241" s="10">
        <v>50.183875999999998</v>
      </c>
      <c r="V241" s="10">
        <v>50.175274000000002</v>
      </c>
      <c r="W241" s="10">
        <v>50.170985999999999</v>
      </c>
      <c r="X241" s="10">
        <v>50.225231000000001</v>
      </c>
      <c r="Y241" s="10">
        <v>50.225388000000002</v>
      </c>
      <c r="Z241" s="10">
        <v>50.225380000000001</v>
      </c>
      <c r="AA241" s="10">
        <v>50.278804999999998</v>
      </c>
      <c r="AB241" s="10">
        <v>50.294998</v>
      </c>
      <c r="AC241" s="10">
        <v>50.310679999999998</v>
      </c>
      <c r="AD241" s="10">
        <v>50.326515000000001</v>
      </c>
      <c r="AE241" s="10">
        <v>50.342154999999998</v>
      </c>
      <c r="AF241" s="10">
        <v>50.357554999999998</v>
      </c>
      <c r="AG241" s="10">
        <v>50.373080999999999</v>
      </c>
      <c r="AH241" s="10">
        <v>50.387946999999997</v>
      </c>
      <c r="AI241" s="10">
        <v>50.403132999999997</v>
      </c>
      <c r="AJ241" s="10">
        <v>50.411797</v>
      </c>
      <c r="AK241" s="5" t="s">
        <v>12</v>
      </c>
    </row>
    <row r="242" spans="2:37" ht="15" customHeight="1" x14ac:dyDescent="0.25">
      <c r="B242" s="6" t="s">
        <v>35</v>
      </c>
      <c r="C242" s="10">
        <v>0</v>
      </c>
      <c r="D242" s="10">
        <v>0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51.390616999999999</v>
      </c>
      <c r="Q242" s="10">
        <v>51.425167000000002</v>
      </c>
      <c r="R242" s="10">
        <v>51.512172999999997</v>
      </c>
      <c r="S242" s="10">
        <v>51.636516999999998</v>
      </c>
      <c r="T242" s="10">
        <v>51.636203999999999</v>
      </c>
      <c r="U242" s="10">
        <v>51.628318999999998</v>
      </c>
      <c r="V242" s="10">
        <v>51.623500999999997</v>
      </c>
      <c r="W242" s="10">
        <v>51.622703999999999</v>
      </c>
      <c r="X242" s="10">
        <v>51.703617000000001</v>
      </c>
      <c r="Y242" s="10">
        <v>51.707287000000001</v>
      </c>
      <c r="Z242" s="10">
        <v>51.710014000000001</v>
      </c>
      <c r="AA242" s="10">
        <v>51.773581999999998</v>
      </c>
      <c r="AB242" s="10">
        <v>51.791428000000003</v>
      </c>
      <c r="AC242" s="10">
        <v>51.808112999999999</v>
      </c>
      <c r="AD242" s="10">
        <v>51.824997000000003</v>
      </c>
      <c r="AE242" s="10">
        <v>51.841850000000001</v>
      </c>
      <c r="AF242" s="10">
        <v>51.858307000000003</v>
      </c>
      <c r="AG242" s="10">
        <v>51.874915999999999</v>
      </c>
      <c r="AH242" s="10">
        <v>51.890827000000002</v>
      </c>
      <c r="AI242" s="10">
        <v>51.907127000000003</v>
      </c>
      <c r="AJ242" s="10">
        <v>51.916874</v>
      </c>
      <c r="AK242" s="5" t="s">
        <v>12</v>
      </c>
    </row>
    <row r="243" spans="2:37" ht="15" customHeight="1" x14ac:dyDescent="0.25">
      <c r="B243" s="6" t="s">
        <v>33</v>
      </c>
      <c r="C243" s="10">
        <v>0</v>
      </c>
      <c r="D243" s="10">
        <v>0</v>
      </c>
      <c r="E243" s="10">
        <v>0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78.548416000000003</v>
      </c>
      <c r="Q243" s="10">
        <v>78.564612999999994</v>
      </c>
      <c r="R243" s="10">
        <v>78.594513000000006</v>
      </c>
      <c r="S243" s="10">
        <v>78.635261999999997</v>
      </c>
      <c r="T243" s="10">
        <v>78.620711999999997</v>
      </c>
      <c r="U243" s="10">
        <v>78.599570999999997</v>
      </c>
      <c r="V243" s="10">
        <v>78.582695000000001</v>
      </c>
      <c r="W243" s="10">
        <v>78.569878000000003</v>
      </c>
      <c r="X243" s="10">
        <v>78.559471000000002</v>
      </c>
      <c r="Y243" s="10">
        <v>78.551231000000001</v>
      </c>
      <c r="Z243" s="10">
        <v>78.544701000000003</v>
      </c>
      <c r="AA243" s="10">
        <v>78.554992999999996</v>
      </c>
      <c r="AB243" s="10">
        <v>78.564903000000001</v>
      </c>
      <c r="AC243" s="10">
        <v>78.575264000000004</v>
      </c>
      <c r="AD243" s="10">
        <v>78.585541000000006</v>
      </c>
      <c r="AE243" s="10">
        <v>78.817725999999993</v>
      </c>
      <c r="AF243" s="10">
        <v>78.832572999999996</v>
      </c>
      <c r="AG243" s="10">
        <v>78.843102000000002</v>
      </c>
      <c r="AH243" s="10">
        <v>78.853393999999994</v>
      </c>
      <c r="AI243" s="10">
        <v>78.863960000000006</v>
      </c>
      <c r="AJ243" s="10">
        <v>78.868270999999993</v>
      </c>
      <c r="AK243" s="5" t="s">
        <v>12</v>
      </c>
    </row>
    <row r="244" spans="2:37" ht="15" customHeight="1" x14ac:dyDescent="0.25">
      <c r="B244" s="6" t="s">
        <v>1166</v>
      </c>
      <c r="C244" s="10">
        <v>0</v>
      </c>
      <c r="D244" s="10">
        <v>0</v>
      </c>
      <c r="E244" s="10">
        <v>0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0</v>
      </c>
      <c r="W244" s="10">
        <v>0</v>
      </c>
      <c r="X244" s="10">
        <v>0</v>
      </c>
      <c r="Y244" s="10">
        <v>0</v>
      </c>
      <c r="Z244" s="10">
        <v>0</v>
      </c>
      <c r="AA244" s="10">
        <v>0</v>
      </c>
      <c r="AB244" s="10">
        <v>0</v>
      </c>
      <c r="AC244" s="10">
        <v>0</v>
      </c>
      <c r="AD244" s="10">
        <v>0</v>
      </c>
      <c r="AE244" s="10">
        <v>0</v>
      </c>
      <c r="AF244" s="10">
        <v>0</v>
      </c>
      <c r="AG244" s="10">
        <v>0</v>
      </c>
      <c r="AH244" s="10">
        <v>0</v>
      </c>
      <c r="AI244" s="10">
        <v>0</v>
      </c>
      <c r="AJ244" s="10">
        <v>0</v>
      </c>
      <c r="AK244" s="5" t="s">
        <v>12</v>
      </c>
    </row>
    <row r="245" spans="2:37" ht="15" customHeight="1" x14ac:dyDescent="0.25">
      <c r="B245" s="6" t="s">
        <v>1167</v>
      </c>
      <c r="C245" s="10">
        <v>0</v>
      </c>
      <c r="D245" s="10">
        <v>0</v>
      </c>
      <c r="E245" s="10">
        <v>0</v>
      </c>
      <c r="F245" s="10">
        <v>0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10">
        <v>0</v>
      </c>
      <c r="AD245" s="10">
        <v>0</v>
      </c>
      <c r="AE245" s="10">
        <v>0</v>
      </c>
      <c r="AF245" s="10">
        <v>0</v>
      </c>
      <c r="AG245" s="10">
        <v>0</v>
      </c>
      <c r="AH245" s="10">
        <v>0</v>
      </c>
      <c r="AI245" s="10">
        <v>0</v>
      </c>
      <c r="AJ245" s="10">
        <v>0</v>
      </c>
      <c r="AK245" s="5" t="s">
        <v>12</v>
      </c>
    </row>
    <row r="247" spans="2:37" ht="15" customHeight="1" x14ac:dyDescent="0.25">
      <c r="B247" s="4" t="s">
        <v>95</v>
      </c>
    </row>
    <row r="248" spans="2:37" ht="15" customHeight="1" x14ac:dyDescent="0.25">
      <c r="B248" s="6" t="s">
        <v>55</v>
      </c>
      <c r="C248" s="10">
        <v>0</v>
      </c>
      <c r="D248" s="10">
        <v>0</v>
      </c>
      <c r="E248" s="10">
        <v>0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  <c r="Z248" s="10">
        <v>0</v>
      </c>
      <c r="AA248" s="10">
        <v>49.737709000000002</v>
      </c>
      <c r="AB248" s="10">
        <v>49.755997000000001</v>
      </c>
      <c r="AC248" s="10">
        <v>49.773899</v>
      </c>
      <c r="AD248" s="10">
        <v>49.790427999999999</v>
      </c>
      <c r="AE248" s="10">
        <v>49.805759000000002</v>
      </c>
      <c r="AF248" s="10">
        <v>49.820320000000002</v>
      </c>
      <c r="AG248" s="10">
        <v>49.834572000000001</v>
      </c>
      <c r="AH248" s="10">
        <v>49.848227999999999</v>
      </c>
      <c r="AI248" s="10">
        <v>49.862079999999999</v>
      </c>
      <c r="AJ248" s="10">
        <v>49.869469000000002</v>
      </c>
      <c r="AK248" s="5" t="s">
        <v>12</v>
      </c>
    </row>
    <row r="249" spans="2:37" ht="15" customHeight="1" x14ac:dyDescent="0.25">
      <c r="B249" s="6" t="s">
        <v>53</v>
      </c>
      <c r="C249" s="10">
        <v>38.413756999999997</v>
      </c>
      <c r="D249" s="10">
        <v>38.658092000000003</v>
      </c>
      <c r="E249" s="10">
        <v>39.024700000000003</v>
      </c>
      <c r="F249" s="10">
        <v>39.493026999999998</v>
      </c>
      <c r="G249" s="10">
        <v>39.799033999999999</v>
      </c>
      <c r="H249" s="10">
        <v>40.166428000000003</v>
      </c>
      <c r="I249" s="10">
        <v>40.340065000000003</v>
      </c>
      <c r="J249" s="10">
        <v>40.418598000000003</v>
      </c>
      <c r="K249" s="10">
        <v>40.707203</v>
      </c>
      <c r="L249" s="10">
        <v>40.717426000000003</v>
      </c>
      <c r="M249" s="10">
        <v>40.708835999999998</v>
      </c>
      <c r="N249" s="10">
        <v>40.723660000000002</v>
      </c>
      <c r="O249" s="10">
        <v>40.742736999999998</v>
      </c>
      <c r="P249" s="10">
        <v>40.782387</v>
      </c>
      <c r="Q249" s="10">
        <v>40.833553000000002</v>
      </c>
      <c r="R249" s="10">
        <v>40.894978000000002</v>
      </c>
      <c r="S249" s="10">
        <v>40.965546000000003</v>
      </c>
      <c r="T249" s="10">
        <v>40.980342999999998</v>
      </c>
      <c r="U249" s="10">
        <v>40.987254999999998</v>
      </c>
      <c r="V249" s="10">
        <v>40.995846</v>
      </c>
      <c r="W249" s="10">
        <v>41.009498999999998</v>
      </c>
      <c r="X249" s="10">
        <v>41.023330999999999</v>
      </c>
      <c r="Y249" s="10">
        <v>41.037880000000001</v>
      </c>
      <c r="Z249" s="10">
        <v>41.053165</v>
      </c>
      <c r="AA249" s="10">
        <v>41.080494000000002</v>
      </c>
      <c r="AB249" s="10">
        <v>41.106521999999998</v>
      </c>
      <c r="AC249" s="10">
        <v>41.134791999999997</v>
      </c>
      <c r="AD249" s="10">
        <v>41.163601</v>
      </c>
      <c r="AE249" s="10">
        <v>41.191921000000001</v>
      </c>
      <c r="AF249" s="10">
        <v>41.220039</v>
      </c>
      <c r="AG249" s="10">
        <v>41.248581000000001</v>
      </c>
      <c r="AH249" s="10">
        <v>41.275706999999997</v>
      </c>
      <c r="AI249" s="10">
        <v>41.303683999999997</v>
      </c>
      <c r="AJ249" s="10">
        <v>41.324753000000001</v>
      </c>
      <c r="AK249" s="5">
        <v>2.0869999999999999E-3</v>
      </c>
    </row>
    <row r="250" spans="2:37" ht="15" customHeight="1" x14ac:dyDescent="0.25">
      <c r="B250" s="6" t="s">
        <v>51</v>
      </c>
      <c r="C250" s="10">
        <v>33.290832999999999</v>
      </c>
      <c r="D250" s="10">
        <v>33.498790999999997</v>
      </c>
      <c r="E250" s="10">
        <v>33.775162000000002</v>
      </c>
      <c r="F250" s="10">
        <v>34.208331999999999</v>
      </c>
      <c r="G250" s="10">
        <v>34.485306000000001</v>
      </c>
      <c r="H250" s="10">
        <v>34.701408000000001</v>
      </c>
      <c r="I250" s="10">
        <v>34.815230999999997</v>
      </c>
      <c r="J250" s="10">
        <v>34.885444999999997</v>
      </c>
      <c r="K250" s="10">
        <v>35.284602999999997</v>
      </c>
      <c r="L250" s="10">
        <v>35.284275000000001</v>
      </c>
      <c r="M250" s="10">
        <v>35.278075999999999</v>
      </c>
      <c r="N250" s="10">
        <v>35.295310999999998</v>
      </c>
      <c r="O250" s="10">
        <v>35.315350000000002</v>
      </c>
      <c r="P250" s="10">
        <v>35.355983999999999</v>
      </c>
      <c r="Q250" s="10">
        <v>35.407252999999997</v>
      </c>
      <c r="R250" s="10">
        <v>35.469214999999998</v>
      </c>
      <c r="S250" s="10">
        <v>35.540489000000001</v>
      </c>
      <c r="T250" s="10">
        <v>35.556530000000002</v>
      </c>
      <c r="U250" s="10">
        <v>35.564853999999997</v>
      </c>
      <c r="V250" s="10">
        <v>35.574790999999998</v>
      </c>
      <c r="W250" s="10">
        <v>35.590012000000002</v>
      </c>
      <c r="X250" s="10">
        <v>35.605328</v>
      </c>
      <c r="Y250" s="10">
        <v>35.621319</v>
      </c>
      <c r="Z250" s="10">
        <v>35.638061999999998</v>
      </c>
      <c r="AA250" s="10">
        <v>35.666781999999998</v>
      </c>
      <c r="AB250" s="10">
        <v>35.694167999999998</v>
      </c>
      <c r="AC250" s="10">
        <v>35.723948999999998</v>
      </c>
      <c r="AD250" s="10">
        <v>35.754280000000001</v>
      </c>
      <c r="AE250" s="10">
        <v>35.784072999999999</v>
      </c>
      <c r="AF250" s="10">
        <v>35.813628999999999</v>
      </c>
      <c r="AG250" s="10">
        <v>35.843635999999996</v>
      </c>
      <c r="AH250" s="10">
        <v>35.872115999999998</v>
      </c>
      <c r="AI250" s="10">
        <v>35.901508</v>
      </c>
      <c r="AJ250" s="10">
        <v>35.923954000000002</v>
      </c>
      <c r="AK250" s="5">
        <v>2.1870000000000001E-3</v>
      </c>
    </row>
    <row r="251" spans="2:37" ht="15" customHeight="1" x14ac:dyDescent="0.25">
      <c r="B251" s="6" t="s">
        <v>49</v>
      </c>
      <c r="C251" s="10">
        <v>32.505279999999999</v>
      </c>
      <c r="D251" s="10">
        <v>32.703879999999998</v>
      </c>
      <c r="E251" s="10">
        <v>32.973030000000001</v>
      </c>
      <c r="F251" s="10">
        <v>33.479900000000001</v>
      </c>
      <c r="G251" s="10">
        <v>33.809910000000002</v>
      </c>
      <c r="H251" s="10">
        <v>34.009892000000001</v>
      </c>
      <c r="I251" s="10">
        <v>34.164302999999997</v>
      </c>
      <c r="J251" s="10">
        <v>34.171928000000001</v>
      </c>
      <c r="K251" s="10">
        <v>34.541687000000003</v>
      </c>
      <c r="L251" s="10">
        <v>34.534278999999998</v>
      </c>
      <c r="M251" s="10">
        <v>34.514991999999999</v>
      </c>
      <c r="N251" s="10">
        <v>34.520190999999997</v>
      </c>
      <c r="O251" s="10">
        <v>34.530579000000003</v>
      </c>
      <c r="P251" s="10">
        <v>34.562846999999998</v>
      </c>
      <c r="Q251" s="10">
        <v>34.607284999999997</v>
      </c>
      <c r="R251" s="10">
        <v>34.664661000000002</v>
      </c>
      <c r="S251" s="10">
        <v>34.731838000000003</v>
      </c>
      <c r="T251" s="10">
        <v>34.743904000000001</v>
      </c>
      <c r="U251" s="10">
        <v>34.748592000000002</v>
      </c>
      <c r="V251" s="10">
        <v>34.755138000000002</v>
      </c>
      <c r="W251" s="10">
        <v>34.766700999999998</v>
      </c>
      <c r="X251" s="10">
        <v>34.778519000000003</v>
      </c>
      <c r="Y251" s="10">
        <v>34.791041999999997</v>
      </c>
      <c r="Z251" s="10">
        <v>34.804211000000002</v>
      </c>
      <c r="AA251" s="10">
        <v>34.830280000000002</v>
      </c>
      <c r="AB251" s="10">
        <v>34.855021999999998</v>
      </c>
      <c r="AC251" s="10">
        <v>34.881743999999998</v>
      </c>
      <c r="AD251" s="10">
        <v>34.908836000000001</v>
      </c>
      <c r="AE251" s="10">
        <v>34.935352000000002</v>
      </c>
      <c r="AF251" s="10">
        <v>34.961539999999999</v>
      </c>
      <c r="AG251" s="10">
        <v>34.987991000000001</v>
      </c>
      <c r="AH251" s="10">
        <v>35.013041999999999</v>
      </c>
      <c r="AI251" s="10">
        <v>35.038769000000002</v>
      </c>
      <c r="AJ251" s="10">
        <v>35.057568000000003</v>
      </c>
      <c r="AK251" s="5">
        <v>2.1740000000000002E-3</v>
      </c>
    </row>
    <row r="252" spans="2:37" ht="15" customHeight="1" x14ac:dyDescent="0.25">
      <c r="B252" s="6" t="s">
        <v>47</v>
      </c>
      <c r="C252" s="10">
        <v>42.834457</v>
      </c>
      <c r="D252" s="10">
        <v>43.029915000000003</v>
      </c>
      <c r="E252" s="10">
        <v>43.323642999999997</v>
      </c>
      <c r="F252" s="10">
        <v>43.710383999999998</v>
      </c>
      <c r="G252" s="10">
        <v>43.937130000000003</v>
      </c>
      <c r="H252" s="10">
        <v>44.187389000000003</v>
      </c>
      <c r="I252" s="10">
        <v>44.345683999999999</v>
      </c>
      <c r="J252" s="10">
        <v>44.310360000000003</v>
      </c>
      <c r="K252" s="10">
        <v>44.666603000000002</v>
      </c>
      <c r="L252" s="10">
        <v>44.637264000000002</v>
      </c>
      <c r="M252" s="10">
        <v>44.595272000000001</v>
      </c>
      <c r="N252" s="10">
        <v>44.579548000000003</v>
      </c>
      <c r="O252" s="10">
        <v>44.573684999999998</v>
      </c>
      <c r="P252" s="10">
        <v>44.592033000000001</v>
      </c>
      <c r="Q252" s="10">
        <v>44.625228999999997</v>
      </c>
      <c r="R252" s="10">
        <v>44.672423999999999</v>
      </c>
      <c r="S252" s="10">
        <v>44.730544999999999</v>
      </c>
      <c r="T252" s="10">
        <v>44.734489000000004</v>
      </c>
      <c r="U252" s="10">
        <v>44.732039999999998</v>
      </c>
      <c r="V252" s="10">
        <v>44.732300000000002</v>
      </c>
      <c r="W252" s="10">
        <v>44.737704999999998</v>
      </c>
      <c r="X252" s="10">
        <v>44.743893</v>
      </c>
      <c r="Y252" s="10">
        <v>44.751162999999998</v>
      </c>
      <c r="Z252" s="10">
        <v>44.759234999999997</v>
      </c>
      <c r="AA252" s="10">
        <v>44.782451999999999</v>
      </c>
      <c r="AB252" s="10">
        <v>44.804504000000001</v>
      </c>
      <c r="AC252" s="10">
        <v>44.828220000000002</v>
      </c>
      <c r="AD252" s="10">
        <v>44.852226000000002</v>
      </c>
      <c r="AE252" s="10">
        <v>44.875686999999999</v>
      </c>
      <c r="AF252" s="10">
        <v>44.898848999999998</v>
      </c>
      <c r="AG252" s="10">
        <v>44.922218000000001</v>
      </c>
      <c r="AH252" s="10">
        <v>44.944369999999999</v>
      </c>
      <c r="AI252" s="10">
        <v>44.967044999999999</v>
      </c>
      <c r="AJ252" s="10">
        <v>44.982875999999997</v>
      </c>
      <c r="AK252" s="5">
        <v>1.3879999999999999E-3</v>
      </c>
    </row>
    <row r="253" spans="2:37" ht="15" customHeight="1" x14ac:dyDescent="0.25">
      <c r="B253" s="6" t="s">
        <v>45</v>
      </c>
      <c r="C253" s="10">
        <v>74.524817999999996</v>
      </c>
      <c r="D253" s="10">
        <v>74.787009999999995</v>
      </c>
      <c r="E253" s="10">
        <v>75.073486000000003</v>
      </c>
      <c r="F253" s="10">
        <v>75.427009999999996</v>
      </c>
      <c r="G253" s="10">
        <v>75.657180999999994</v>
      </c>
      <c r="H253" s="10">
        <v>75.771491999999995</v>
      </c>
      <c r="I253" s="10">
        <v>75.874770999999996</v>
      </c>
      <c r="J253" s="10">
        <v>75.945380999999998</v>
      </c>
      <c r="K253" s="10">
        <v>76.201781999999994</v>
      </c>
      <c r="L253" s="10">
        <v>76.167793000000003</v>
      </c>
      <c r="M253" s="10">
        <v>76.130547000000007</v>
      </c>
      <c r="N253" s="10">
        <v>76.109879000000006</v>
      </c>
      <c r="O253" s="10">
        <v>76.100876</v>
      </c>
      <c r="P253" s="10">
        <v>76.113624999999999</v>
      </c>
      <c r="Q253" s="10">
        <v>76.141746999999995</v>
      </c>
      <c r="R253" s="10">
        <v>76.183250000000001</v>
      </c>
      <c r="S253" s="10">
        <v>76.236121999999995</v>
      </c>
      <c r="T253" s="10">
        <v>76.233742000000007</v>
      </c>
      <c r="U253" s="10">
        <v>76.224334999999996</v>
      </c>
      <c r="V253" s="10">
        <v>76.218170000000001</v>
      </c>
      <c r="W253" s="10">
        <v>76.216232000000005</v>
      </c>
      <c r="X253" s="10">
        <v>76.215560999999994</v>
      </c>
      <c r="Y253" s="10">
        <v>76.216187000000005</v>
      </c>
      <c r="Z253" s="10">
        <v>76.217606000000004</v>
      </c>
      <c r="AA253" s="10">
        <v>76.233429000000001</v>
      </c>
      <c r="AB253" s="10">
        <v>76.248588999999996</v>
      </c>
      <c r="AC253" s="10">
        <v>76.264679000000001</v>
      </c>
      <c r="AD253" s="10">
        <v>76.280936999999994</v>
      </c>
      <c r="AE253" s="10">
        <v>76.296867000000006</v>
      </c>
      <c r="AF253" s="10">
        <v>76.312645000000003</v>
      </c>
      <c r="AG253" s="10">
        <v>76.328513999999998</v>
      </c>
      <c r="AH253" s="10">
        <v>76.343665999999999</v>
      </c>
      <c r="AI253" s="10">
        <v>76.359131000000005</v>
      </c>
      <c r="AJ253" s="10">
        <v>76.368010999999996</v>
      </c>
      <c r="AK253" s="5">
        <v>6.5399999999999996E-4</v>
      </c>
    </row>
    <row r="254" spans="2:37" ht="15" customHeight="1" x14ac:dyDescent="0.25">
      <c r="B254" s="6" t="s">
        <v>1164</v>
      </c>
      <c r="C254" s="10">
        <v>30.553795000000001</v>
      </c>
      <c r="D254" s="10">
        <v>30.760967000000001</v>
      </c>
      <c r="E254" s="10">
        <v>31.008953000000002</v>
      </c>
      <c r="F254" s="10">
        <v>31.382539999999999</v>
      </c>
      <c r="G254" s="10">
        <v>31.638750000000002</v>
      </c>
      <c r="H254" s="10">
        <v>31.775475</v>
      </c>
      <c r="I254" s="10">
        <v>31.889976999999998</v>
      </c>
      <c r="J254" s="10">
        <v>31.912182000000001</v>
      </c>
      <c r="K254" s="10">
        <v>32.254725999999998</v>
      </c>
      <c r="L254" s="10">
        <v>32.231735</v>
      </c>
      <c r="M254" s="10">
        <v>32.205275999999998</v>
      </c>
      <c r="N254" s="10">
        <v>32.200695000000003</v>
      </c>
      <c r="O254" s="10">
        <v>32.205112</v>
      </c>
      <c r="P254" s="10">
        <v>32.229858</v>
      </c>
      <c r="Q254" s="10">
        <v>32.269348000000001</v>
      </c>
      <c r="R254" s="10">
        <v>32.320591</v>
      </c>
      <c r="S254" s="10">
        <v>32.381492999999999</v>
      </c>
      <c r="T254" s="10">
        <v>32.387093</v>
      </c>
      <c r="U254" s="10">
        <v>32.385306999999997</v>
      </c>
      <c r="V254" s="10">
        <v>32.385970999999998</v>
      </c>
      <c r="W254" s="10">
        <v>32.391083000000002</v>
      </c>
      <c r="X254" s="10">
        <v>32.397002999999998</v>
      </c>
      <c r="Y254" s="10">
        <v>32.403973000000001</v>
      </c>
      <c r="Z254" s="10">
        <v>32.412891000000002</v>
      </c>
      <c r="AA254" s="10">
        <v>32.449798999999999</v>
      </c>
      <c r="AB254" s="10">
        <v>32.486094999999999</v>
      </c>
      <c r="AC254" s="10">
        <v>32.523220000000002</v>
      </c>
      <c r="AD254" s="10">
        <v>32.560478000000003</v>
      </c>
      <c r="AE254" s="10">
        <v>32.597427000000003</v>
      </c>
      <c r="AF254" s="10">
        <v>32.634224000000003</v>
      </c>
      <c r="AG254" s="10">
        <v>32.671120000000002</v>
      </c>
      <c r="AH254" s="10">
        <v>32.707377999999999</v>
      </c>
      <c r="AI254" s="10">
        <v>32.743889000000003</v>
      </c>
      <c r="AJ254" s="10">
        <v>32.773949000000002</v>
      </c>
      <c r="AK254" s="5">
        <v>1.983E-3</v>
      </c>
    </row>
    <row r="255" spans="2:37" ht="15" customHeight="1" x14ac:dyDescent="0.25">
      <c r="B255" s="6" t="s">
        <v>1165</v>
      </c>
      <c r="C255" s="10">
        <v>40.940162999999998</v>
      </c>
      <c r="D255" s="10">
        <v>41.140231999999997</v>
      </c>
      <c r="E255" s="10">
        <v>41.411799999999999</v>
      </c>
      <c r="F255" s="10">
        <v>41.807732000000001</v>
      </c>
      <c r="G255" s="10">
        <v>42.013840000000002</v>
      </c>
      <c r="H255" s="10">
        <v>42.199139000000002</v>
      </c>
      <c r="I255" s="10">
        <v>42.373652999999997</v>
      </c>
      <c r="J255" s="10">
        <v>42.506435000000003</v>
      </c>
      <c r="K255" s="10">
        <v>42.943885999999999</v>
      </c>
      <c r="L255" s="10">
        <v>42.887287000000001</v>
      </c>
      <c r="M255" s="10">
        <v>42.839649000000001</v>
      </c>
      <c r="N255" s="10">
        <v>42.816127999999999</v>
      </c>
      <c r="O255" s="10">
        <v>42.805366999999997</v>
      </c>
      <c r="P255" s="10">
        <v>42.817886000000001</v>
      </c>
      <c r="Q255" s="10">
        <v>42.846302000000001</v>
      </c>
      <c r="R255" s="10">
        <v>42.888969000000003</v>
      </c>
      <c r="S255" s="10">
        <v>42.943187999999999</v>
      </c>
      <c r="T255" s="10">
        <v>42.942847999999998</v>
      </c>
      <c r="U255" s="10">
        <v>42.936039000000001</v>
      </c>
      <c r="V255" s="10">
        <v>42.932129000000003</v>
      </c>
      <c r="W255" s="10">
        <v>42.933334000000002</v>
      </c>
      <c r="X255" s="10">
        <v>42.935802000000002</v>
      </c>
      <c r="Y255" s="10">
        <v>42.939751000000001</v>
      </c>
      <c r="Z255" s="10">
        <v>42.944831999999998</v>
      </c>
      <c r="AA255" s="10">
        <v>42.965614000000002</v>
      </c>
      <c r="AB255" s="10">
        <v>42.985545999999999</v>
      </c>
      <c r="AC255" s="10">
        <v>43.007083999999999</v>
      </c>
      <c r="AD255" s="10">
        <v>43.028998999999999</v>
      </c>
      <c r="AE255" s="10">
        <v>43.050648000000002</v>
      </c>
      <c r="AF255" s="10">
        <v>43.072090000000003</v>
      </c>
      <c r="AG255" s="10">
        <v>43.093860999999997</v>
      </c>
      <c r="AH255" s="10">
        <v>43.114662000000003</v>
      </c>
      <c r="AI255" s="10">
        <v>43.136116000000001</v>
      </c>
      <c r="AJ255" s="10">
        <v>43.150886999999997</v>
      </c>
      <c r="AK255" s="5">
        <v>1.4920000000000001E-3</v>
      </c>
    </row>
    <row r="256" spans="2:37" ht="15" customHeight="1" x14ac:dyDescent="0.25">
      <c r="B256" s="6" t="s">
        <v>43</v>
      </c>
      <c r="C256" s="10">
        <v>0</v>
      </c>
      <c r="D256" s="10">
        <v>0</v>
      </c>
      <c r="E256" s="10">
        <v>0</v>
      </c>
      <c r="F256" s="10">
        <v>36.721943000000003</v>
      </c>
      <c r="G256" s="10">
        <v>37.176315000000002</v>
      </c>
      <c r="H256" s="10">
        <v>37.378647000000001</v>
      </c>
      <c r="I256" s="10">
        <v>37.350571000000002</v>
      </c>
      <c r="J256" s="10">
        <v>37.287970999999999</v>
      </c>
      <c r="K256" s="10">
        <v>38.032969999999999</v>
      </c>
      <c r="L256" s="10">
        <v>37.998497</v>
      </c>
      <c r="M256" s="10">
        <v>37.971668000000001</v>
      </c>
      <c r="N256" s="10">
        <v>37.965462000000002</v>
      </c>
      <c r="O256" s="10">
        <v>37.969912999999998</v>
      </c>
      <c r="P256" s="10">
        <v>37.994152</v>
      </c>
      <c r="Q256" s="10">
        <v>38.031548000000001</v>
      </c>
      <c r="R256" s="10">
        <v>38.080910000000003</v>
      </c>
      <c r="S256" s="10">
        <v>38.140197999999998</v>
      </c>
      <c r="T256" s="10">
        <v>38.144275999999998</v>
      </c>
      <c r="U256" s="10">
        <v>38.141216</v>
      </c>
      <c r="V256" s="10">
        <v>38.141064</v>
      </c>
      <c r="W256" s="10">
        <v>38.145854999999997</v>
      </c>
      <c r="X256" s="10">
        <v>38.151916999999997</v>
      </c>
      <c r="Y256" s="10">
        <v>38.15934</v>
      </c>
      <c r="Z256" s="10">
        <v>38.168064000000001</v>
      </c>
      <c r="AA256" s="10">
        <v>38.190479000000003</v>
      </c>
      <c r="AB256" s="10">
        <v>38.212924999999998</v>
      </c>
      <c r="AC256" s="10">
        <v>38.276890000000002</v>
      </c>
      <c r="AD256" s="10">
        <v>38.344250000000002</v>
      </c>
      <c r="AE256" s="10">
        <v>38.488334999999999</v>
      </c>
      <c r="AF256" s="10">
        <v>38.564757999999998</v>
      </c>
      <c r="AG256" s="10">
        <v>38.63937</v>
      </c>
      <c r="AH256" s="10">
        <v>38.713993000000002</v>
      </c>
      <c r="AI256" s="10">
        <v>38.788612000000001</v>
      </c>
      <c r="AJ256" s="10">
        <v>38.857182000000002</v>
      </c>
      <c r="AK256" s="5" t="s">
        <v>12</v>
      </c>
    </row>
    <row r="257" spans="2:37" ht="15" customHeight="1" x14ac:dyDescent="0.25">
      <c r="B257" s="6" t="s">
        <v>41</v>
      </c>
      <c r="C257" s="10">
        <v>45.413376</v>
      </c>
      <c r="D257" s="10">
        <v>45.685696</v>
      </c>
      <c r="E257" s="10">
        <v>45.982787999999999</v>
      </c>
      <c r="F257" s="10">
        <v>46.419296000000003</v>
      </c>
      <c r="G257" s="10">
        <v>46.817101000000001</v>
      </c>
      <c r="H257" s="10">
        <v>46.994984000000002</v>
      </c>
      <c r="I257" s="10">
        <v>47.037269999999999</v>
      </c>
      <c r="J257" s="10">
        <v>47.004748999999997</v>
      </c>
      <c r="K257" s="10">
        <v>47.511623</v>
      </c>
      <c r="L257" s="10">
        <v>47.446795999999999</v>
      </c>
      <c r="M257" s="10">
        <v>47.392310999999999</v>
      </c>
      <c r="N257" s="10">
        <v>47.360111000000003</v>
      </c>
      <c r="O257" s="10">
        <v>47.343299999999999</v>
      </c>
      <c r="P257" s="10">
        <v>47.348605999999997</v>
      </c>
      <c r="Q257" s="10">
        <v>47.370185999999997</v>
      </c>
      <c r="R257" s="10">
        <v>47.408360000000002</v>
      </c>
      <c r="S257" s="10">
        <v>47.453625000000002</v>
      </c>
      <c r="T257" s="10">
        <v>47.447856999999999</v>
      </c>
      <c r="U257" s="10">
        <v>47.434792000000002</v>
      </c>
      <c r="V257" s="10">
        <v>47.425570999999998</v>
      </c>
      <c r="W257" s="10">
        <v>47.421429000000003</v>
      </c>
      <c r="X257" s="10">
        <v>47.414302999999997</v>
      </c>
      <c r="Y257" s="10">
        <v>47.415179999999999</v>
      </c>
      <c r="Z257" s="10">
        <v>47.416137999999997</v>
      </c>
      <c r="AA257" s="10">
        <v>47.424526</v>
      </c>
      <c r="AB257" s="10">
        <v>47.442715</v>
      </c>
      <c r="AC257" s="10">
        <v>47.460915</v>
      </c>
      <c r="AD257" s="10">
        <v>47.479595000000003</v>
      </c>
      <c r="AE257" s="10">
        <v>47.536911000000003</v>
      </c>
      <c r="AF257" s="10">
        <v>47.557487000000002</v>
      </c>
      <c r="AG257" s="10">
        <v>47.576233000000002</v>
      </c>
      <c r="AH257" s="10">
        <v>47.594189</v>
      </c>
      <c r="AI257" s="10">
        <v>47.612679</v>
      </c>
      <c r="AJ257" s="10">
        <v>47.624653000000002</v>
      </c>
      <c r="AK257" s="5">
        <v>1.2999999999999999E-3</v>
      </c>
    </row>
    <row r="258" spans="2:37" ht="15" customHeight="1" x14ac:dyDescent="0.25">
      <c r="B258" s="6" t="s">
        <v>39</v>
      </c>
      <c r="C258" s="10">
        <v>0</v>
      </c>
      <c r="D258" s="10">
        <v>0</v>
      </c>
      <c r="E258" s="10">
        <v>0</v>
      </c>
      <c r="F258" s="10">
        <v>31.140937999999998</v>
      </c>
      <c r="G258" s="10">
        <v>31.465851000000001</v>
      </c>
      <c r="H258" s="10">
        <v>31.586369999999999</v>
      </c>
      <c r="I258" s="10">
        <v>31.632711</v>
      </c>
      <c r="J258" s="10">
        <v>31.634402999999999</v>
      </c>
      <c r="K258" s="10">
        <v>32.522392000000004</v>
      </c>
      <c r="L258" s="10">
        <v>32.489108999999999</v>
      </c>
      <c r="M258" s="10">
        <v>32.465041999999997</v>
      </c>
      <c r="N258" s="10">
        <v>32.472355</v>
      </c>
      <c r="O258" s="10">
        <v>32.49147</v>
      </c>
      <c r="P258" s="10">
        <v>32.529476000000003</v>
      </c>
      <c r="Q258" s="10">
        <v>32.580742000000001</v>
      </c>
      <c r="R258" s="10">
        <v>32.662917999999998</v>
      </c>
      <c r="S258" s="10">
        <v>32.761299000000001</v>
      </c>
      <c r="T258" s="10">
        <v>32.810535000000002</v>
      </c>
      <c r="U258" s="10">
        <v>32.867801999999998</v>
      </c>
      <c r="V258" s="10">
        <v>32.928463000000001</v>
      </c>
      <c r="W258" s="10">
        <v>32.991805999999997</v>
      </c>
      <c r="X258" s="10">
        <v>33.062275</v>
      </c>
      <c r="Y258" s="10">
        <v>33.129818</v>
      </c>
      <c r="Z258" s="10">
        <v>33.197578</v>
      </c>
      <c r="AA258" s="10">
        <v>33.297325000000001</v>
      </c>
      <c r="AB258" s="10">
        <v>33.37867</v>
      </c>
      <c r="AC258" s="10">
        <v>33.459305000000001</v>
      </c>
      <c r="AD258" s="10">
        <v>33.540016000000001</v>
      </c>
      <c r="AE258" s="10">
        <v>33.620556000000001</v>
      </c>
      <c r="AF258" s="10">
        <v>33.652625999999998</v>
      </c>
      <c r="AG258" s="10">
        <v>33.684970999999997</v>
      </c>
      <c r="AH258" s="10">
        <v>33.716540999999999</v>
      </c>
      <c r="AI258" s="10">
        <v>33.748404999999998</v>
      </c>
      <c r="AJ258" s="10">
        <v>33.773777000000003</v>
      </c>
      <c r="AK258" s="5" t="s">
        <v>12</v>
      </c>
    </row>
    <row r="259" spans="2:37" ht="15" customHeight="1" x14ac:dyDescent="0.25">
      <c r="B259" s="6" t="s">
        <v>37</v>
      </c>
      <c r="C259" s="10">
        <v>0</v>
      </c>
      <c r="D259" s="10">
        <v>41.546275999999999</v>
      </c>
      <c r="E259" s="10">
        <v>41.863422</v>
      </c>
      <c r="F259" s="10">
        <v>42.321719999999999</v>
      </c>
      <c r="G259" s="10">
        <v>42.778430999999998</v>
      </c>
      <c r="H259" s="10">
        <v>43.082386</v>
      </c>
      <c r="I259" s="10">
        <v>43.237845999999998</v>
      </c>
      <c r="J259" s="10">
        <v>43.409534000000001</v>
      </c>
      <c r="K259" s="10">
        <v>43.911312000000002</v>
      </c>
      <c r="L259" s="10">
        <v>43.871738000000001</v>
      </c>
      <c r="M259" s="10">
        <v>43.829116999999997</v>
      </c>
      <c r="N259" s="10">
        <v>43.809325999999999</v>
      </c>
      <c r="O259" s="10">
        <v>43.801853000000001</v>
      </c>
      <c r="P259" s="10">
        <v>43.816592999999997</v>
      </c>
      <c r="Q259" s="10">
        <v>43.846209999999999</v>
      </c>
      <c r="R259" s="10">
        <v>43.933712</v>
      </c>
      <c r="S259" s="10">
        <v>44.055050000000001</v>
      </c>
      <c r="T259" s="10">
        <v>44.055987999999999</v>
      </c>
      <c r="U259" s="10">
        <v>44.048442999999999</v>
      </c>
      <c r="V259" s="10">
        <v>44.044167000000002</v>
      </c>
      <c r="W259" s="10">
        <v>44.044983000000002</v>
      </c>
      <c r="X259" s="10">
        <v>44.060200000000002</v>
      </c>
      <c r="Y259" s="10">
        <v>44.065826000000001</v>
      </c>
      <c r="Z259" s="10">
        <v>44.070908000000003</v>
      </c>
      <c r="AA259" s="10">
        <v>44.138359000000001</v>
      </c>
      <c r="AB259" s="10">
        <v>44.160029999999999</v>
      </c>
      <c r="AC259" s="10">
        <v>44.181561000000002</v>
      </c>
      <c r="AD259" s="10">
        <v>44.203567999999997</v>
      </c>
      <c r="AE259" s="10">
        <v>44.232917999999998</v>
      </c>
      <c r="AF259" s="10">
        <v>44.263995999999999</v>
      </c>
      <c r="AG259" s="10">
        <v>44.295231000000001</v>
      </c>
      <c r="AH259" s="10">
        <v>44.325535000000002</v>
      </c>
      <c r="AI259" s="10">
        <v>44.356236000000003</v>
      </c>
      <c r="AJ259" s="10">
        <v>44.380294999999997</v>
      </c>
      <c r="AK259" s="5">
        <v>2.0639999999999999E-3</v>
      </c>
    </row>
    <row r="260" spans="2:37" ht="15" customHeight="1" x14ac:dyDescent="0.25">
      <c r="B260" s="6" t="s">
        <v>35</v>
      </c>
      <c r="C260" s="10">
        <v>42.165877999999999</v>
      </c>
      <c r="D260" s="10">
        <v>42.452357999999997</v>
      </c>
      <c r="E260" s="10">
        <v>42.808571000000001</v>
      </c>
      <c r="F260" s="10">
        <v>43.301150999999997</v>
      </c>
      <c r="G260" s="10">
        <v>43.838057999999997</v>
      </c>
      <c r="H260" s="10">
        <v>44.314109999999999</v>
      </c>
      <c r="I260" s="10">
        <v>44.498652999999997</v>
      </c>
      <c r="J260" s="10">
        <v>44.546199999999999</v>
      </c>
      <c r="K260" s="10">
        <v>45.082389999999997</v>
      </c>
      <c r="L260" s="10">
        <v>45.050961000000001</v>
      </c>
      <c r="M260" s="10">
        <v>45.026062000000003</v>
      </c>
      <c r="N260" s="10">
        <v>45.023212000000001</v>
      </c>
      <c r="O260" s="10">
        <v>45.029263</v>
      </c>
      <c r="P260" s="10">
        <v>45.055785999999998</v>
      </c>
      <c r="Q260" s="10">
        <v>45.095066000000003</v>
      </c>
      <c r="R260" s="10">
        <v>45.189174999999999</v>
      </c>
      <c r="S260" s="10">
        <v>45.347465999999997</v>
      </c>
      <c r="T260" s="10">
        <v>45.355541000000002</v>
      </c>
      <c r="U260" s="10">
        <v>45.353679999999997</v>
      </c>
      <c r="V260" s="10">
        <v>45.354438999999999</v>
      </c>
      <c r="W260" s="10">
        <v>45.360058000000002</v>
      </c>
      <c r="X260" s="10">
        <v>45.385959999999997</v>
      </c>
      <c r="Y260" s="10">
        <v>45.396725000000004</v>
      </c>
      <c r="Z260" s="10">
        <v>45.405574999999999</v>
      </c>
      <c r="AA260" s="10">
        <v>45.493042000000003</v>
      </c>
      <c r="AB260" s="10">
        <v>45.517673000000002</v>
      </c>
      <c r="AC260" s="10">
        <v>45.541114999999998</v>
      </c>
      <c r="AD260" s="10">
        <v>45.565078999999997</v>
      </c>
      <c r="AE260" s="10">
        <v>45.588768000000002</v>
      </c>
      <c r="AF260" s="10">
        <v>45.612319999999997</v>
      </c>
      <c r="AG260" s="10">
        <v>45.636288</v>
      </c>
      <c r="AH260" s="10">
        <v>45.659171999999998</v>
      </c>
      <c r="AI260" s="10">
        <v>45.697043999999998</v>
      </c>
      <c r="AJ260" s="10">
        <v>45.734985000000002</v>
      </c>
      <c r="AK260" s="5">
        <v>2.33E-3</v>
      </c>
    </row>
    <row r="261" spans="2:37" ht="15" customHeight="1" x14ac:dyDescent="0.25">
      <c r="B261" s="6" t="s">
        <v>33</v>
      </c>
      <c r="C261" s="10">
        <v>70.751839000000004</v>
      </c>
      <c r="D261" s="10">
        <v>71.022757999999996</v>
      </c>
      <c r="E261" s="10">
        <v>71.302978999999993</v>
      </c>
      <c r="F261" s="10">
        <v>71.689162999999994</v>
      </c>
      <c r="G261" s="10">
        <v>72.007667999999995</v>
      </c>
      <c r="H261" s="10">
        <v>72.051033000000004</v>
      </c>
      <c r="I261" s="10">
        <v>72.014328000000006</v>
      </c>
      <c r="J261" s="10">
        <v>71.954491000000004</v>
      </c>
      <c r="K261" s="10">
        <v>72.656211999999996</v>
      </c>
      <c r="L261" s="10">
        <v>72.592254999999994</v>
      </c>
      <c r="M261" s="10">
        <v>72.538512999999995</v>
      </c>
      <c r="N261" s="10">
        <v>72.506141999999997</v>
      </c>
      <c r="O261" s="10">
        <v>72.488547999999994</v>
      </c>
      <c r="P261" s="10">
        <v>72.492026999999993</v>
      </c>
      <c r="Q261" s="10">
        <v>72.511284000000003</v>
      </c>
      <c r="R261" s="10">
        <v>72.544426000000001</v>
      </c>
      <c r="S261" s="10">
        <v>72.589179999999999</v>
      </c>
      <c r="T261" s="10">
        <v>72.579063000000005</v>
      </c>
      <c r="U261" s="10">
        <v>72.562836000000004</v>
      </c>
      <c r="V261" s="10">
        <v>72.550612999999998</v>
      </c>
      <c r="W261" s="10">
        <v>72.543509999999998</v>
      </c>
      <c r="X261" s="10">
        <v>72.538444999999996</v>
      </c>
      <c r="Y261" s="10">
        <v>72.535583000000003</v>
      </c>
      <c r="Z261" s="10">
        <v>72.534447</v>
      </c>
      <c r="AA261" s="10">
        <v>72.550460999999999</v>
      </c>
      <c r="AB261" s="10">
        <v>72.565978999999999</v>
      </c>
      <c r="AC261" s="10">
        <v>72.582733000000005</v>
      </c>
      <c r="AD261" s="10">
        <v>72.599936999999997</v>
      </c>
      <c r="AE261" s="10">
        <v>72.672980999999993</v>
      </c>
      <c r="AF261" s="10">
        <v>72.693534999999997</v>
      </c>
      <c r="AG261" s="10">
        <v>72.710837999999995</v>
      </c>
      <c r="AH261" s="10">
        <v>72.727447999999995</v>
      </c>
      <c r="AI261" s="10">
        <v>72.744536999999994</v>
      </c>
      <c r="AJ261" s="10">
        <v>72.755111999999997</v>
      </c>
      <c r="AK261" s="5">
        <v>7.5299999999999998E-4</v>
      </c>
    </row>
    <row r="262" spans="2:37" ht="15" customHeight="1" x14ac:dyDescent="0.25">
      <c r="B262" s="6" t="s">
        <v>1166</v>
      </c>
      <c r="C262" s="10">
        <v>34.293049000000003</v>
      </c>
      <c r="D262" s="10">
        <v>34.508811999999999</v>
      </c>
      <c r="E262" s="10">
        <v>34.835189999999997</v>
      </c>
      <c r="F262" s="10">
        <v>35.224902999999998</v>
      </c>
      <c r="G262" s="10">
        <v>35.535201999999998</v>
      </c>
      <c r="H262" s="10">
        <v>35.675255</v>
      </c>
      <c r="I262" s="10">
        <v>35.716881000000001</v>
      </c>
      <c r="J262" s="10">
        <v>35.826774999999998</v>
      </c>
      <c r="K262" s="10">
        <v>36.552826000000003</v>
      </c>
      <c r="L262" s="10">
        <v>36.534199000000001</v>
      </c>
      <c r="M262" s="10">
        <v>36.507815999999998</v>
      </c>
      <c r="N262" s="10">
        <v>36.504188999999997</v>
      </c>
      <c r="O262" s="10">
        <v>36.509475999999999</v>
      </c>
      <c r="P262" s="10">
        <v>36.535702000000001</v>
      </c>
      <c r="Q262" s="10">
        <v>36.574992999999999</v>
      </c>
      <c r="R262" s="10">
        <v>36.640048999999998</v>
      </c>
      <c r="S262" s="10">
        <v>36.731727999999997</v>
      </c>
      <c r="T262" s="10">
        <v>36.759253999999999</v>
      </c>
      <c r="U262" s="10">
        <v>36.779221</v>
      </c>
      <c r="V262" s="10">
        <v>36.803306999999997</v>
      </c>
      <c r="W262" s="10">
        <v>36.831581</v>
      </c>
      <c r="X262" s="10">
        <v>36.862183000000002</v>
      </c>
      <c r="Y262" s="10">
        <v>36.892921000000001</v>
      </c>
      <c r="Z262" s="10">
        <v>36.924286000000002</v>
      </c>
      <c r="AA262" s="10">
        <v>36.977699000000001</v>
      </c>
      <c r="AB262" s="10">
        <v>37.021605999999998</v>
      </c>
      <c r="AC262" s="10">
        <v>37.066509000000003</v>
      </c>
      <c r="AD262" s="10">
        <v>37.111660000000001</v>
      </c>
      <c r="AE262" s="10">
        <v>37.158684000000001</v>
      </c>
      <c r="AF262" s="10">
        <v>37.201884999999997</v>
      </c>
      <c r="AG262" s="10">
        <v>37.245068000000003</v>
      </c>
      <c r="AH262" s="10">
        <v>37.287407000000002</v>
      </c>
      <c r="AI262" s="10">
        <v>37.330100999999999</v>
      </c>
      <c r="AJ262" s="10">
        <v>37.366225999999997</v>
      </c>
      <c r="AK262" s="5">
        <v>2.4889999999999999E-3</v>
      </c>
    </row>
    <row r="263" spans="2:37" ht="15" customHeight="1" x14ac:dyDescent="0.25">
      <c r="B263" s="6" t="s">
        <v>1167</v>
      </c>
      <c r="C263" s="10">
        <v>51.102119000000002</v>
      </c>
      <c r="D263" s="10">
        <v>51.312930999999999</v>
      </c>
      <c r="E263" s="10">
        <v>51.604793999999998</v>
      </c>
      <c r="F263" s="10">
        <v>51.985554</v>
      </c>
      <c r="G263" s="10">
        <v>52.360030999999999</v>
      </c>
      <c r="H263" s="10">
        <v>52.464134000000001</v>
      </c>
      <c r="I263" s="10">
        <v>52.483704000000003</v>
      </c>
      <c r="J263" s="10">
        <v>52.508099000000001</v>
      </c>
      <c r="K263" s="10">
        <v>52.792011000000002</v>
      </c>
      <c r="L263" s="10">
        <v>52.763385999999997</v>
      </c>
      <c r="M263" s="10">
        <v>52.715744000000001</v>
      </c>
      <c r="N263" s="10">
        <v>52.692515999999998</v>
      </c>
      <c r="O263" s="10">
        <v>52.681862000000002</v>
      </c>
      <c r="P263" s="10">
        <v>52.695304999999998</v>
      </c>
      <c r="Q263" s="10">
        <v>52.724227999999997</v>
      </c>
      <c r="R263" s="10">
        <v>52.779632999999997</v>
      </c>
      <c r="S263" s="10">
        <v>52.846618999999997</v>
      </c>
      <c r="T263" s="10">
        <v>52.847202000000003</v>
      </c>
      <c r="U263" s="10">
        <v>52.840836000000003</v>
      </c>
      <c r="V263" s="10">
        <v>52.837822000000003</v>
      </c>
      <c r="W263" s="10">
        <v>52.840145</v>
      </c>
      <c r="X263" s="10">
        <v>52.844577999999998</v>
      </c>
      <c r="Y263" s="10">
        <v>52.850285</v>
      </c>
      <c r="Z263" s="10">
        <v>52.856490999999998</v>
      </c>
      <c r="AA263" s="10">
        <v>52.884163000000001</v>
      </c>
      <c r="AB263" s="10">
        <v>52.906104999999997</v>
      </c>
      <c r="AC263" s="10">
        <v>52.929198999999997</v>
      </c>
      <c r="AD263" s="10">
        <v>52.952652</v>
      </c>
      <c r="AE263" s="10">
        <v>52.999457999999997</v>
      </c>
      <c r="AF263" s="10">
        <v>53.023288999999998</v>
      </c>
      <c r="AG263" s="10">
        <v>53.046413000000001</v>
      </c>
      <c r="AH263" s="10">
        <v>53.073734000000002</v>
      </c>
      <c r="AI263" s="10">
        <v>53.105179</v>
      </c>
      <c r="AJ263" s="10">
        <v>53.129818</v>
      </c>
      <c r="AK263" s="5">
        <v>1.088E-3</v>
      </c>
    </row>
    <row r="265" spans="2:37" ht="15" customHeight="1" x14ac:dyDescent="0.25">
      <c r="B265" s="4" t="s">
        <v>82</v>
      </c>
    </row>
    <row r="266" spans="2:37" ht="15" customHeight="1" x14ac:dyDescent="0.25">
      <c r="B266" s="6" t="s">
        <v>55</v>
      </c>
      <c r="C266" s="10">
        <v>0</v>
      </c>
      <c r="D266" s="10">
        <v>0</v>
      </c>
      <c r="E266" s="10">
        <v>0</v>
      </c>
      <c r="F266" s="10">
        <v>0</v>
      </c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0</v>
      </c>
      <c r="X266" s="10">
        <v>0</v>
      </c>
      <c r="Y266" s="10">
        <v>0</v>
      </c>
      <c r="Z266" s="10">
        <v>0</v>
      </c>
      <c r="AA266" s="10">
        <v>0</v>
      </c>
      <c r="AB266" s="10">
        <v>0</v>
      </c>
      <c r="AC266" s="10">
        <v>0</v>
      </c>
      <c r="AD266" s="10">
        <v>0</v>
      </c>
      <c r="AE266" s="10">
        <v>0</v>
      </c>
      <c r="AF266" s="10">
        <v>0</v>
      </c>
      <c r="AG266" s="10">
        <v>0</v>
      </c>
      <c r="AH266" s="10">
        <v>0</v>
      </c>
      <c r="AI266" s="10">
        <v>0</v>
      </c>
      <c r="AJ266" s="10">
        <v>0</v>
      </c>
      <c r="AK266" s="5" t="s">
        <v>12</v>
      </c>
    </row>
    <row r="267" spans="2:37" ht="15" customHeight="1" x14ac:dyDescent="0.25">
      <c r="B267" s="6" t="s">
        <v>53</v>
      </c>
      <c r="C267" s="10">
        <v>0</v>
      </c>
      <c r="D267" s="10">
        <v>0</v>
      </c>
      <c r="E267" s="10">
        <v>0</v>
      </c>
      <c r="F267" s="10">
        <v>0</v>
      </c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0">
        <v>0</v>
      </c>
      <c r="AE267" s="10">
        <v>0</v>
      </c>
      <c r="AF267" s="10">
        <v>0</v>
      </c>
      <c r="AG267" s="10">
        <v>0</v>
      </c>
      <c r="AH267" s="10">
        <v>0</v>
      </c>
      <c r="AI267" s="10">
        <v>0</v>
      </c>
      <c r="AJ267" s="10">
        <v>0</v>
      </c>
      <c r="AK267" s="5" t="s">
        <v>12</v>
      </c>
    </row>
    <row r="268" spans="2:37" ht="15" customHeight="1" x14ac:dyDescent="0.25">
      <c r="B268" s="6" t="s">
        <v>51</v>
      </c>
      <c r="C268" s="10">
        <v>0</v>
      </c>
      <c r="D268" s="10">
        <v>0</v>
      </c>
      <c r="E268" s="10">
        <v>0</v>
      </c>
      <c r="F268" s="10">
        <v>0</v>
      </c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0</v>
      </c>
      <c r="X268" s="10">
        <v>0</v>
      </c>
      <c r="Y268" s="10">
        <v>0</v>
      </c>
      <c r="Z268" s="10">
        <v>0</v>
      </c>
      <c r="AA268" s="10">
        <v>0</v>
      </c>
      <c r="AB268" s="10">
        <v>0</v>
      </c>
      <c r="AC268" s="10">
        <v>0</v>
      </c>
      <c r="AD268" s="10">
        <v>0</v>
      </c>
      <c r="AE268" s="10">
        <v>0</v>
      </c>
      <c r="AF268" s="10">
        <v>0</v>
      </c>
      <c r="AG268" s="10">
        <v>0</v>
      </c>
      <c r="AH268" s="10">
        <v>0</v>
      </c>
      <c r="AI268" s="10">
        <v>0</v>
      </c>
      <c r="AJ268" s="10">
        <v>0</v>
      </c>
      <c r="AK268" s="5" t="s">
        <v>12</v>
      </c>
    </row>
    <row r="269" spans="2:37" ht="15" customHeight="1" x14ac:dyDescent="0.25">
      <c r="B269" s="6" t="s">
        <v>49</v>
      </c>
      <c r="C269" s="10">
        <v>0</v>
      </c>
      <c r="D269" s="10">
        <v>0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0</v>
      </c>
      <c r="AF269" s="10">
        <v>0</v>
      </c>
      <c r="AG269" s="10">
        <v>0</v>
      </c>
      <c r="AH269" s="10">
        <v>0</v>
      </c>
      <c r="AI269" s="10">
        <v>0</v>
      </c>
      <c r="AJ269" s="10">
        <v>0</v>
      </c>
      <c r="AK269" s="5" t="s">
        <v>12</v>
      </c>
    </row>
    <row r="270" spans="2:37" ht="15" customHeight="1" x14ac:dyDescent="0.25">
      <c r="B270" s="6" t="s">
        <v>47</v>
      </c>
      <c r="C270" s="10">
        <v>0</v>
      </c>
      <c r="D270" s="10">
        <v>0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>
        <v>0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0</v>
      </c>
      <c r="AD270" s="10">
        <v>0</v>
      </c>
      <c r="AE270" s="10">
        <v>0</v>
      </c>
      <c r="AF270" s="10">
        <v>0</v>
      </c>
      <c r="AG270" s="10">
        <v>0</v>
      </c>
      <c r="AH270" s="10">
        <v>0</v>
      </c>
      <c r="AI270" s="10">
        <v>0</v>
      </c>
      <c r="AJ270" s="10">
        <v>0</v>
      </c>
      <c r="AK270" s="5" t="s">
        <v>12</v>
      </c>
    </row>
    <row r="271" spans="2:37" ht="15" customHeight="1" x14ac:dyDescent="0.25">
      <c r="B271" s="6" t="s">
        <v>45</v>
      </c>
      <c r="C271" s="10">
        <v>0</v>
      </c>
      <c r="D271" s="10">
        <v>0</v>
      </c>
      <c r="E271" s="10">
        <v>0</v>
      </c>
      <c r="F271" s="10">
        <v>0</v>
      </c>
      <c r="G271" s="10">
        <v>0</v>
      </c>
      <c r="H271" s="10">
        <v>0</v>
      </c>
      <c r="I271" s="10">
        <v>0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0</v>
      </c>
      <c r="AC271" s="10">
        <v>0</v>
      </c>
      <c r="AD271" s="10">
        <v>0</v>
      </c>
      <c r="AE271" s="10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0</v>
      </c>
      <c r="AK271" s="5" t="s">
        <v>12</v>
      </c>
    </row>
    <row r="272" spans="2:37" ht="15" customHeight="1" x14ac:dyDescent="0.25">
      <c r="B272" s="6" t="s">
        <v>1164</v>
      </c>
      <c r="C272" s="10">
        <v>0</v>
      </c>
      <c r="D272" s="10">
        <v>0</v>
      </c>
      <c r="E272" s="10">
        <v>0</v>
      </c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  <c r="Y272" s="10">
        <v>0</v>
      </c>
      <c r="Z272" s="10">
        <v>0</v>
      </c>
      <c r="AA272" s="10">
        <v>0</v>
      </c>
      <c r="AB272" s="10">
        <v>0</v>
      </c>
      <c r="AC272" s="10">
        <v>0</v>
      </c>
      <c r="AD272" s="10">
        <v>0</v>
      </c>
      <c r="AE272" s="10">
        <v>0</v>
      </c>
      <c r="AF272" s="10">
        <v>0</v>
      </c>
      <c r="AG272" s="10">
        <v>0</v>
      </c>
      <c r="AH272" s="10">
        <v>0</v>
      </c>
      <c r="AI272" s="10">
        <v>0</v>
      </c>
      <c r="AJ272" s="10">
        <v>0</v>
      </c>
      <c r="AK272" s="5" t="s">
        <v>12</v>
      </c>
    </row>
    <row r="273" spans="2:37" ht="15" customHeight="1" x14ac:dyDescent="0.25">
      <c r="B273" s="6" t="s">
        <v>1165</v>
      </c>
      <c r="C273" s="10">
        <v>0</v>
      </c>
      <c r="D273" s="10">
        <v>0</v>
      </c>
      <c r="E273" s="10">
        <v>0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10">
        <v>0</v>
      </c>
      <c r="AC273" s="10">
        <v>0</v>
      </c>
      <c r="AD273" s="10">
        <v>0</v>
      </c>
      <c r="AE273" s="10">
        <v>0</v>
      </c>
      <c r="AF273" s="10">
        <v>0</v>
      </c>
      <c r="AG273" s="10">
        <v>0</v>
      </c>
      <c r="AH273" s="10">
        <v>0</v>
      </c>
      <c r="AI273" s="10">
        <v>0</v>
      </c>
      <c r="AJ273" s="10">
        <v>0</v>
      </c>
      <c r="AK273" s="5" t="s">
        <v>12</v>
      </c>
    </row>
    <row r="274" spans="2:37" ht="15" customHeight="1" x14ac:dyDescent="0.25">
      <c r="B274" s="6" t="s">
        <v>43</v>
      </c>
      <c r="C274" s="10">
        <v>0</v>
      </c>
      <c r="D274" s="10">
        <v>0</v>
      </c>
      <c r="E274" s="10">
        <v>0</v>
      </c>
      <c r="F274" s="10">
        <v>0</v>
      </c>
      <c r="G274" s="10">
        <v>0</v>
      </c>
      <c r="H274" s="10">
        <v>0</v>
      </c>
      <c r="I274" s="10">
        <v>0</v>
      </c>
      <c r="J274" s="10">
        <v>0</v>
      </c>
      <c r="K274" s="10">
        <v>0</v>
      </c>
      <c r="L274" s="10">
        <v>0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0</v>
      </c>
      <c r="AD274" s="10">
        <v>0</v>
      </c>
      <c r="AE274" s="10">
        <v>0</v>
      </c>
      <c r="AF274" s="10">
        <v>0</v>
      </c>
      <c r="AG274" s="10">
        <v>0</v>
      </c>
      <c r="AH274" s="10">
        <v>0</v>
      </c>
      <c r="AI274" s="10">
        <v>0</v>
      </c>
      <c r="AJ274" s="10">
        <v>0</v>
      </c>
      <c r="AK274" s="5" t="s">
        <v>12</v>
      </c>
    </row>
    <row r="275" spans="2:37" ht="15" customHeight="1" x14ac:dyDescent="0.25">
      <c r="B275" s="6" t="s">
        <v>41</v>
      </c>
      <c r="C275" s="10">
        <v>0</v>
      </c>
      <c r="D275" s="10">
        <v>0</v>
      </c>
      <c r="E275" s="10">
        <v>0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0</v>
      </c>
      <c r="AD275" s="10">
        <v>0</v>
      </c>
      <c r="AE275" s="10">
        <v>0</v>
      </c>
      <c r="AF275" s="10">
        <v>0</v>
      </c>
      <c r="AG275" s="10">
        <v>0</v>
      </c>
      <c r="AH275" s="10">
        <v>0</v>
      </c>
      <c r="AI275" s="10">
        <v>0</v>
      </c>
      <c r="AJ275" s="10">
        <v>0</v>
      </c>
      <c r="AK275" s="5" t="s">
        <v>12</v>
      </c>
    </row>
    <row r="276" spans="2:37" ht="15" customHeight="1" x14ac:dyDescent="0.25">
      <c r="B276" s="6" t="s">
        <v>39</v>
      </c>
      <c r="C276" s="10">
        <v>0</v>
      </c>
      <c r="D276" s="10">
        <v>0</v>
      </c>
      <c r="E276" s="10">
        <v>0</v>
      </c>
      <c r="F276" s="10">
        <v>0</v>
      </c>
      <c r="G276" s="10">
        <v>0</v>
      </c>
      <c r="H276" s="10">
        <v>0</v>
      </c>
      <c r="I276" s="10">
        <v>0</v>
      </c>
      <c r="J276" s="10">
        <v>0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0</v>
      </c>
      <c r="X276" s="10">
        <v>0</v>
      </c>
      <c r="Y276" s="10">
        <v>0</v>
      </c>
      <c r="Z276" s="10">
        <v>0</v>
      </c>
      <c r="AA276" s="10">
        <v>0</v>
      </c>
      <c r="AB276" s="10">
        <v>0</v>
      </c>
      <c r="AC276" s="10">
        <v>0</v>
      </c>
      <c r="AD276" s="10">
        <v>0</v>
      </c>
      <c r="AE276" s="10">
        <v>0</v>
      </c>
      <c r="AF276" s="10">
        <v>0</v>
      </c>
      <c r="AG276" s="10">
        <v>0</v>
      </c>
      <c r="AH276" s="10">
        <v>0</v>
      </c>
      <c r="AI276" s="10">
        <v>0</v>
      </c>
      <c r="AJ276" s="10">
        <v>0</v>
      </c>
      <c r="AK276" s="5" t="s">
        <v>12</v>
      </c>
    </row>
    <row r="277" spans="2:37" ht="15" customHeight="1" x14ac:dyDescent="0.25">
      <c r="B277" s="6" t="s">
        <v>37</v>
      </c>
      <c r="C277" s="10">
        <v>0</v>
      </c>
      <c r="D277" s="10">
        <v>0</v>
      </c>
      <c r="E277" s="10">
        <v>0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0">
        <v>0</v>
      </c>
      <c r="AE277" s="10">
        <v>0</v>
      </c>
      <c r="AF277" s="10">
        <v>0</v>
      </c>
      <c r="AG277" s="10">
        <v>0</v>
      </c>
      <c r="AH277" s="10">
        <v>0</v>
      </c>
      <c r="AI277" s="10">
        <v>0</v>
      </c>
      <c r="AJ277" s="10">
        <v>0</v>
      </c>
      <c r="AK277" s="5" t="s">
        <v>12</v>
      </c>
    </row>
    <row r="278" spans="2:37" ht="15" customHeight="1" x14ac:dyDescent="0.25">
      <c r="B278" s="6" t="s">
        <v>35</v>
      </c>
      <c r="C278" s="10">
        <v>0</v>
      </c>
      <c r="D278" s="10">
        <v>0</v>
      </c>
      <c r="E278" s="10">
        <v>0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  <c r="U278" s="10">
        <v>0</v>
      </c>
      <c r="V278" s="10">
        <v>0</v>
      </c>
      <c r="W278" s="10">
        <v>0</v>
      </c>
      <c r="X278" s="10">
        <v>0</v>
      </c>
      <c r="Y278" s="10">
        <v>0</v>
      </c>
      <c r="Z278" s="10">
        <v>0</v>
      </c>
      <c r="AA278" s="10">
        <v>0</v>
      </c>
      <c r="AB278" s="10">
        <v>0</v>
      </c>
      <c r="AC278" s="10">
        <v>0</v>
      </c>
      <c r="AD278" s="10">
        <v>0</v>
      </c>
      <c r="AE278" s="10">
        <v>0</v>
      </c>
      <c r="AF278" s="10">
        <v>0</v>
      </c>
      <c r="AG278" s="10">
        <v>0</v>
      </c>
      <c r="AH278" s="10">
        <v>0</v>
      </c>
      <c r="AI278" s="10">
        <v>0</v>
      </c>
      <c r="AJ278" s="10">
        <v>0</v>
      </c>
      <c r="AK278" s="5" t="s">
        <v>12</v>
      </c>
    </row>
    <row r="279" spans="2:37" ht="15" customHeight="1" x14ac:dyDescent="0.25">
      <c r="B279" s="6" t="s">
        <v>33</v>
      </c>
      <c r="C279" s="10">
        <v>0</v>
      </c>
      <c r="D279" s="10">
        <v>0</v>
      </c>
      <c r="E279" s="10">
        <v>0</v>
      </c>
      <c r="F279" s="10">
        <v>0</v>
      </c>
      <c r="G279" s="10"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0</v>
      </c>
      <c r="AI279" s="10">
        <v>0</v>
      </c>
      <c r="AJ279" s="10">
        <v>0</v>
      </c>
      <c r="AK279" s="5" t="s">
        <v>12</v>
      </c>
    </row>
    <row r="280" spans="2:37" ht="15" customHeight="1" x14ac:dyDescent="0.25">
      <c r="B280" s="6" t="s">
        <v>1166</v>
      </c>
      <c r="C280" s="10">
        <v>0</v>
      </c>
      <c r="D280" s="10">
        <v>0</v>
      </c>
      <c r="E280" s="10">
        <v>0</v>
      </c>
      <c r="F280" s="10">
        <v>0</v>
      </c>
      <c r="G280" s="10">
        <v>0</v>
      </c>
      <c r="H280" s="10">
        <v>0</v>
      </c>
      <c r="I280" s="10">
        <v>0</v>
      </c>
      <c r="J280" s="10">
        <v>0</v>
      </c>
      <c r="K280" s="10">
        <v>0</v>
      </c>
      <c r="L280" s="10">
        <v>0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0</v>
      </c>
      <c r="X280" s="10">
        <v>0</v>
      </c>
      <c r="Y280" s="10">
        <v>0</v>
      </c>
      <c r="Z280" s="10">
        <v>0</v>
      </c>
      <c r="AA280" s="10">
        <v>0</v>
      </c>
      <c r="AB280" s="10">
        <v>0</v>
      </c>
      <c r="AC280" s="10">
        <v>0</v>
      </c>
      <c r="AD280" s="10">
        <v>0</v>
      </c>
      <c r="AE280" s="10">
        <v>0</v>
      </c>
      <c r="AF280" s="10">
        <v>0</v>
      </c>
      <c r="AG280" s="10">
        <v>0</v>
      </c>
      <c r="AH280" s="10">
        <v>0</v>
      </c>
      <c r="AI280" s="10">
        <v>0</v>
      </c>
      <c r="AJ280" s="10">
        <v>0</v>
      </c>
      <c r="AK280" s="5" t="s">
        <v>12</v>
      </c>
    </row>
    <row r="281" spans="2:37" ht="15" customHeight="1" x14ac:dyDescent="0.25">
      <c r="B281" s="6" t="s">
        <v>1167</v>
      </c>
      <c r="C281" s="10">
        <v>0</v>
      </c>
      <c r="D281" s="10">
        <v>0</v>
      </c>
      <c r="E281" s="10">
        <v>0</v>
      </c>
      <c r="F281" s="10">
        <v>0</v>
      </c>
      <c r="G281" s="10">
        <v>0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0</v>
      </c>
      <c r="AB281" s="10">
        <v>0</v>
      </c>
      <c r="AC281" s="10">
        <v>0</v>
      </c>
      <c r="AD281" s="10">
        <v>0</v>
      </c>
      <c r="AE281" s="10">
        <v>0</v>
      </c>
      <c r="AF281" s="10">
        <v>0</v>
      </c>
      <c r="AG281" s="10">
        <v>0</v>
      </c>
      <c r="AH281" s="10">
        <v>0</v>
      </c>
      <c r="AI281" s="10">
        <v>0</v>
      </c>
      <c r="AJ281" s="10">
        <v>0</v>
      </c>
      <c r="AK281" s="5" t="s">
        <v>12</v>
      </c>
    </row>
    <row r="283" spans="2:37" ht="15" customHeight="1" x14ac:dyDescent="0.25">
      <c r="B283" s="4" t="s">
        <v>69</v>
      </c>
    </row>
    <row r="284" spans="2:37" ht="15" customHeight="1" x14ac:dyDescent="0.25">
      <c r="B284" s="6" t="s">
        <v>55</v>
      </c>
      <c r="C284" s="10">
        <v>0</v>
      </c>
      <c r="D284" s="10">
        <v>0</v>
      </c>
      <c r="E284" s="10">
        <v>0</v>
      </c>
      <c r="F284" s="10">
        <v>0</v>
      </c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0">
        <v>0</v>
      </c>
      <c r="AC284" s="10">
        <v>0</v>
      </c>
      <c r="AD284" s="10">
        <v>0</v>
      </c>
      <c r="AE284" s="10">
        <v>0</v>
      </c>
      <c r="AF284" s="10">
        <v>0</v>
      </c>
      <c r="AG284" s="10">
        <v>0</v>
      </c>
      <c r="AH284" s="10">
        <v>0</v>
      </c>
      <c r="AI284" s="10">
        <v>0</v>
      </c>
      <c r="AJ284" s="10">
        <v>0</v>
      </c>
      <c r="AK284" s="5" t="s">
        <v>12</v>
      </c>
    </row>
    <row r="285" spans="2:37" ht="15" customHeight="1" x14ac:dyDescent="0.25">
      <c r="B285" s="6" t="s">
        <v>53</v>
      </c>
      <c r="C285" s="10">
        <v>82.616859000000005</v>
      </c>
      <c r="D285" s="10">
        <v>80.988708000000003</v>
      </c>
      <c r="E285" s="10">
        <v>79.386641999999995</v>
      </c>
      <c r="F285" s="10">
        <v>77.691695999999993</v>
      </c>
      <c r="G285" s="10">
        <v>75.901061999999996</v>
      </c>
      <c r="H285" s="10">
        <v>73.556899999999999</v>
      </c>
      <c r="I285" s="10">
        <v>71.306815999999998</v>
      </c>
      <c r="J285" s="10">
        <v>69.369163999999998</v>
      </c>
      <c r="K285" s="10">
        <v>67.830535999999995</v>
      </c>
      <c r="L285" s="10">
        <v>66.863724000000005</v>
      </c>
      <c r="M285" s="10">
        <v>65.957915999999997</v>
      </c>
      <c r="N285" s="10">
        <v>65.097267000000002</v>
      </c>
      <c r="O285" s="10">
        <v>64.278632999999999</v>
      </c>
      <c r="P285" s="10">
        <v>63.500641000000002</v>
      </c>
      <c r="Q285" s="10">
        <v>62.761569999999999</v>
      </c>
      <c r="R285" s="10">
        <v>62.059916999999999</v>
      </c>
      <c r="S285" s="10">
        <v>61.393642</v>
      </c>
      <c r="T285" s="10">
        <v>60.694991999999999</v>
      </c>
      <c r="U285" s="10">
        <v>60.015846000000003</v>
      </c>
      <c r="V285" s="10">
        <v>59.367804999999997</v>
      </c>
      <c r="W285" s="10">
        <v>58.749679999999998</v>
      </c>
      <c r="X285" s="10">
        <v>58.159897000000001</v>
      </c>
      <c r="Y285" s="10">
        <v>57.597366000000001</v>
      </c>
      <c r="Z285" s="10">
        <v>57.060867000000002</v>
      </c>
      <c r="AA285" s="10">
        <v>56.551093999999999</v>
      </c>
      <c r="AB285" s="10">
        <v>56.064532999999997</v>
      </c>
      <c r="AC285" s="10">
        <v>55.600124000000001</v>
      </c>
      <c r="AD285" s="10">
        <v>55.156905999999999</v>
      </c>
      <c r="AE285" s="10">
        <v>54.733817999999999</v>
      </c>
      <c r="AF285" s="10">
        <v>54.330105000000003</v>
      </c>
      <c r="AG285" s="10">
        <v>53.944847000000003</v>
      </c>
      <c r="AH285" s="10">
        <v>53.577187000000002</v>
      </c>
      <c r="AI285" s="10">
        <v>53.226334000000001</v>
      </c>
      <c r="AJ285" s="10">
        <v>52.885468000000003</v>
      </c>
      <c r="AK285" s="5">
        <v>-1.323E-2</v>
      </c>
    </row>
    <row r="286" spans="2:37" ht="15" customHeight="1" x14ac:dyDescent="0.25">
      <c r="B286" s="6" t="s">
        <v>51</v>
      </c>
      <c r="C286" s="10">
        <v>0</v>
      </c>
      <c r="D286" s="10">
        <v>0</v>
      </c>
      <c r="E286" s="10">
        <v>0</v>
      </c>
      <c r="F286" s="10">
        <v>70.179580999999999</v>
      </c>
      <c r="G286" s="10">
        <v>68.377594000000002</v>
      </c>
      <c r="H286" s="10">
        <v>66.595589000000004</v>
      </c>
      <c r="I286" s="10">
        <v>64.991095999999999</v>
      </c>
      <c r="J286" s="10">
        <v>63.418044999999999</v>
      </c>
      <c r="K286" s="10">
        <v>61.971699000000001</v>
      </c>
      <c r="L286" s="10">
        <v>61.026072999999997</v>
      </c>
      <c r="M286" s="10">
        <v>60.133564</v>
      </c>
      <c r="N286" s="10">
        <v>59.284756000000002</v>
      </c>
      <c r="O286" s="10">
        <v>58.477741000000002</v>
      </c>
      <c r="P286" s="10">
        <v>57.710911000000003</v>
      </c>
      <c r="Q286" s="10">
        <v>56.981949</v>
      </c>
      <c r="R286" s="10">
        <v>56.289188000000003</v>
      </c>
      <c r="S286" s="10">
        <v>55.630943000000002</v>
      </c>
      <c r="T286" s="10">
        <v>54.939895999999997</v>
      </c>
      <c r="U286" s="10">
        <v>54.267746000000002</v>
      </c>
      <c r="V286" s="10">
        <v>53.626170999999999</v>
      </c>
      <c r="W286" s="10">
        <v>53.014042000000003</v>
      </c>
      <c r="X286" s="10">
        <v>52.430073</v>
      </c>
      <c r="Y286" s="10">
        <v>51.873024000000001</v>
      </c>
      <c r="Z286" s="10">
        <v>51.341698000000001</v>
      </c>
      <c r="AA286" s="10">
        <v>50.836883999999998</v>
      </c>
      <c r="AB286" s="10">
        <v>50.355029999999999</v>
      </c>
      <c r="AC286" s="10">
        <v>49.895114999999997</v>
      </c>
      <c r="AD286" s="10">
        <v>49.456150000000001</v>
      </c>
      <c r="AE286" s="10">
        <v>49.037188999999998</v>
      </c>
      <c r="AF286" s="10">
        <v>48.637352</v>
      </c>
      <c r="AG286" s="10">
        <v>48.255772</v>
      </c>
      <c r="AH286" s="10">
        <v>47.891624</v>
      </c>
      <c r="AI286" s="10">
        <v>47.544136000000002</v>
      </c>
      <c r="AJ286" s="10">
        <v>47.206462999999999</v>
      </c>
      <c r="AK286" s="5" t="s">
        <v>12</v>
      </c>
    </row>
    <row r="287" spans="2:37" ht="15" customHeight="1" x14ac:dyDescent="0.25">
      <c r="B287" s="6" t="s">
        <v>49</v>
      </c>
      <c r="C287" s="10">
        <v>76.797461999999996</v>
      </c>
      <c r="D287" s="10">
        <v>75.134155000000007</v>
      </c>
      <c r="E287" s="10">
        <v>73.539390999999995</v>
      </c>
      <c r="F287" s="10">
        <v>71.521789999999996</v>
      </c>
      <c r="G287" s="10">
        <v>69.248322000000002</v>
      </c>
      <c r="H287" s="10">
        <v>67.129317999999998</v>
      </c>
      <c r="I287" s="10">
        <v>65.276993000000004</v>
      </c>
      <c r="J287" s="10">
        <v>63.954566999999997</v>
      </c>
      <c r="K287" s="10">
        <v>62.443558000000003</v>
      </c>
      <c r="L287" s="10">
        <v>61.429855000000003</v>
      </c>
      <c r="M287" s="10">
        <v>60.473140999999998</v>
      </c>
      <c r="N287" s="10">
        <v>59.563164</v>
      </c>
      <c r="O287" s="10">
        <v>58.697777000000002</v>
      </c>
      <c r="P287" s="10">
        <v>57.875014999999998</v>
      </c>
      <c r="Q287" s="10">
        <v>57.092059999999996</v>
      </c>
      <c r="R287" s="10">
        <v>56.347777999999998</v>
      </c>
      <c r="S287" s="10">
        <v>55.640479999999997</v>
      </c>
      <c r="T287" s="10">
        <v>54.902489000000003</v>
      </c>
      <c r="U287" s="10">
        <v>54.185825000000001</v>
      </c>
      <c r="V287" s="10">
        <v>53.501944999999999</v>
      </c>
      <c r="W287" s="10">
        <v>52.849445000000003</v>
      </c>
      <c r="X287" s="10">
        <v>52.226928999999998</v>
      </c>
      <c r="Y287" s="10">
        <v>51.633091</v>
      </c>
      <c r="Z287" s="10">
        <v>51.066650000000003</v>
      </c>
      <c r="AA287" s="10">
        <v>50.528446000000002</v>
      </c>
      <c r="AB287" s="10">
        <v>50.014705999999997</v>
      </c>
      <c r="AC287" s="10">
        <v>49.524338</v>
      </c>
      <c r="AD287" s="10">
        <v>49.056286</v>
      </c>
      <c r="AE287" s="10">
        <v>48.609558</v>
      </c>
      <c r="AF287" s="10">
        <v>48.183193000000003</v>
      </c>
      <c r="AG287" s="10">
        <v>47.776282999999999</v>
      </c>
      <c r="AH287" s="10">
        <v>47.387946999999997</v>
      </c>
      <c r="AI287" s="10">
        <v>47.017361000000001</v>
      </c>
      <c r="AJ287" s="10">
        <v>46.657623000000001</v>
      </c>
      <c r="AK287" s="5">
        <v>-1.4777999999999999E-2</v>
      </c>
    </row>
    <row r="288" spans="2:37" ht="15" customHeight="1" x14ac:dyDescent="0.25">
      <c r="B288" s="6" t="s">
        <v>47</v>
      </c>
      <c r="C288" s="10">
        <v>92.656456000000006</v>
      </c>
      <c r="D288" s="10">
        <v>90.714805999999996</v>
      </c>
      <c r="E288" s="10">
        <v>88.823372000000006</v>
      </c>
      <c r="F288" s="10">
        <v>86.703033000000005</v>
      </c>
      <c r="G288" s="10">
        <v>84.572411000000002</v>
      </c>
      <c r="H288" s="10">
        <v>82.137939000000003</v>
      </c>
      <c r="I288" s="10">
        <v>79.853233000000003</v>
      </c>
      <c r="J288" s="10">
        <v>77.816635000000005</v>
      </c>
      <c r="K288" s="10">
        <v>75.945717000000002</v>
      </c>
      <c r="L288" s="10">
        <v>74.750809000000004</v>
      </c>
      <c r="M288" s="10">
        <v>73.617523000000006</v>
      </c>
      <c r="N288" s="10">
        <v>72.539306999999994</v>
      </c>
      <c r="O288" s="10">
        <v>71.513855000000007</v>
      </c>
      <c r="P288" s="10">
        <v>70.538582000000005</v>
      </c>
      <c r="Q288" s="10">
        <v>69.611251999999993</v>
      </c>
      <c r="R288" s="10">
        <v>68.731757999999999</v>
      </c>
      <c r="S288" s="10">
        <v>67.894752999999994</v>
      </c>
      <c r="T288" s="10">
        <v>67.033378999999996</v>
      </c>
      <c r="U288" s="10">
        <v>66.199271999999993</v>
      </c>
      <c r="V288" s="10">
        <v>65.403312999999997</v>
      </c>
      <c r="W288" s="10">
        <v>64.643921000000006</v>
      </c>
      <c r="X288" s="10">
        <v>63.919319000000002</v>
      </c>
      <c r="Y288" s="10">
        <v>63.228076999999999</v>
      </c>
      <c r="Z288" s="10">
        <v>62.568767999999999</v>
      </c>
      <c r="AA288" s="10">
        <v>61.942360000000001</v>
      </c>
      <c r="AB288" s="10">
        <v>61.344410000000003</v>
      </c>
      <c r="AC288" s="10">
        <v>60.773623999999998</v>
      </c>
      <c r="AD288" s="10">
        <v>60.228779000000003</v>
      </c>
      <c r="AE288" s="10">
        <v>59.708759000000001</v>
      </c>
      <c r="AF288" s="10">
        <v>59.212333999999998</v>
      </c>
      <c r="AG288" s="10">
        <v>58.738491000000003</v>
      </c>
      <c r="AH288" s="10">
        <v>58.286236000000002</v>
      </c>
      <c r="AI288" s="10">
        <v>57.854621999999999</v>
      </c>
      <c r="AJ288" s="10">
        <v>57.436591999999997</v>
      </c>
      <c r="AK288" s="5">
        <v>-1.4180999999999999E-2</v>
      </c>
    </row>
    <row r="289" spans="2:37" ht="15" customHeight="1" x14ac:dyDescent="0.25">
      <c r="B289" s="6" t="s">
        <v>45</v>
      </c>
      <c r="C289" s="10">
        <v>0</v>
      </c>
      <c r="D289" s="10">
        <v>0</v>
      </c>
      <c r="E289" s="10">
        <v>0</v>
      </c>
      <c r="F289" s="10">
        <v>0</v>
      </c>
      <c r="G289" s="10">
        <v>0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  <c r="V289" s="10">
        <v>0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B289" s="10">
        <v>0</v>
      </c>
      <c r="AC289" s="10">
        <v>0</v>
      </c>
      <c r="AD289" s="10">
        <v>0</v>
      </c>
      <c r="AE289" s="10">
        <v>0</v>
      </c>
      <c r="AF289" s="10">
        <v>0</v>
      </c>
      <c r="AG289" s="10">
        <v>0</v>
      </c>
      <c r="AH289" s="10">
        <v>0</v>
      </c>
      <c r="AI289" s="10">
        <v>0</v>
      </c>
      <c r="AJ289" s="10">
        <v>0</v>
      </c>
      <c r="AK289" s="5" t="s">
        <v>12</v>
      </c>
    </row>
    <row r="290" spans="2:37" ht="15" customHeight="1" x14ac:dyDescent="0.25">
      <c r="B290" s="6" t="s">
        <v>1164</v>
      </c>
      <c r="C290" s="10">
        <v>0</v>
      </c>
      <c r="D290" s="10">
        <v>0</v>
      </c>
      <c r="E290" s="10">
        <v>0</v>
      </c>
      <c r="F290" s="10">
        <v>0</v>
      </c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0</v>
      </c>
      <c r="Z290" s="10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0</v>
      </c>
      <c r="AF290" s="10">
        <v>0</v>
      </c>
      <c r="AG290" s="10">
        <v>0</v>
      </c>
      <c r="AH290" s="10">
        <v>0</v>
      </c>
      <c r="AI290" s="10">
        <v>0</v>
      </c>
      <c r="AJ290" s="10">
        <v>0</v>
      </c>
      <c r="AK290" s="5" t="s">
        <v>12</v>
      </c>
    </row>
    <row r="291" spans="2:37" ht="15" customHeight="1" x14ac:dyDescent="0.25">
      <c r="B291" s="6" t="s">
        <v>1165</v>
      </c>
      <c r="C291" s="10">
        <v>0</v>
      </c>
      <c r="D291" s="10">
        <v>0</v>
      </c>
      <c r="E291" s="10">
        <v>0</v>
      </c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0">
        <v>0</v>
      </c>
      <c r="AD291" s="10">
        <v>0</v>
      </c>
      <c r="AE291" s="10">
        <v>0</v>
      </c>
      <c r="AF291" s="10">
        <v>0</v>
      </c>
      <c r="AG291" s="10">
        <v>0</v>
      </c>
      <c r="AH291" s="10">
        <v>0</v>
      </c>
      <c r="AI291" s="10">
        <v>0</v>
      </c>
      <c r="AJ291" s="10">
        <v>0</v>
      </c>
      <c r="AK291" s="5" t="s">
        <v>12</v>
      </c>
    </row>
    <row r="292" spans="2:37" ht="15" customHeight="1" x14ac:dyDescent="0.25">
      <c r="B292" s="6" t="s">
        <v>43</v>
      </c>
      <c r="C292" s="10">
        <v>0</v>
      </c>
      <c r="D292" s="10">
        <v>0</v>
      </c>
      <c r="E292" s="10">
        <v>0</v>
      </c>
      <c r="F292" s="10">
        <v>0</v>
      </c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0">
        <v>0</v>
      </c>
      <c r="X292" s="10">
        <v>0</v>
      </c>
      <c r="Y292" s="10">
        <v>0</v>
      </c>
      <c r="Z292" s="10">
        <v>0</v>
      </c>
      <c r="AA292" s="10">
        <v>0</v>
      </c>
      <c r="AB292" s="10">
        <v>0</v>
      </c>
      <c r="AC292" s="10">
        <v>0</v>
      </c>
      <c r="AD292" s="10">
        <v>0</v>
      </c>
      <c r="AE292" s="10">
        <v>0</v>
      </c>
      <c r="AF292" s="10">
        <v>0</v>
      </c>
      <c r="AG292" s="10">
        <v>0</v>
      </c>
      <c r="AH292" s="10">
        <v>0</v>
      </c>
      <c r="AI292" s="10">
        <v>0</v>
      </c>
      <c r="AJ292" s="10">
        <v>0</v>
      </c>
      <c r="AK292" s="5" t="s">
        <v>12</v>
      </c>
    </row>
    <row r="293" spans="2:37" ht="15" customHeight="1" x14ac:dyDescent="0.25">
      <c r="B293" s="6" t="s">
        <v>41</v>
      </c>
      <c r="C293" s="10">
        <v>0</v>
      </c>
      <c r="D293" s="10">
        <v>0</v>
      </c>
      <c r="E293" s="10">
        <v>0</v>
      </c>
      <c r="F293" s="10">
        <v>0</v>
      </c>
      <c r="G293" s="10">
        <v>0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0</v>
      </c>
      <c r="Z293" s="10">
        <v>0</v>
      </c>
      <c r="AA293" s="10">
        <v>0</v>
      </c>
      <c r="AB293" s="10">
        <v>0</v>
      </c>
      <c r="AC293" s="10">
        <v>0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0">
        <v>0</v>
      </c>
      <c r="AJ293" s="10">
        <v>0</v>
      </c>
      <c r="AK293" s="5" t="s">
        <v>12</v>
      </c>
    </row>
    <row r="294" spans="2:37" ht="15" customHeight="1" x14ac:dyDescent="0.25">
      <c r="B294" s="6" t="s">
        <v>39</v>
      </c>
      <c r="C294" s="10">
        <v>78.367241000000007</v>
      </c>
      <c r="D294" s="10">
        <v>76.590468999999999</v>
      </c>
      <c r="E294" s="10">
        <v>74.961578000000003</v>
      </c>
      <c r="F294" s="10">
        <v>73.110686999999999</v>
      </c>
      <c r="G294" s="10">
        <v>70.889083999999997</v>
      </c>
      <c r="H294" s="10">
        <v>68.540306000000001</v>
      </c>
      <c r="I294" s="10">
        <v>66.350739000000004</v>
      </c>
      <c r="J294" s="10">
        <v>64.307747000000006</v>
      </c>
      <c r="K294" s="10">
        <v>62.276611000000003</v>
      </c>
      <c r="L294" s="10">
        <v>61.177807000000001</v>
      </c>
      <c r="M294" s="10">
        <v>60.131863000000003</v>
      </c>
      <c r="N294" s="10">
        <v>59.136566000000002</v>
      </c>
      <c r="O294" s="10">
        <v>58.189673999999997</v>
      </c>
      <c r="P294" s="10">
        <v>57.288921000000002</v>
      </c>
      <c r="Q294" s="10">
        <v>56.432277999999997</v>
      </c>
      <c r="R294" s="10">
        <v>55.621276999999999</v>
      </c>
      <c r="S294" s="10">
        <v>54.858345</v>
      </c>
      <c r="T294" s="10">
        <v>54.056393</v>
      </c>
      <c r="U294" s="10">
        <v>53.278530000000003</v>
      </c>
      <c r="V294" s="10">
        <v>52.536304000000001</v>
      </c>
      <c r="W294" s="10">
        <v>51.828139999999998</v>
      </c>
      <c r="X294" s="10">
        <v>51.156131999999999</v>
      </c>
      <c r="Y294" s="10">
        <v>50.511516999999998</v>
      </c>
      <c r="Z294" s="10">
        <v>49.896644999999999</v>
      </c>
      <c r="AA294" s="10">
        <v>49.323985999999998</v>
      </c>
      <c r="AB294" s="10">
        <v>48.766036999999997</v>
      </c>
      <c r="AC294" s="10">
        <v>48.233443999999999</v>
      </c>
      <c r="AD294" s="10">
        <v>47.725079000000001</v>
      </c>
      <c r="AE294" s="10">
        <v>47.239837999999999</v>
      </c>
      <c r="AF294" s="10">
        <v>46.776660999999997</v>
      </c>
      <c r="AG294" s="10">
        <v>46.334620999999999</v>
      </c>
      <c r="AH294" s="10">
        <v>45.912745999999999</v>
      </c>
      <c r="AI294" s="10">
        <v>45.510117000000001</v>
      </c>
      <c r="AJ294" s="10">
        <v>45.119788999999997</v>
      </c>
      <c r="AK294" s="5">
        <v>-1.6400000000000001E-2</v>
      </c>
    </row>
    <row r="295" spans="2:37" ht="15" customHeight="1" x14ac:dyDescent="0.25">
      <c r="B295" s="6" t="s">
        <v>37</v>
      </c>
      <c r="C295" s="10">
        <v>0</v>
      </c>
      <c r="D295" s="10">
        <v>0</v>
      </c>
      <c r="E295" s="10">
        <v>0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  <c r="V295" s="10">
        <v>0</v>
      </c>
      <c r="W295" s="10">
        <v>0</v>
      </c>
      <c r="X295" s="10">
        <v>0</v>
      </c>
      <c r="Y295" s="10">
        <v>0</v>
      </c>
      <c r="Z295" s="10">
        <v>0</v>
      </c>
      <c r="AA295" s="10">
        <v>0</v>
      </c>
      <c r="AB295" s="10">
        <v>0</v>
      </c>
      <c r="AC295" s="10">
        <v>0</v>
      </c>
      <c r="AD295" s="10">
        <v>0</v>
      </c>
      <c r="AE295" s="10">
        <v>0</v>
      </c>
      <c r="AF295" s="10">
        <v>0</v>
      </c>
      <c r="AG295" s="10">
        <v>0</v>
      </c>
      <c r="AH295" s="10">
        <v>0</v>
      </c>
      <c r="AI295" s="10">
        <v>0</v>
      </c>
      <c r="AJ295" s="10">
        <v>0</v>
      </c>
      <c r="AK295" s="5" t="s">
        <v>12</v>
      </c>
    </row>
    <row r="296" spans="2:37" ht="15" customHeight="1" x14ac:dyDescent="0.25">
      <c r="B296" s="6" t="s">
        <v>35</v>
      </c>
      <c r="C296" s="10">
        <v>0</v>
      </c>
      <c r="D296" s="10">
        <v>0</v>
      </c>
      <c r="E296" s="10">
        <v>0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10">
        <v>0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0</v>
      </c>
      <c r="AD296" s="10">
        <v>0</v>
      </c>
      <c r="AE296" s="10">
        <v>0</v>
      </c>
      <c r="AF296" s="10">
        <v>0</v>
      </c>
      <c r="AG296" s="10">
        <v>0</v>
      </c>
      <c r="AH296" s="10">
        <v>0</v>
      </c>
      <c r="AI296" s="10">
        <v>0</v>
      </c>
      <c r="AJ296" s="10">
        <v>0</v>
      </c>
      <c r="AK296" s="5" t="s">
        <v>12</v>
      </c>
    </row>
    <row r="297" spans="2:37" ht="15" customHeight="1" x14ac:dyDescent="0.25">
      <c r="B297" s="6" t="s">
        <v>33</v>
      </c>
      <c r="C297" s="10">
        <v>0</v>
      </c>
      <c r="D297" s="10">
        <v>0</v>
      </c>
      <c r="E297" s="10">
        <v>0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0</v>
      </c>
      <c r="AA297" s="10">
        <v>0</v>
      </c>
      <c r="AB297" s="10">
        <v>0</v>
      </c>
      <c r="AC297" s="10">
        <v>0</v>
      </c>
      <c r="AD297" s="10">
        <v>0</v>
      </c>
      <c r="AE297" s="10">
        <v>0</v>
      </c>
      <c r="AF297" s="10">
        <v>0</v>
      </c>
      <c r="AG297" s="10">
        <v>0</v>
      </c>
      <c r="AH297" s="10">
        <v>0</v>
      </c>
      <c r="AI297" s="10">
        <v>0</v>
      </c>
      <c r="AJ297" s="10">
        <v>0</v>
      </c>
      <c r="AK297" s="5" t="s">
        <v>12</v>
      </c>
    </row>
    <row r="298" spans="2:37" ht="15" customHeight="1" x14ac:dyDescent="0.25">
      <c r="B298" s="6" t="s">
        <v>1166</v>
      </c>
      <c r="C298" s="10">
        <v>0</v>
      </c>
      <c r="D298" s="10">
        <v>0</v>
      </c>
      <c r="E298" s="10">
        <v>0</v>
      </c>
      <c r="F298" s="10">
        <v>76.635177999999996</v>
      </c>
      <c r="G298" s="10">
        <v>74.071174999999997</v>
      </c>
      <c r="H298" s="10">
        <v>71.755950999999996</v>
      </c>
      <c r="I298" s="10">
        <v>69.956672999999995</v>
      </c>
      <c r="J298" s="10">
        <v>68.151618999999997</v>
      </c>
      <c r="K298" s="10">
        <v>66.001525999999998</v>
      </c>
      <c r="L298" s="10">
        <v>64.905265999999997</v>
      </c>
      <c r="M298" s="10">
        <v>63.870086999999998</v>
      </c>
      <c r="N298" s="10">
        <v>62.884647000000001</v>
      </c>
      <c r="O298" s="10">
        <v>61.947079000000002</v>
      </c>
      <c r="P298" s="10">
        <v>61.055129999999998</v>
      </c>
      <c r="Q298" s="10">
        <v>60.206718000000002</v>
      </c>
      <c r="R298" s="10">
        <v>59.393101000000001</v>
      </c>
      <c r="S298" s="10">
        <v>58.615242000000002</v>
      </c>
      <c r="T298" s="10">
        <v>57.821990999999997</v>
      </c>
      <c r="U298" s="10">
        <v>57.052363999999997</v>
      </c>
      <c r="V298" s="10">
        <v>56.317974</v>
      </c>
      <c r="W298" s="10">
        <v>55.617226000000002</v>
      </c>
      <c r="X298" s="10">
        <v>54.947533</v>
      </c>
      <c r="Y298" s="10">
        <v>54.309905999999998</v>
      </c>
      <c r="Z298" s="10">
        <v>53.701678999999999</v>
      </c>
      <c r="AA298" s="10">
        <v>53.120316000000003</v>
      </c>
      <c r="AB298" s="10">
        <v>52.568984999999998</v>
      </c>
      <c r="AC298" s="10">
        <v>52.042727999999997</v>
      </c>
      <c r="AD298" s="10">
        <v>51.540385999999998</v>
      </c>
      <c r="AE298" s="10">
        <v>51.060738000000001</v>
      </c>
      <c r="AF298" s="10">
        <v>50.603175999999998</v>
      </c>
      <c r="AG298" s="10">
        <v>50.166466</v>
      </c>
      <c r="AH298" s="10">
        <v>49.749679999999998</v>
      </c>
      <c r="AI298" s="10">
        <v>49.351913000000003</v>
      </c>
      <c r="AJ298" s="10">
        <v>48.966217</v>
      </c>
      <c r="AK298" s="5" t="s">
        <v>12</v>
      </c>
    </row>
    <row r="299" spans="2:37" ht="15" customHeight="1" x14ac:dyDescent="0.25">
      <c r="B299" s="6" t="s">
        <v>1167</v>
      </c>
      <c r="C299" s="10">
        <v>0</v>
      </c>
      <c r="D299" s="10">
        <v>0</v>
      </c>
      <c r="E299" s="10">
        <v>0</v>
      </c>
      <c r="F299" s="10">
        <v>0</v>
      </c>
      <c r="G299" s="10">
        <v>0</v>
      </c>
      <c r="H299" s="10">
        <v>0</v>
      </c>
      <c r="I299" s="10">
        <v>0</v>
      </c>
      <c r="J299" s="10">
        <v>0</v>
      </c>
      <c r="K299" s="10">
        <v>89.290878000000006</v>
      </c>
      <c r="L299" s="10">
        <v>87.909508000000002</v>
      </c>
      <c r="M299" s="10">
        <v>86.589813000000007</v>
      </c>
      <c r="N299" s="10">
        <v>85.333488000000003</v>
      </c>
      <c r="O299" s="10">
        <v>84.137328999999994</v>
      </c>
      <c r="P299" s="10">
        <v>82.998572999999993</v>
      </c>
      <c r="Q299" s="10">
        <v>81.914787000000004</v>
      </c>
      <c r="R299" s="10">
        <v>80.887855999999999</v>
      </c>
      <c r="S299" s="10">
        <v>79.899749999999997</v>
      </c>
      <c r="T299" s="10">
        <v>78.901268000000002</v>
      </c>
      <c r="U299" s="10">
        <v>77.935844000000003</v>
      </c>
      <c r="V299" s="10">
        <v>77.014556999999996</v>
      </c>
      <c r="W299" s="10">
        <v>76.135543999999996</v>
      </c>
      <c r="X299" s="10">
        <v>75.296013000000002</v>
      </c>
      <c r="Y299" s="10">
        <v>74.495956000000007</v>
      </c>
      <c r="Z299" s="10">
        <v>73.732803000000004</v>
      </c>
      <c r="AA299" s="10">
        <v>73.004966999999994</v>
      </c>
      <c r="AB299" s="10">
        <v>72.312995999999998</v>
      </c>
      <c r="AC299" s="10">
        <v>71.652420000000006</v>
      </c>
      <c r="AD299" s="10">
        <v>71.021843000000004</v>
      </c>
      <c r="AE299" s="10">
        <v>70.438950000000006</v>
      </c>
      <c r="AF299" s="10">
        <v>69.864806999999999</v>
      </c>
      <c r="AG299" s="10">
        <v>69.316788000000003</v>
      </c>
      <c r="AH299" s="10">
        <v>68.793685999999994</v>
      </c>
      <c r="AI299" s="10">
        <v>68.294380000000004</v>
      </c>
      <c r="AJ299" s="10">
        <v>67.811736999999994</v>
      </c>
      <c r="AK299" s="5" t="s">
        <v>12</v>
      </c>
    </row>
    <row r="301" spans="2:37" ht="15" customHeight="1" x14ac:dyDescent="0.25">
      <c r="B301" s="4" t="s">
        <v>32</v>
      </c>
    </row>
    <row r="302" spans="2:37" ht="15" customHeight="1" x14ac:dyDescent="0.25">
      <c r="B302" s="6" t="s">
        <v>30</v>
      </c>
      <c r="C302" s="10">
        <v>30.109003000000001</v>
      </c>
      <c r="D302" s="10">
        <v>30.925985000000001</v>
      </c>
      <c r="E302" s="10">
        <v>32.023392000000001</v>
      </c>
      <c r="F302" s="10">
        <v>32.82629</v>
      </c>
      <c r="G302" s="10">
        <v>33.454692999999999</v>
      </c>
      <c r="H302" s="10">
        <v>33.821823000000002</v>
      </c>
      <c r="I302" s="10">
        <v>34.130370999999997</v>
      </c>
      <c r="J302" s="10">
        <v>34.355873000000003</v>
      </c>
      <c r="K302" s="10">
        <v>34.742401000000001</v>
      </c>
      <c r="L302" s="10">
        <v>34.805897000000002</v>
      </c>
      <c r="M302" s="10">
        <v>34.859912999999999</v>
      </c>
      <c r="N302" s="10">
        <v>34.957462</v>
      </c>
      <c r="O302" s="10">
        <v>35.059097000000001</v>
      </c>
      <c r="P302" s="10">
        <v>35.209198000000001</v>
      </c>
      <c r="Q302" s="10">
        <v>35.353664000000002</v>
      </c>
      <c r="R302" s="10">
        <v>35.512703000000002</v>
      </c>
      <c r="S302" s="10">
        <v>35.679175999999998</v>
      </c>
      <c r="T302" s="10">
        <v>35.777897000000003</v>
      </c>
      <c r="U302" s="10">
        <v>35.865600999999998</v>
      </c>
      <c r="V302" s="10">
        <v>35.943699000000002</v>
      </c>
      <c r="W302" s="10">
        <v>36.017181000000001</v>
      </c>
      <c r="X302" s="10">
        <v>36.073303000000003</v>
      </c>
      <c r="Y302" s="10">
        <v>36.135463999999999</v>
      </c>
      <c r="Z302" s="10">
        <v>36.198559000000003</v>
      </c>
      <c r="AA302" s="10">
        <v>36.265231999999997</v>
      </c>
      <c r="AB302" s="10">
        <v>36.325665000000001</v>
      </c>
      <c r="AC302" s="10">
        <v>36.396385000000002</v>
      </c>
      <c r="AD302" s="10">
        <v>36.454754000000001</v>
      </c>
      <c r="AE302" s="10">
        <v>36.509017999999998</v>
      </c>
      <c r="AF302" s="10">
        <v>36.571635999999998</v>
      </c>
      <c r="AG302" s="10">
        <v>36.637146000000001</v>
      </c>
      <c r="AH302" s="10">
        <v>36.700431999999999</v>
      </c>
      <c r="AI302" s="10">
        <v>36.766575000000003</v>
      </c>
      <c r="AJ302" s="10">
        <v>36.821795999999999</v>
      </c>
      <c r="AK302" s="5">
        <v>5.4679999999999998E-3</v>
      </c>
    </row>
    <row r="303" spans="2:37" ht="15" customHeight="1" x14ac:dyDescent="0.25">
      <c r="B303" s="6" t="s">
        <v>28</v>
      </c>
      <c r="C303" s="10">
        <v>38.724193999999997</v>
      </c>
      <c r="D303" s="10">
        <v>39.091869000000003</v>
      </c>
      <c r="E303" s="10">
        <v>39.599505999999998</v>
      </c>
      <c r="F303" s="10">
        <v>40.261203999999999</v>
      </c>
      <c r="G303" s="10">
        <v>40.858330000000002</v>
      </c>
      <c r="H303" s="10">
        <v>41.274783999999997</v>
      </c>
      <c r="I303" s="10">
        <v>41.586292</v>
      </c>
      <c r="J303" s="10">
        <v>41.917628999999998</v>
      </c>
      <c r="K303" s="10">
        <v>42.478152999999999</v>
      </c>
      <c r="L303" s="10">
        <v>42.523032999999998</v>
      </c>
      <c r="M303" s="10">
        <v>42.614291999999999</v>
      </c>
      <c r="N303" s="10">
        <v>42.694279000000002</v>
      </c>
      <c r="O303" s="10">
        <v>42.793945000000001</v>
      </c>
      <c r="P303" s="10">
        <v>42.877761999999997</v>
      </c>
      <c r="Q303" s="10">
        <v>42.976165999999999</v>
      </c>
      <c r="R303" s="10">
        <v>43.074832999999998</v>
      </c>
      <c r="S303" s="10">
        <v>43.217700999999998</v>
      </c>
      <c r="T303" s="10">
        <v>43.261906000000003</v>
      </c>
      <c r="U303" s="10">
        <v>43.293056</v>
      </c>
      <c r="V303" s="10">
        <v>43.327430999999997</v>
      </c>
      <c r="W303" s="10">
        <v>43.356712000000002</v>
      </c>
      <c r="X303" s="10">
        <v>43.406680999999999</v>
      </c>
      <c r="Y303" s="10">
        <v>43.445152</v>
      </c>
      <c r="Z303" s="10">
        <v>43.484130999999998</v>
      </c>
      <c r="AA303" s="10">
        <v>43.554256000000002</v>
      </c>
      <c r="AB303" s="10">
        <v>43.597687000000001</v>
      </c>
      <c r="AC303" s="10">
        <v>43.641533000000003</v>
      </c>
      <c r="AD303" s="10">
        <v>43.687801</v>
      </c>
      <c r="AE303" s="10">
        <v>43.761443999999997</v>
      </c>
      <c r="AF303" s="10">
        <v>43.810493000000001</v>
      </c>
      <c r="AG303" s="10">
        <v>43.863124999999997</v>
      </c>
      <c r="AH303" s="10">
        <v>43.920127999999998</v>
      </c>
      <c r="AI303" s="10">
        <v>43.976115999999998</v>
      </c>
      <c r="AJ303" s="10">
        <v>44.029766000000002</v>
      </c>
      <c r="AK303" s="5">
        <v>3.7239999999999999E-3</v>
      </c>
    </row>
    <row r="304" spans="2:37" ht="15" customHeight="1" x14ac:dyDescent="0.25">
      <c r="B304" s="6" t="s">
        <v>26</v>
      </c>
      <c r="C304" s="10">
        <v>34.197333999999998</v>
      </c>
      <c r="D304" s="10">
        <v>34.766460000000002</v>
      </c>
      <c r="E304" s="10">
        <v>35.609093000000001</v>
      </c>
      <c r="F304" s="10">
        <v>36.324523999999997</v>
      </c>
      <c r="G304" s="10">
        <v>36.934623999999999</v>
      </c>
      <c r="H304" s="10">
        <v>37.299861999999997</v>
      </c>
      <c r="I304" s="10">
        <v>37.565842000000004</v>
      </c>
      <c r="J304" s="10">
        <v>37.790112000000001</v>
      </c>
      <c r="K304" s="10">
        <v>38.207225999999999</v>
      </c>
      <c r="L304" s="10">
        <v>38.241467</v>
      </c>
      <c r="M304" s="10">
        <v>38.235405</v>
      </c>
      <c r="N304" s="10">
        <v>38.262104000000001</v>
      </c>
      <c r="O304" s="10">
        <v>38.288657999999998</v>
      </c>
      <c r="P304" s="10">
        <v>38.355029999999999</v>
      </c>
      <c r="Q304" s="10">
        <v>38.426074999999997</v>
      </c>
      <c r="R304" s="10">
        <v>38.510933000000001</v>
      </c>
      <c r="S304" s="10">
        <v>38.632519000000002</v>
      </c>
      <c r="T304" s="10">
        <v>38.673233000000003</v>
      </c>
      <c r="U304" s="10">
        <v>38.706176999999997</v>
      </c>
      <c r="V304" s="10">
        <v>38.736668000000002</v>
      </c>
      <c r="W304" s="10">
        <v>38.771991999999997</v>
      </c>
      <c r="X304" s="10">
        <v>38.802509000000001</v>
      </c>
      <c r="Y304" s="10">
        <v>38.834423000000001</v>
      </c>
      <c r="Z304" s="10">
        <v>38.868431000000001</v>
      </c>
      <c r="AA304" s="10">
        <v>38.921261000000001</v>
      </c>
      <c r="AB304" s="10">
        <v>38.955993999999997</v>
      </c>
      <c r="AC304" s="10">
        <v>39.002884000000002</v>
      </c>
      <c r="AD304" s="10">
        <v>39.048374000000003</v>
      </c>
      <c r="AE304" s="10">
        <v>39.099705</v>
      </c>
      <c r="AF304" s="10">
        <v>39.155501999999998</v>
      </c>
      <c r="AG304" s="10">
        <v>39.215572000000002</v>
      </c>
      <c r="AH304" s="10">
        <v>39.273868999999998</v>
      </c>
      <c r="AI304" s="10">
        <v>39.339413</v>
      </c>
      <c r="AJ304" s="10">
        <v>39.399631999999997</v>
      </c>
      <c r="AK304" s="5">
        <v>3.9170000000000003E-3</v>
      </c>
    </row>
    <row r="305" spans="2:37" ht="15" customHeight="1" thickBot="1" x14ac:dyDescent="0.3"/>
    <row r="306" spans="2:37" ht="15" customHeight="1" x14ac:dyDescent="0.25">
      <c r="B306" s="44" t="s">
        <v>1168</v>
      </c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</row>
    <row r="307" spans="2:37" ht="15" customHeight="1" x14ac:dyDescent="0.25">
      <c r="B307" s="35" t="s">
        <v>1169</v>
      </c>
    </row>
    <row r="308" spans="2:37" ht="15" customHeight="1" x14ac:dyDescent="0.25">
      <c r="B308" s="35" t="s">
        <v>1170</v>
      </c>
    </row>
  </sheetData>
  <mergeCells count="1">
    <mergeCell ref="B306:AK306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254"/>
  <sheetViews>
    <sheetView workbookViewId="0">
      <selection activeCell="B7" sqref="B7"/>
    </sheetView>
  </sheetViews>
  <sheetFormatPr defaultRowHeight="15" x14ac:dyDescent="0.25"/>
  <cols>
    <col min="1" max="1" width="26" bestFit="1" customWidth="1"/>
  </cols>
  <sheetData>
    <row r="1" spans="1:35" s="2" customFormat="1" x14ac:dyDescent="0.25">
      <c r="A1" s="2" t="s">
        <v>1183</v>
      </c>
    </row>
    <row r="2" spans="1:35" x14ac:dyDescent="0.25"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5">
      <c r="A3" t="str">
        <f>'AEO 39'!B23</f>
        <v xml:space="preserve">   100 Mile Electric Vehicle</v>
      </c>
      <c r="B3">
        <f>'AEO 39'!C23</f>
        <v>32.803341000000003</v>
      </c>
      <c r="C3">
        <f>'AEO 39'!D23</f>
        <v>14.507841000000001</v>
      </c>
      <c r="D3">
        <f>'AEO 39'!E23</f>
        <v>53.222431</v>
      </c>
      <c r="E3">
        <f>'AEO 39'!F23</f>
        <v>56.504986000000002</v>
      </c>
      <c r="F3">
        <f>'AEO 39'!G23</f>
        <v>61.986359</v>
      </c>
      <c r="G3">
        <f>'AEO 39'!H23</f>
        <v>72.514213999999996</v>
      </c>
      <c r="H3">
        <f>'AEO 39'!I23</f>
        <v>78.208931000000007</v>
      </c>
      <c r="I3">
        <f>'AEO 39'!J23</f>
        <v>88.64846</v>
      </c>
      <c r="J3">
        <f>'AEO 39'!K23</f>
        <v>94.187270999999996</v>
      </c>
      <c r="K3">
        <f>'AEO 39'!L23</f>
        <v>90.424460999999994</v>
      </c>
      <c r="L3">
        <f>'AEO 39'!M23</f>
        <v>91.515915000000007</v>
      </c>
      <c r="M3">
        <f>'AEO 39'!N23</f>
        <v>87.444962000000004</v>
      </c>
      <c r="N3">
        <f>'AEO 39'!O23</f>
        <v>88.132750999999999</v>
      </c>
      <c r="O3">
        <f>'AEO 39'!P23</f>
        <v>87.963333000000006</v>
      </c>
      <c r="P3">
        <f>'AEO 39'!Q23</f>
        <v>89.294242999999994</v>
      </c>
      <c r="Q3">
        <f>'AEO 39'!R23</f>
        <v>85.798439000000002</v>
      </c>
      <c r="R3">
        <f>'AEO 39'!S23</f>
        <v>86.091178999999997</v>
      </c>
      <c r="S3">
        <f>'AEO 39'!T23</f>
        <v>87.506354999999999</v>
      </c>
      <c r="T3">
        <f>'AEO 39'!U23</f>
        <v>88.548409000000007</v>
      </c>
      <c r="U3">
        <f>'AEO 39'!V23</f>
        <v>89.925835000000006</v>
      </c>
      <c r="V3">
        <f>'AEO 39'!W23</f>
        <v>89.591544999999996</v>
      </c>
      <c r="W3">
        <f>'AEO 39'!X23</f>
        <v>91.002510000000001</v>
      </c>
      <c r="X3">
        <f>'AEO 39'!Y23</f>
        <v>92.460319999999996</v>
      </c>
      <c r="Y3">
        <f>'AEO 39'!Z23</f>
        <v>94.248694999999998</v>
      </c>
      <c r="Z3">
        <f>'AEO 39'!AA23</f>
        <v>94.702881000000005</v>
      </c>
      <c r="AA3">
        <f>'AEO 39'!AB23</f>
        <v>95.839554000000007</v>
      </c>
      <c r="AB3">
        <f>'AEO 39'!AC23</f>
        <v>96.895545999999996</v>
      </c>
      <c r="AC3">
        <f>'AEO 39'!AD23</f>
        <v>98.114052000000001</v>
      </c>
      <c r="AD3">
        <f>'AEO 39'!AE23</f>
        <v>99.195685999999995</v>
      </c>
      <c r="AE3">
        <f>'AEO 39'!AF23</f>
        <v>100.351158</v>
      </c>
      <c r="AF3">
        <f>'AEO 39'!AG23</f>
        <v>101.285149</v>
      </c>
      <c r="AG3">
        <f>'AEO 39'!AH23</f>
        <v>102.18813299999999</v>
      </c>
      <c r="AH3">
        <f>'AEO 39'!AI23</f>
        <v>102.95800800000001</v>
      </c>
      <c r="AI3">
        <f>'AEO 39'!AJ23</f>
        <v>103.951126</v>
      </c>
    </row>
    <row r="4" spans="1:35" x14ac:dyDescent="0.25">
      <c r="A4" t="str">
        <f>'AEO 39'!B24</f>
        <v xml:space="preserve">   200 Mile Electric Vehicle</v>
      </c>
      <c r="B4">
        <f>'AEO 39'!C24</f>
        <v>36.596916</v>
      </c>
      <c r="C4">
        <f>'AEO 39'!D24</f>
        <v>45.548400999999998</v>
      </c>
      <c r="D4">
        <f>'AEO 39'!E24</f>
        <v>167.364349</v>
      </c>
      <c r="E4">
        <f>'AEO 39'!F24</f>
        <v>211.16394</v>
      </c>
      <c r="F4">
        <f>'AEO 39'!G24</f>
        <v>222.59660299999999</v>
      </c>
      <c r="G4">
        <f>'AEO 39'!H24</f>
        <v>229.363708</v>
      </c>
      <c r="H4">
        <f>'AEO 39'!I24</f>
        <v>251.16751099999999</v>
      </c>
      <c r="I4">
        <f>'AEO 39'!J24</f>
        <v>282.23544299999998</v>
      </c>
      <c r="J4">
        <f>'AEO 39'!K24</f>
        <v>309.16784699999999</v>
      </c>
      <c r="K4">
        <f>'AEO 39'!L24</f>
        <v>309.22421300000002</v>
      </c>
      <c r="L4">
        <f>'AEO 39'!M24</f>
        <v>313.98449699999998</v>
      </c>
      <c r="M4">
        <f>'AEO 39'!N24</f>
        <v>321.720642</v>
      </c>
      <c r="N4">
        <f>'AEO 39'!O24</f>
        <v>339.12756300000001</v>
      </c>
      <c r="O4">
        <f>'AEO 39'!P24</f>
        <v>347.173157</v>
      </c>
      <c r="P4">
        <f>'AEO 39'!Q24</f>
        <v>373.60693400000002</v>
      </c>
      <c r="Q4">
        <f>'AEO 39'!R24</f>
        <v>400.34448200000003</v>
      </c>
      <c r="R4">
        <f>'AEO 39'!S24</f>
        <v>431.36184700000001</v>
      </c>
      <c r="S4">
        <f>'AEO 39'!T24</f>
        <v>466.52743500000003</v>
      </c>
      <c r="T4">
        <f>'AEO 39'!U24</f>
        <v>500.84573399999999</v>
      </c>
      <c r="U4">
        <f>'AEO 39'!V24</f>
        <v>535.83123799999998</v>
      </c>
      <c r="V4">
        <f>'AEO 39'!W24</f>
        <v>569.00164800000005</v>
      </c>
      <c r="W4">
        <f>'AEO 39'!X24</f>
        <v>606.24292000000003</v>
      </c>
      <c r="X4">
        <f>'AEO 39'!Y24</f>
        <v>643.16662599999995</v>
      </c>
      <c r="Y4">
        <f>'AEO 39'!Z24</f>
        <v>683.19335899999999</v>
      </c>
      <c r="Z4">
        <f>'AEO 39'!AA24</f>
        <v>705.88586399999997</v>
      </c>
      <c r="AA4">
        <f>'AEO 39'!AB24</f>
        <v>725.70654300000001</v>
      </c>
      <c r="AB4">
        <f>'AEO 39'!AC24</f>
        <v>743.03479000000004</v>
      </c>
      <c r="AC4">
        <f>'AEO 39'!AD24</f>
        <v>761.01672399999995</v>
      </c>
      <c r="AD4">
        <f>'AEO 39'!AE24</f>
        <v>778.44134499999996</v>
      </c>
      <c r="AE4">
        <f>'AEO 39'!AF24</f>
        <v>796.45849599999997</v>
      </c>
      <c r="AF4">
        <f>'AEO 39'!AG24</f>
        <v>811.037598</v>
      </c>
      <c r="AG4">
        <f>'AEO 39'!AH24</f>
        <v>826.44207800000004</v>
      </c>
      <c r="AH4">
        <f>'AEO 39'!AI24</f>
        <v>840.94860800000004</v>
      </c>
      <c r="AI4">
        <f>'AEO 39'!AJ24</f>
        <v>853.91064500000005</v>
      </c>
    </row>
    <row r="5" spans="1:35" x14ac:dyDescent="0.25">
      <c r="A5" t="str">
        <f>'AEO 39'!B25</f>
        <v xml:space="preserve">   300 Mile Electric Vehicle</v>
      </c>
      <c r="B5">
        <f>'AEO 39'!C25</f>
        <v>30.850110999999998</v>
      </c>
      <c r="C5">
        <f>'AEO 39'!D25</f>
        <v>135.28694200000001</v>
      </c>
      <c r="D5">
        <f>'AEO 39'!E25</f>
        <v>216.215622</v>
      </c>
      <c r="E5">
        <f>'AEO 39'!F25</f>
        <v>281.88769500000001</v>
      </c>
      <c r="F5">
        <f>'AEO 39'!G25</f>
        <v>357.01815800000003</v>
      </c>
      <c r="G5">
        <f>'AEO 39'!H25</f>
        <v>376.84274299999998</v>
      </c>
      <c r="H5">
        <f>'AEO 39'!I25</f>
        <v>402.21276899999998</v>
      </c>
      <c r="I5">
        <f>'AEO 39'!J25</f>
        <v>415.685181</v>
      </c>
      <c r="J5">
        <f>'AEO 39'!K25</f>
        <v>425.46713299999999</v>
      </c>
      <c r="K5">
        <f>'AEO 39'!L25</f>
        <v>430.07592799999998</v>
      </c>
      <c r="L5">
        <f>'AEO 39'!M25</f>
        <v>444.10629299999999</v>
      </c>
      <c r="M5">
        <f>'AEO 39'!N25</f>
        <v>464.97979700000002</v>
      </c>
      <c r="N5">
        <f>'AEO 39'!O25</f>
        <v>490.40185500000001</v>
      </c>
      <c r="O5">
        <f>'AEO 39'!P25</f>
        <v>532.59448199999997</v>
      </c>
      <c r="P5">
        <f>'AEO 39'!Q25</f>
        <v>578.47979699999996</v>
      </c>
      <c r="Q5">
        <f>'AEO 39'!R25</f>
        <v>621.393372</v>
      </c>
      <c r="R5">
        <f>'AEO 39'!S25</f>
        <v>665.11193800000001</v>
      </c>
      <c r="S5">
        <f>'AEO 39'!T25</f>
        <v>707.97406000000001</v>
      </c>
      <c r="T5">
        <f>'AEO 39'!U25</f>
        <v>746.54815699999995</v>
      </c>
      <c r="U5">
        <f>'AEO 39'!V25</f>
        <v>779.98071300000004</v>
      </c>
      <c r="V5">
        <f>'AEO 39'!W25</f>
        <v>809.73785399999997</v>
      </c>
      <c r="W5">
        <f>'AEO 39'!X25</f>
        <v>834.71264599999995</v>
      </c>
      <c r="X5">
        <f>'AEO 39'!Y25</f>
        <v>853.98937999999998</v>
      </c>
      <c r="Y5">
        <f>'AEO 39'!Z25</f>
        <v>870.14099099999999</v>
      </c>
      <c r="Z5">
        <f>'AEO 39'!AA25</f>
        <v>888.90002400000003</v>
      </c>
      <c r="AA5">
        <f>'AEO 39'!AB25</f>
        <v>907.25775099999998</v>
      </c>
      <c r="AB5">
        <f>'AEO 39'!AC25</f>
        <v>928.254456</v>
      </c>
      <c r="AC5">
        <f>'AEO 39'!AD25</f>
        <v>949.59588599999995</v>
      </c>
      <c r="AD5">
        <f>'AEO 39'!AE25</f>
        <v>968.74060099999997</v>
      </c>
      <c r="AE5">
        <f>'AEO 39'!AF25</f>
        <v>988.10186799999997</v>
      </c>
      <c r="AF5">
        <f>'AEO 39'!AG25</f>
        <v>1004.0483400000001</v>
      </c>
      <c r="AG5">
        <f>'AEO 39'!AH25</f>
        <v>1018.749268</v>
      </c>
      <c r="AH5">
        <f>'AEO 39'!AI25</f>
        <v>1036.1777340000001</v>
      </c>
      <c r="AI5">
        <f>'AEO 39'!AJ25</f>
        <v>1050.0291749999999</v>
      </c>
    </row>
    <row r="6" spans="1:35" x14ac:dyDescent="0.25">
      <c r="A6" t="str">
        <f>'AEO 39'!B26</f>
        <v xml:space="preserve">   Plug-in 10 Gasoline Hybrid</v>
      </c>
      <c r="B6">
        <f>'AEO 39'!C26</f>
        <v>22.827991000000001</v>
      </c>
      <c r="C6">
        <f>'AEO 39'!D26</f>
        <v>29.022835000000001</v>
      </c>
      <c r="D6">
        <f>'AEO 39'!E26</f>
        <v>32.499488999999997</v>
      </c>
      <c r="E6">
        <f>'AEO 39'!F26</f>
        <v>37.421421000000002</v>
      </c>
      <c r="F6">
        <f>'AEO 39'!G26</f>
        <v>53.468451999999999</v>
      </c>
      <c r="G6">
        <f>'AEO 39'!H26</f>
        <v>62.236590999999997</v>
      </c>
      <c r="H6">
        <f>'AEO 39'!I26</f>
        <v>67.023514000000006</v>
      </c>
      <c r="I6">
        <f>'AEO 39'!J26</f>
        <v>71.854812999999993</v>
      </c>
      <c r="J6">
        <f>'AEO 39'!K26</f>
        <v>78.188445999999999</v>
      </c>
      <c r="K6">
        <f>'AEO 39'!L26</f>
        <v>79.583008000000007</v>
      </c>
      <c r="L6">
        <f>'AEO 39'!M26</f>
        <v>81.446258999999998</v>
      </c>
      <c r="M6">
        <f>'AEO 39'!N26</f>
        <v>82.679778999999996</v>
      </c>
      <c r="N6">
        <f>'AEO 39'!O26</f>
        <v>83.616737000000001</v>
      </c>
      <c r="O6">
        <f>'AEO 39'!P26</f>
        <v>84.385384000000002</v>
      </c>
      <c r="P6">
        <f>'AEO 39'!Q26</f>
        <v>85.340125999999998</v>
      </c>
      <c r="Q6">
        <f>'AEO 39'!R26</f>
        <v>86.039703000000003</v>
      </c>
      <c r="R6">
        <f>'AEO 39'!S26</f>
        <v>86.582977</v>
      </c>
      <c r="S6">
        <f>'AEO 39'!T26</f>
        <v>87.349120999999997</v>
      </c>
      <c r="T6">
        <f>'AEO 39'!U26</f>
        <v>87.777916000000005</v>
      </c>
      <c r="U6">
        <f>'AEO 39'!V26</f>
        <v>88.601326</v>
      </c>
      <c r="V6">
        <f>'AEO 39'!W26</f>
        <v>89.745987</v>
      </c>
      <c r="W6">
        <f>'AEO 39'!X26</f>
        <v>88.789375000000007</v>
      </c>
      <c r="X6">
        <f>'AEO 39'!Y26</f>
        <v>89.421988999999996</v>
      </c>
      <c r="Y6">
        <f>'AEO 39'!Z26</f>
        <v>90.217162999999999</v>
      </c>
      <c r="Z6">
        <f>'AEO 39'!AA26</f>
        <v>90.522293000000005</v>
      </c>
      <c r="AA6">
        <f>'AEO 39'!AB26</f>
        <v>90.703720000000004</v>
      </c>
      <c r="AB6">
        <f>'AEO 39'!AC26</f>
        <v>91.057922000000005</v>
      </c>
      <c r="AC6">
        <f>'AEO 39'!AD26</f>
        <v>91.530524999999997</v>
      </c>
      <c r="AD6">
        <f>'AEO 39'!AE26</f>
        <v>91.753524999999996</v>
      </c>
      <c r="AE6">
        <f>'AEO 39'!AF26</f>
        <v>92.020409000000001</v>
      </c>
      <c r="AF6">
        <f>'AEO 39'!AG26</f>
        <v>92.236403999999993</v>
      </c>
      <c r="AG6">
        <f>'AEO 39'!AH26</f>
        <v>92.220528000000002</v>
      </c>
      <c r="AH6">
        <f>'AEO 39'!AI26</f>
        <v>92.279121000000004</v>
      </c>
      <c r="AI6">
        <f>'AEO 39'!AJ26</f>
        <v>92.619964999999993</v>
      </c>
    </row>
    <row r="7" spans="1:35" x14ac:dyDescent="0.25">
      <c r="A7" t="str">
        <f>'AEO 39'!B27</f>
        <v xml:space="preserve">   Plug-in 40 Gasoline Hybrid</v>
      </c>
      <c r="B7">
        <f>'AEO 39'!C27</f>
        <v>47.444186999999999</v>
      </c>
      <c r="C7">
        <f>'AEO 39'!D27</f>
        <v>107.649361</v>
      </c>
      <c r="D7">
        <f>'AEO 39'!E27</f>
        <v>113.503204</v>
      </c>
      <c r="E7">
        <f>'AEO 39'!F27</f>
        <v>118.5467</v>
      </c>
      <c r="F7">
        <f>'AEO 39'!G27</f>
        <v>110.668419</v>
      </c>
      <c r="G7">
        <f>'AEO 39'!H27</f>
        <v>101.89386</v>
      </c>
      <c r="H7">
        <f>'AEO 39'!I27</f>
        <v>98.666313000000002</v>
      </c>
      <c r="I7">
        <f>'AEO 39'!J27</f>
        <v>99.143165999999994</v>
      </c>
      <c r="J7">
        <f>'AEO 39'!K27</f>
        <v>96.735031000000006</v>
      </c>
      <c r="K7">
        <f>'AEO 39'!L27</f>
        <v>98.697158999999999</v>
      </c>
      <c r="L7">
        <f>'AEO 39'!M27</f>
        <v>103.60118900000001</v>
      </c>
      <c r="M7">
        <f>'AEO 39'!N27</f>
        <v>109.448669</v>
      </c>
      <c r="N7">
        <f>'AEO 39'!O27</f>
        <v>121.749268</v>
      </c>
      <c r="O7">
        <f>'AEO 39'!P27</f>
        <v>128.817093</v>
      </c>
      <c r="P7">
        <f>'AEO 39'!Q27</f>
        <v>135.848175</v>
      </c>
      <c r="Q7">
        <f>'AEO 39'!R27</f>
        <v>142.723816</v>
      </c>
      <c r="R7">
        <f>'AEO 39'!S27</f>
        <v>149.379471</v>
      </c>
      <c r="S7">
        <f>'AEO 39'!T27</f>
        <v>156.81561300000001</v>
      </c>
      <c r="T7">
        <f>'AEO 39'!U27</f>
        <v>163.128311</v>
      </c>
      <c r="U7">
        <f>'AEO 39'!V27</f>
        <v>169.39154099999999</v>
      </c>
      <c r="V7">
        <f>'AEO 39'!W27</f>
        <v>174.708755</v>
      </c>
      <c r="W7">
        <f>'AEO 39'!X27</f>
        <v>179.84612999999999</v>
      </c>
      <c r="X7">
        <f>'AEO 39'!Y27</f>
        <v>185.17773399999999</v>
      </c>
      <c r="Y7">
        <f>'AEO 39'!Z27</f>
        <v>190.777008</v>
      </c>
      <c r="Z7">
        <f>'AEO 39'!AA27</f>
        <v>193.62318400000001</v>
      </c>
      <c r="AA7">
        <f>'AEO 39'!AB27</f>
        <v>196.55673200000001</v>
      </c>
      <c r="AB7">
        <f>'AEO 39'!AC27</f>
        <v>198.55392499999999</v>
      </c>
      <c r="AC7">
        <f>'AEO 39'!AD27</f>
        <v>200.78985599999999</v>
      </c>
      <c r="AD7">
        <f>'AEO 39'!AE27</f>
        <v>202.810867</v>
      </c>
      <c r="AE7">
        <f>'AEO 39'!AF27</f>
        <v>204.66210899999999</v>
      </c>
      <c r="AF7">
        <f>'AEO 39'!AG27</f>
        <v>205.67262299999999</v>
      </c>
      <c r="AG7">
        <f>'AEO 39'!AH27</f>
        <v>206.79814099999999</v>
      </c>
      <c r="AH7">
        <f>'AEO 39'!AI27</f>
        <v>207.49127200000001</v>
      </c>
      <c r="AI7">
        <f>'AEO 39'!AJ27</f>
        <v>208.18980400000001</v>
      </c>
    </row>
    <row r="9" spans="1:35" s="2" customFormat="1" x14ac:dyDescent="0.25">
      <c r="A9" s="2" t="s">
        <v>1184</v>
      </c>
    </row>
    <row r="10" spans="1:35" x14ac:dyDescent="0.25"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25">
      <c r="A11" t="str">
        <f>'AEO 39'!B49</f>
        <v xml:space="preserve">   100 Mile Electric Vehicle</v>
      </c>
      <c r="B11">
        <f>'AEO 39'!C49</f>
        <v>4.0571169999999999</v>
      </c>
      <c r="C11">
        <f>'AEO 39'!D49</f>
        <v>5.317793</v>
      </c>
      <c r="D11">
        <f>'AEO 39'!E49</f>
        <v>22.118718999999999</v>
      </c>
      <c r="E11">
        <f>'AEO 39'!F49</f>
        <v>30.235634000000001</v>
      </c>
      <c r="F11">
        <f>'AEO 39'!G49</f>
        <v>43.677483000000002</v>
      </c>
      <c r="G11">
        <f>'AEO 39'!H49</f>
        <v>57.193519999999999</v>
      </c>
      <c r="H11">
        <f>'AEO 39'!I49</f>
        <v>58.594524</v>
      </c>
      <c r="I11">
        <f>'AEO 39'!J49</f>
        <v>64.373833000000005</v>
      </c>
      <c r="J11">
        <f>'AEO 39'!K49</f>
        <v>69.054451</v>
      </c>
      <c r="K11">
        <f>'AEO 39'!L49</f>
        <v>69.133613999999994</v>
      </c>
      <c r="L11">
        <f>'AEO 39'!M49</f>
        <v>69.255179999999996</v>
      </c>
      <c r="M11">
        <f>'AEO 39'!N49</f>
        <v>66.970917</v>
      </c>
      <c r="N11">
        <f>'AEO 39'!O49</f>
        <v>68.539017000000001</v>
      </c>
      <c r="O11">
        <f>'AEO 39'!P49</f>
        <v>69.566993999999994</v>
      </c>
      <c r="P11">
        <f>'AEO 39'!Q49</f>
        <v>71.802086000000003</v>
      </c>
      <c r="Q11">
        <f>'AEO 39'!R49</f>
        <v>69.707779000000002</v>
      </c>
      <c r="R11">
        <f>'AEO 39'!S49</f>
        <v>72.176651000000007</v>
      </c>
      <c r="S11">
        <f>'AEO 39'!T49</f>
        <v>75.775970000000001</v>
      </c>
      <c r="T11">
        <f>'AEO 39'!U49</f>
        <v>79.561904999999996</v>
      </c>
      <c r="U11">
        <f>'AEO 39'!V49</f>
        <v>84.031075000000001</v>
      </c>
      <c r="V11">
        <f>'AEO 39'!W49</f>
        <v>87.399733999999995</v>
      </c>
      <c r="W11">
        <f>'AEO 39'!X49</f>
        <v>92.756789999999995</v>
      </c>
      <c r="X11">
        <f>'AEO 39'!Y49</f>
        <v>98.681586999999993</v>
      </c>
      <c r="Y11">
        <f>'AEO 39'!Z49</f>
        <v>105.432632</v>
      </c>
      <c r="Z11">
        <f>'AEO 39'!AA49</f>
        <v>111.932289</v>
      </c>
      <c r="AA11">
        <f>'AEO 39'!AB49</f>
        <v>118.823082</v>
      </c>
      <c r="AB11">
        <f>'AEO 39'!AC49</f>
        <v>126.540375</v>
      </c>
      <c r="AC11">
        <f>'AEO 39'!AD49</f>
        <v>135.31424000000001</v>
      </c>
      <c r="AD11">
        <f>'AEO 39'!AE49</f>
        <v>144.57656900000001</v>
      </c>
      <c r="AE11">
        <f>'AEO 39'!AF49</f>
        <v>155.29109199999999</v>
      </c>
      <c r="AF11">
        <f>'AEO 39'!AG49</f>
        <v>166.516479</v>
      </c>
      <c r="AG11">
        <f>'AEO 39'!AH49</f>
        <v>178.646423</v>
      </c>
      <c r="AH11">
        <f>'AEO 39'!AI49</f>
        <v>192.15303</v>
      </c>
      <c r="AI11">
        <f>'AEO 39'!AJ49</f>
        <v>207.057007</v>
      </c>
    </row>
    <row r="12" spans="1:35" x14ac:dyDescent="0.25">
      <c r="A12" t="str">
        <f>'AEO 39'!B50</f>
        <v xml:space="preserve">   200 Mile Electric Vehicle</v>
      </c>
      <c r="B12">
        <f>'AEO 39'!C50</f>
        <v>2.4342700000000002</v>
      </c>
      <c r="C12">
        <f>'AEO 39'!D50</f>
        <v>3.0462989999999999</v>
      </c>
      <c r="D12">
        <f>'AEO 39'!E50</f>
        <v>6.2188910000000002</v>
      </c>
      <c r="E12">
        <f>'AEO 39'!F50</f>
        <v>10.432327000000001</v>
      </c>
      <c r="F12">
        <f>'AEO 39'!G50</f>
        <v>18.560449999999999</v>
      </c>
      <c r="G12">
        <f>'AEO 39'!H50</f>
        <v>26.891981000000001</v>
      </c>
      <c r="H12">
        <f>'AEO 39'!I50</f>
        <v>28.061592000000001</v>
      </c>
      <c r="I12">
        <f>'AEO 39'!J50</f>
        <v>31.629116</v>
      </c>
      <c r="J12">
        <f>'AEO 39'!K50</f>
        <v>34.720908999999999</v>
      </c>
      <c r="K12">
        <f>'AEO 39'!L50</f>
        <v>34.758006999999999</v>
      </c>
      <c r="L12">
        <f>'AEO 39'!M50</f>
        <v>34.824451000000003</v>
      </c>
      <c r="M12">
        <f>'AEO 39'!N50</f>
        <v>33.554507999999998</v>
      </c>
      <c r="N12">
        <f>'AEO 39'!O50</f>
        <v>34.170901999999998</v>
      </c>
      <c r="O12">
        <f>'AEO 39'!P50</f>
        <v>34.438510999999998</v>
      </c>
      <c r="P12">
        <f>'AEO 39'!Q50</f>
        <v>35.038871999999998</v>
      </c>
      <c r="Q12">
        <f>'AEO 39'!R50</f>
        <v>33.147342999999999</v>
      </c>
      <c r="R12">
        <f>'AEO 39'!S50</f>
        <v>33.477882000000001</v>
      </c>
      <c r="S12">
        <f>'AEO 39'!T50</f>
        <v>34.205601000000001</v>
      </c>
      <c r="T12">
        <f>'AEO 39'!U50</f>
        <v>34.797989000000001</v>
      </c>
      <c r="U12">
        <f>'AEO 39'!V50</f>
        <v>35.503520999999999</v>
      </c>
      <c r="V12">
        <f>'AEO 39'!W50</f>
        <v>35.423617999999998</v>
      </c>
      <c r="W12">
        <f>'AEO 39'!X50</f>
        <v>35.904651999999999</v>
      </c>
      <c r="X12">
        <f>'AEO 39'!Y50</f>
        <v>36.404021999999998</v>
      </c>
      <c r="Y12">
        <f>'AEO 39'!Z50</f>
        <v>36.919517999999997</v>
      </c>
      <c r="Z12">
        <f>'AEO 39'!AA50</f>
        <v>37.118862</v>
      </c>
      <c r="AA12">
        <f>'AEO 39'!AB50</f>
        <v>37.331097</v>
      </c>
      <c r="AB12">
        <f>'AEO 39'!AC50</f>
        <v>37.637737000000001</v>
      </c>
      <c r="AC12">
        <f>'AEO 39'!AD50</f>
        <v>38.011691999999996</v>
      </c>
      <c r="AD12">
        <f>'AEO 39'!AE50</f>
        <v>38.274124</v>
      </c>
      <c r="AE12">
        <f>'AEO 39'!AF50</f>
        <v>38.598457000000003</v>
      </c>
      <c r="AF12">
        <f>'AEO 39'!AG50</f>
        <v>38.915709999999997</v>
      </c>
      <c r="AG12">
        <f>'AEO 39'!AH50</f>
        <v>39.128112999999999</v>
      </c>
      <c r="AH12">
        <f>'AEO 39'!AI50</f>
        <v>39.448124</v>
      </c>
      <c r="AI12">
        <f>'AEO 39'!AJ50</f>
        <v>39.915774999999996</v>
      </c>
    </row>
    <row r="13" spans="1:35" x14ac:dyDescent="0.25">
      <c r="A13" t="str">
        <f>'AEO 39'!B51</f>
        <v xml:space="preserve">   300 Mile Electric Vehicle</v>
      </c>
      <c r="B13">
        <f>'AEO 39'!C51</f>
        <v>1.3523719999999999</v>
      </c>
      <c r="C13">
        <f>'AEO 39'!D51</f>
        <v>2.5567150000000001</v>
      </c>
      <c r="D13">
        <f>'AEO 39'!E51</f>
        <v>5.3880670000000004</v>
      </c>
      <c r="E13">
        <f>'AEO 39'!F51</f>
        <v>8.9283429999999999</v>
      </c>
      <c r="F13">
        <f>'AEO 39'!G51</f>
        <v>15.711086</v>
      </c>
      <c r="G13">
        <f>'AEO 39'!H51</f>
        <v>22.739601</v>
      </c>
      <c r="H13">
        <f>'AEO 39'!I51</f>
        <v>23.758337000000001</v>
      </c>
      <c r="I13">
        <f>'AEO 39'!J51</f>
        <v>26.809802999999999</v>
      </c>
      <c r="J13">
        <f>'AEO 39'!K51</f>
        <v>29.498857000000001</v>
      </c>
      <c r="K13">
        <f>'AEO 39'!L51</f>
        <v>29.620450999999999</v>
      </c>
      <c r="L13">
        <f>'AEO 39'!M51</f>
        <v>29.768702999999999</v>
      </c>
      <c r="M13">
        <f>'AEO 39'!N51</f>
        <v>28.831551000000001</v>
      </c>
      <c r="N13">
        <f>'AEO 39'!O51</f>
        <v>29.452579</v>
      </c>
      <c r="O13">
        <f>'AEO 39'!P51</f>
        <v>29.798265000000001</v>
      </c>
      <c r="P13">
        <f>'AEO 39'!Q51</f>
        <v>30.409296000000001</v>
      </c>
      <c r="Q13">
        <f>'AEO 39'!R51</f>
        <v>29.016514000000001</v>
      </c>
      <c r="R13">
        <f>'AEO 39'!S51</f>
        <v>29.369302999999999</v>
      </c>
      <c r="S13">
        <f>'AEO 39'!T51</f>
        <v>30.027609000000002</v>
      </c>
      <c r="T13">
        <f>'AEO 39'!U51</f>
        <v>30.540085000000001</v>
      </c>
      <c r="U13">
        <f>'AEO 39'!V51</f>
        <v>31.122408</v>
      </c>
      <c r="V13">
        <f>'AEO 39'!W51</f>
        <v>31.069783999999999</v>
      </c>
      <c r="W13">
        <f>'AEO 39'!X51</f>
        <v>31.432327000000001</v>
      </c>
      <c r="X13">
        <f>'AEO 39'!Y51</f>
        <v>31.791992</v>
      </c>
      <c r="Y13">
        <f>'AEO 39'!Z51</f>
        <v>32.155552</v>
      </c>
      <c r="Z13">
        <f>'AEO 39'!AA51</f>
        <v>32.257477000000002</v>
      </c>
      <c r="AA13">
        <f>'AEO 39'!AB51</f>
        <v>32.356949</v>
      </c>
      <c r="AB13">
        <f>'AEO 39'!AC51</f>
        <v>32.526809999999998</v>
      </c>
      <c r="AC13">
        <f>'AEO 39'!AD51</f>
        <v>32.751545</v>
      </c>
      <c r="AD13">
        <f>'AEO 39'!AE51</f>
        <v>32.853222000000002</v>
      </c>
      <c r="AE13">
        <f>'AEO 39'!AF51</f>
        <v>32.998427999999997</v>
      </c>
      <c r="AF13">
        <f>'AEO 39'!AG51</f>
        <v>33.124507999999999</v>
      </c>
      <c r="AG13">
        <f>'AEO 39'!AH51</f>
        <v>33.141758000000003</v>
      </c>
      <c r="AH13">
        <f>'AEO 39'!AI51</f>
        <v>33.236744000000002</v>
      </c>
      <c r="AI13">
        <f>'AEO 39'!AJ51</f>
        <v>33.434986000000002</v>
      </c>
    </row>
    <row r="14" spans="1:35" x14ac:dyDescent="0.25">
      <c r="A14" t="str">
        <f>'AEO 39'!B52</f>
        <v xml:space="preserve">   Plug-in 10 Gasoline Hybrid</v>
      </c>
      <c r="B14">
        <f>'AEO 39'!C52</f>
        <v>13.390685</v>
      </c>
      <c r="C14">
        <f>'AEO 39'!D52</f>
        <v>24.567557999999998</v>
      </c>
      <c r="D14">
        <f>'AEO 39'!E52</f>
        <v>32.931702000000001</v>
      </c>
      <c r="E14">
        <f>'AEO 39'!F52</f>
        <v>38.097476999999998</v>
      </c>
      <c r="F14">
        <f>'AEO 39'!G52</f>
        <v>53.461311000000002</v>
      </c>
      <c r="G14">
        <f>'AEO 39'!H52</f>
        <v>61.258602000000003</v>
      </c>
      <c r="H14">
        <f>'AEO 39'!I52</f>
        <v>64.943382</v>
      </c>
      <c r="I14">
        <f>'AEO 39'!J52</f>
        <v>68.362601999999995</v>
      </c>
      <c r="J14">
        <f>'AEO 39'!K52</f>
        <v>73.226333999999994</v>
      </c>
      <c r="K14">
        <f>'AEO 39'!L52</f>
        <v>73.264847000000003</v>
      </c>
      <c r="L14">
        <f>'AEO 39'!M52</f>
        <v>73.283187999999996</v>
      </c>
      <c r="M14">
        <f>'AEO 39'!N52</f>
        <v>72.320983999999996</v>
      </c>
      <c r="N14">
        <f>'AEO 39'!O52</f>
        <v>73.472763</v>
      </c>
      <c r="O14">
        <f>'AEO 39'!P52</f>
        <v>74.746284000000003</v>
      </c>
      <c r="P14">
        <f>'AEO 39'!Q52</f>
        <v>76.084671</v>
      </c>
      <c r="Q14">
        <f>'AEO 39'!R52</f>
        <v>77.529151999999996</v>
      </c>
      <c r="R14">
        <f>'AEO 39'!S52</f>
        <v>79.140395999999996</v>
      </c>
      <c r="S14">
        <f>'AEO 39'!T52</f>
        <v>81.111030999999997</v>
      </c>
      <c r="T14">
        <f>'AEO 39'!U52</f>
        <v>83.044173999999998</v>
      </c>
      <c r="U14">
        <f>'AEO 39'!V52</f>
        <v>85.580437000000003</v>
      </c>
      <c r="V14">
        <f>'AEO 39'!W52</f>
        <v>88.765060000000005</v>
      </c>
      <c r="W14">
        <f>'AEO 39'!X52</f>
        <v>89.924796999999998</v>
      </c>
      <c r="X14">
        <f>'AEO 39'!Y52</f>
        <v>93.038132000000004</v>
      </c>
      <c r="Y14">
        <f>'AEO 39'!Z52</f>
        <v>96.586319000000003</v>
      </c>
      <c r="Z14">
        <f>'AEO 39'!AA52</f>
        <v>100.012497</v>
      </c>
      <c r="AA14">
        <f>'AEO 39'!AB52</f>
        <v>103.433891</v>
      </c>
      <c r="AB14">
        <f>'AEO 39'!AC52</f>
        <v>107.40207700000001</v>
      </c>
      <c r="AC14">
        <f>'AEO 39'!AD52</f>
        <v>111.913788</v>
      </c>
      <c r="AD14">
        <f>'AEO 39'!AE52</f>
        <v>116.32859000000001</v>
      </c>
      <c r="AE14">
        <f>'AEO 39'!AF52</f>
        <v>121.548492</v>
      </c>
      <c r="AF14">
        <f>'AEO 39'!AG52</f>
        <v>126.928391</v>
      </c>
      <c r="AG14">
        <f>'AEO 39'!AH52</f>
        <v>132.29304500000001</v>
      </c>
      <c r="AH14">
        <f>'AEO 39'!AI52</f>
        <v>138.31729100000001</v>
      </c>
      <c r="AI14">
        <f>'AEO 39'!AJ52</f>
        <v>145.01599100000001</v>
      </c>
    </row>
    <row r="15" spans="1:35" x14ac:dyDescent="0.25">
      <c r="A15" t="str">
        <f>'AEO 39'!B53</f>
        <v xml:space="preserve">   Plug-in 40 Gasoline Hybrid</v>
      </c>
      <c r="B15">
        <f>'AEO 39'!C53</f>
        <v>7.5780050000000001</v>
      </c>
      <c r="C15">
        <f>'AEO 39'!D53</f>
        <v>15.158291</v>
      </c>
      <c r="D15">
        <f>'AEO 39'!E53</f>
        <v>20.212164000000001</v>
      </c>
      <c r="E15">
        <f>'AEO 39'!F53</f>
        <v>23.789379</v>
      </c>
      <c r="F15">
        <f>'AEO 39'!G53</f>
        <v>32.684460000000001</v>
      </c>
      <c r="G15">
        <f>'AEO 39'!H53</f>
        <v>36.883724000000001</v>
      </c>
      <c r="H15">
        <f>'AEO 39'!I53</f>
        <v>38.758862000000001</v>
      </c>
      <c r="I15">
        <f>'AEO 39'!J53</f>
        <v>40.606838000000003</v>
      </c>
      <c r="J15">
        <f>'AEO 39'!K53</f>
        <v>43.386845000000001</v>
      </c>
      <c r="K15">
        <f>'AEO 39'!L53</f>
        <v>43.226269000000002</v>
      </c>
      <c r="L15">
        <f>'AEO 39'!M53</f>
        <v>43.096508</v>
      </c>
      <c r="M15">
        <f>'AEO 39'!N53</f>
        <v>42.381492999999999</v>
      </c>
      <c r="N15">
        <f>'AEO 39'!O53</f>
        <v>42.900959</v>
      </c>
      <c r="O15">
        <f>'AEO 39'!P53</f>
        <v>43.378723000000001</v>
      </c>
      <c r="P15">
        <f>'AEO 39'!Q53</f>
        <v>43.822132000000003</v>
      </c>
      <c r="Q15">
        <f>'AEO 39'!R53</f>
        <v>44.288424999999997</v>
      </c>
      <c r="R15">
        <f>'AEO 39'!S53</f>
        <v>44.765759000000003</v>
      </c>
      <c r="S15">
        <f>'AEO 39'!T53</f>
        <v>45.415390000000002</v>
      </c>
      <c r="T15">
        <f>'AEO 39'!U53</f>
        <v>45.973621000000001</v>
      </c>
      <c r="U15">
        <f>'AEO 39'!V53</f>
        <v>46.850327</v>
      </c>
      <c r="V15">
        <f>'AEO 39'!W53</f>
        <v>48.031944000000003</v>
      </c>
      <c r="W15">
        <f>'AEO 39'!X53</f>
        <v>48.041798</v>
      </c>
      <c r="X15">
        <f>'AEO 39'!Y53</f>
        <v>49.066166000000003</v>
      </c>
      <c r="Y15">
        <f>'AEO 39'!Z53</f>
        <v>50.298557000000002</v>
      </c>
      <c r="Z15">
        <f>'AEO 39'!AA53</f>
        <v>51.355620999999999</v>
      </c>
      <c r="AA15">
        <f>'AEO 39'!AB53</f>
        <v>52.443770999999998</v>
      </c>
      <c r="AB15">
        <f>'AEO 39'!AC53</f>
        <v>53.713183999999998</v>
      </c>
      <c r="AC15">
        <f>'AEO 39'!AD53</f>
        <v>55.146647999999999</v>
      </c>
      <c r="AD15">
        <f>'AEO 39'!AE53</f>
        <v>56.475383999999998</v>
      </c>
      <c r="AE15">
        <f>'AEO 39'!AF53</f>
        <v>58.073864</v>
      </c>
      <c r="AF15">
        <f>'AEO 39'!AG53</f>
        <v>59.763004000000002</v>
      </c>
      <c r="AG15">
        <f>'AEO 39'!AH53</f>
        <v>61.414493999999998</v>
      </c>
      <c r="AH15">
        <f>'AEO 39'!AI53</f>
        <v>63.290641999999998</v>
      </c>
      <c r="AI15">
        <f>'AEO 39'!AJ53</f>
        <v>65.487572</v>
      </c>
    </row>
    <row r="17" spans="1:35" s="2" customFormat="1" x14ac:dyDescent="0.25">
      <c r="A17" s="2" t="s">
        <v>1185</v>
      </c>
    </row>
    <row r="18" spans="1:35" x14ac:dyDescent="0.25">
      <c r="A18" t="s">
        <v>1186</v>
      </c>
      <c r="B18">
        <f>B2</f>
        <v>2017</v>
      </c>
      <c r="C18">
        <f t="shared" ref="C18:AI18" si="0">C2</f>
        <v>2018</v>
      </c>
      <c r="D18">
        <f t="shared" si="0"/>
        <v>2019</v>
      </c>
      <c r="E18">
        <f t="shared" si="0"/>
        <v>2020</v>
      </c>
      <c r="F18">
        <f t="shared" si="0"/>
        <v>2021</v>
      </c>
      <c r="G18">
        <f t="shared" si="0"/>
        <v>2022</v>
      </c>
      <c r="H18">
        <f t="shared" si="0"/>
        <v>2023</v>
      </c>
      <c r="I18">
        <f t="shared" si="0"/>
        <v>2024</v>
      </c>
      <c r="J18">
        <f t="shared" si="0"/>
        <v>2025</v>
      </c>
      <c r="K18">
        <f t="shared" si="0"/>
        <v>2026</v>
      </c>
      <c r="L18">
        <f t="shared" si="0"/>
        <v>2027</v>
      </c>
      <c r="M18">
        <f t="shared" si="0"/>
        <v>2028</v>
      </c>
      <c r="N18">
        <f t="shared" si="0"/>
        <v>2029</v>
      </c>
      <c r="O18">
        <f t="shared" si="0"/>
        <v>2030</v>
      </c>
      <c r="P18">
        <f t="shared" si="0"/>
        <v>2031</v>
      </c>
      <c r="Q18">
        <f t="shared" si="0"/>
        <v>2032</v>
      </c>
      <c r="R18">
        <f t="shared" si="0"/>
        <v>2033</v>
      </c>
      <c r="S18">
        <f t="shared" si="0"/>
        <v>2034</v>
      </c>
      <c r="T18">
        <f t="shared" si="0"/>
        <v>2035</v>
      </c>
      <c r="U18">
        <f t="shared" si="0"/>
        <v>2036</v>
      </c>
      <c r="V18">
        <f t="shared" si="0"/>
        <v>2037</v>
      </c>
      <c r="W18">
        <f t="shared" si="0"/>
        <v>2038</v>
      </c>
      <c r="X18">
        <f t="shared" si="0"/>
        <v>2039</v>
      </c>
      <c r="Y18">
        <f t="shared" si="0"/>
        <v>2040</v>
      </c>
      <c r="Z18">
        <f t="shared" si="0"/>
        <v>2041</v>
      </c>
      <c r="AA18">
        <f t="shared" si="0"/>
        <v>2042</v>
      </c>
      <c r="AB18">
        <f t="shared" si="0"/>
        <v>2043</v>
      </c>
      <c r="AC18">
        <f t="shared" si="0"/>
        <v>2044</v>
      </c>
      <c r="AD18">
        <f t="shared" si="0"/>
        <v>2045</v>
      </c>
      <c r="AE18">
        <f t="shared" si="0"/>
        <v>2046</v>
      </c>
      <c r="AF18">
        <f t="shared" si="0"/>
        <v>2047</v>
      </c>
      <c r="AG18">
        <f t="shared" si="0"/>
        <v>2048</v>
      </c>
      <c r="AH18">
        <f t="shared" si="0"/>
        <v>2049</v>
      </c>
      <c r="AI18">
        <f t="shared" si="0"/>
        <v>2050</v>
      </c>
    </row>
    <row r="19" spans="1:35" x14ac:dyDescent="0.25">
      <c r="A19" t="str">
        <f>A3</f>
        <v xml:space="preserve">   100 Mile Electric Vehicle</v>
      </c>
      <c r="B19">
        <f>(SUM(B3,B11)/SUM(B$3:B$5,B$11:B$13))</f>
        <v>0.34100333684178785</v>
      </c>
      <c r="C19">
        <f t="shared" ref="C19:AI21" si="1">(SUM(C3,C11)/SUM(C$3:C$5,C$11:C$13))</f>
        <v>9.6117765897393112E-2</v>
      </c>
      <c r="D19">
        <f t="shared" si="1"/>
        <v>0.16012041228255797</v>
      </c>
      <c r="E19">
        <f t="shared" si="1"/>
        <v>0.1447720880274431</v>
      </c>
      <c r="F19">
        <f t="shared" si="1"/>
        <v>0.14684708719095946</v>
      </c>
      <c r="G19">
        <f t="shared" si="1"/>
        <v>0.16511798478063719</v>
      </c>
      <c r="H19">
        <f t="shared" si="1"/>
        <v>0.16247370510254694</v>
      </c>
      <c r="I19">
        <f t="shared" si="1"/>
        <v>0.16827067238673107</v>
      </c>
      <c r="J19">
        <f t="shared" si="1"/>
        <v>0.1696729251478761</v>
      </c>
      <c r="K19">
        <f t="shared" si="1"/>
        <v>0.16564784056384463</v>
      </c>
      <c r="L19">
        <f t="shared" si="1"/>
        <v>0.16347579566369991</v>
      </c>
      <c r="M19">
        <f t="shared" si="1"/>
        <v>0.15387694393074669</v>
      </c>
      <c r="N19">
        <f t="shared" si="1"/>
        <v>0.1492361276361589</v>
      </c>
      <c r="O19">
        <f t="shared" si="1"/>
        <v>0.1430098579677844</v>
      </c>
      <c r="P19">
        <f t="shared" si="1"/>
        <v>0.13668085926533757</v>
      </c>
      <c r="Q19">
        <f t="shared" si="1"/>
        <v>0.1254681484291198</v>
      </c>
      <c r="R19">
        <f t="shared" si="1"/>
        <v>0.12011928911356867</v>
      </c>
      <c r="S19">
        <f t="shared" si="1"/>
        <v>0.11646244054539055</v>
      </c>
      <c r="T19">
        <f t="shared" si="1"/>
        <v>0.11352344296485339</v>
      </c>
      <c r="U19">
        <f t="shared" si="1"/>
        <v>0.11176914181266308</v>
      </c>
      <c r="V19">
        <f t="shared" si="1"/>
        <v>0.10910408120823827</v>
      </c>
      <c r="W19">
        <f t="shared" si="1"/>
        <v>0.10860145954924923</v>
      </c>
      <c r="X19">
        <f t="shared" si="1"/>
        <v>0.10882013541968827</v>
      </c>
      <c r="Y19">
        <f t="shared" si="1"/>
        <v>0.10958912300540871</v>
      </c>
      <c r="Z19">
        <f t="shared" si="1"/>
        <v>0.11045299204037752</v>
      </c>
      <c r="AA19">
        <f t="shared" si="1"/>
        <v>0.11196002674940772</v>
      </c>
      <c r="AB19">
        <f t="shared" si="1"/>
        <v>0.11371423007001399</v>
      </c>
      <c r="AC19">
        <f t="shared" si="1"/>
        <v>0.11585656763433917</v>
      </c>
      <c r="AD19">
        <f t="shared" si="1"/>
        <v>0.11821659301236159</v>
      </c>
      <c r="AE19">
        <f t="shared" si="1"/>
        <v>0.12105422419176359</v>
      </c>
      <c r="AF19">
        <f t="shared" si="1"/>
        <v>0.1242740615200124</v>
      </c>
      <c r="AG19">
        <f t="shared" si="1"/>
        <v>0.12775103307265465</v>
      </c>
      <c r="AH19">
        <f t="shared" si="1"/>
        <v>0.13145713098211498</v>
      </c>
      <c r="AI19">
        <f t="shared" si="1"/>
        <v>0.1359123837710639</v>
      </c>
    </row>
    <row r="20" spans="1:35" x14ac:dyDescent="0.25">
      <c r="A20" t="str">
        <f>A4</f>
        <v xml:space="preserve">   200 Mile Electric Vehicle</v>
      </c>
      <c r="B20">
        <f t="shared" ref="B20:Q21" si="2">(SUM(B4,B12)/SUM(B$3:B$5,B$11:B$13))</f>
        <v>0.3610851679296137</v>
      </c>
      <c r="C20">
        <f t="shared" si="2"/>
        <v>0.23559468506550907</v>
      </c>
      <c r="D20">
        <f t="shared" si="2"/>
        <v>0.3689115437465742</v>
      </c>
      <c r="E20">
        <f t="shared" si="2"/>
        <v>0.36984926177235972</v>
      </c>
      <c r="F20">
        <f t="shared" si="2"/>
        <v>0.33514975528341878</v>
      </c>
      <c r="G20">
        <f t="shared" si="2"/>
        <v>0.32621356993449369</v>
      </c>
      <c r="H20">
        <f t="shared" si="2"/>
        <v>0.3316245699852442</v>
      </c>
      <c r="I20">
        <f t="shared" si="2"/>
        <v>0.34514056315503538</v>
      </c>
      <c r="J20">
        <f t="shared" si="2"/>
        <v>0.35743687607010316</v>
      </c>
      <c r="K20">
        <f t="shared" si="2"/>
        <v>0.35711080078747087</v>
      </c>
      <c r="L20">
        <f t="shared" si="2"/>
        <v>0.35467706622834239</v>
      </c>
      <c r="M20">
        <f t="shared" si="2"/>
        <v>0.35403518530978029</v>
      </c>
      <c r="N20">
        <f t="shared" si="2"/>
        <v>0.35558172400991989</v>
      </c>
      <c r="O20">
        <f t="shared" si="2"/>
        <v>0.34643634326696532</v>
      </c>
      <c r="P20">
        <f t="shared" si="2"/>
        <v>0.34671218298994533</v>
      </c>
      <c r="Q20">
        <f t="shared" si="2"/>
        <v>0.3497571823263686</v>
      </c>
      <c r="R20">
        <f t="shared" si="1"/>
        <v>0.35279575008530739</v>
      </c>
      <c r="S20">
        <f t="shared" si="1"/>
        <v>0.35715189279833509</v>
      </c>
      <c r="T20">
        <f t="shared" si="1"/>
        <v>0.36171557943477656</v>
      </c>
      <c r="U20">
        <f t="shared" si="1"/>
        <v>0.36708858361058883</v>
      </c>
      <c r="V20">
        <f t="shared" si="1"/>
        <v>0.37259046704767312</v>
      </c>
      <c r="W20">
        <f t="shared" si="1"/>
        <v>0.37950821300041204</v>
      </c>
      <c r="X20">
        <f t="shared" si="1"/>
        <v>0.38689040568484695</v>
      </c>
      <c r="Y20">
        <f t="shared" si="1"/>
        <v>0.39521241089975201</v>
      </c>
      <c r="Z20">
        <f t="shared" si="1"/>
        <v>0.39715937556438663</v>
      </c>
      <c r="AA20">
        <f t="shared" si="1"/>
        <v>0.39797198141741319</v>
      </c>
      <c r="AB20">
        <f t="shared" si="1"/>
        <v>0.39731111697396776</v>
      </c>
      <c r="AC20">
        <f t="shared" si="1"/>
        <v>0.39657870486437391</v>
      </c>
      <c r="AD20">
        <f t="shared" si="1"/>
        <v>0.39606361357929359</v>
      </c>
      <c r="AE20">
        <f t="shared" si="1"/>
        <v>0.39542435415645494</v>
      </c>
      <c r="AF20">
        <f t="shared" si="1"/>
        <v>0.39442310517817336</v>
      </c>
      <c r="AG20">
        <f t="shared" si="1"/>
        <v>0.39374601071936816</v>
      </c>
      <c r="AH20">
        <f t="shared" si="1"/>
        <v>0.39217248293759177</v>
      </c>
      <c r="AI20">
        <f t="shared" si="1"/>
        <v>0.39060740388984028</v>
      </c>
    </row>
    <row r="21" spans="1:35" x14ac:dyDescent="0.25">
      <c r="A21" t="str">
        <f>A5</f>
        <v xml:space="preserve">   300 Mile Electric Vehicle</v>
      </c>
      <c r="B21">
        <f t="shared" si="2"/>
        <v>0.29791149522859828</v>
      </c>
      <c r="C21">
        <f t="shared" si="1"/>
        <v>0.66828754903709786</v>
      </c>
      <c r="D21">
        <f t="shared" si="1"/>
        <v>0.47096804397086789</v>
      </c>
      <c r="E21">
        <f t="shared" si="1"/>
        <v>0.48537865020019721</v>
      </c>
      <c r="F21">
        <f t="shared" si="1"/>
        <v>0.51800315752562176</v>
      </c>
      <c r="G21">
        <f t="shared" si="1"/>
        <v>0.50866844528486899</v>
      </c>
      <c r="H21">
        <f t="shared" si="1"/>
        <v>0.50590172491220886</v>
      </c>
      <c r="I21">
        <f t="shared" si="1"/>
        <v>0.48658876445823362</v>
      </c>
      <c r="J21">
        <f t="shared" si="1"/>
        <v>0.4728901987820206</v>
      </c>
      <c r="K21">
        <f t="shared" si="1"/>
        <v>0.4772413586486845</v>
      </c>
      <c r="L21">
        <f t="shared" si="1"/>
        <v>0.48184713810795787</v>
      </c>
      <c r="M21">
        <f t="shared" si="1"/>
        <v>0.49208787075947302</v>
      </c>
      <c r="N21">
        <f t="shared" si="1"/>
        <v>0.49518214835392133</v>
      </c>
      <c r="O21">
        <f t="shared" si="1"/>
        <v>0.51055379876525042</v>
      </c>
      <c r="P21">
        <f t="shared" si="1"/>
        <v>0.5166069577447171</v>
      </c>
      <c r="Q21">
        <f t="shared" si="1"/>
        <v>0.52477466924451144</v>
      </c>
      <c r="R21">
        <f t="shared" si="1"/>
        <v>0.52708496080112399</v>
      </c>
      <c r="S21">
        <f t="shared" si="1"/>
        <v>0.52638566665627462</v>
      </c>
      <c r="T21">
        <f t="shared" si="1"/>
        <v>0.5247609776003701</v>
      </c>
      <c r="U21">
        <f t="shared" si="1"/>
        <v>0.52114227457674789</v>
      </c>
      <c r="V21">
        <f t="shared" si="1"/>
        <v>0.51830545174408849</v>
      </c>
      <c r="W21">
        <f t="shared" si="1"/>
        <v>0.51189032745033891</v>
      </c>
      <c r="X21">
        <f t="shared" si="1"/>
        <v>0.50428945889546484</v>
      </c>
      <c r="Y21">
        <f t="shared" si="1"/>
        <v>0.49519846609483936</v>
      </c>
      <c r="Z21">
        <f t="shared" si="1"/>
        <v>0.49238763239523575</v>
      </c>
      <c r="AA21">
        <f t="shared" si="1"/>
        <v>0.49006799183317912</v>
      </c>
      <c r="AB21">
        <f t="shared" si="1"/>
        <v>0.48897465295601822</v>
      </c>
      <c r="AC21">
        <f t="shared" si="1"/>
        <v>0.48756472750128688</v>
      </c>
      <c r="AD21">
        <f t="shared" si="1"/>
        <v>0.4857197934083447</v>
      </c>
      <c r="AE21">
        <f t="shared" si="1"/>
        <v>0.48352142165178158</v>
      </c>
      <c r="AF21">
        <f t="shared" si="1"/>
        <v>0.48130283330181434</v>
      </c>
      <c r="AG21">
        <f t="shared" si="1"/>
        <v>0.47850295620797689</v>
      </c>
      <c r="AH21">
        <f t="shared" si="1"/>
        <v>0.47637038608029342</v>
      </c>
      <c r="AI21">
        <f t="shared" si="1"/>
        <v>0.47348021233909582</v>
      </c>
    </row>
    <row r="23" spans="1:35" x14ac:dyDescent="0.25">
      <c r="A23" t="s">
        <v>1187</v>
      </c>
    </row>
    <row r="24" spans="1:35" x14ac:dyDescent="0.25">
      <c r="A24" t="str">
        <f>A6</f>
        <v xml:space="preserve">   Plug-in 10 Gasoline Hybrid</v>
      </c>
      <c r="B24">
        <f t="shared" ref="B24:AI24" si="3">SUM(B6,B14)/SUM(B$6:B$7,B$14:B$15)</f>
        <v>0.39695672338408705</v>
      </c>
      <c r="C24">
        <f t="shared" si="3"/>
        <v>0.30380378081854598</v>
      </c>
      <c r="D24">
        <f t="shared" si="3"/>
        <v>0.32855797925185343</v>
      </c>
      <c r="E24">
        <f t="shared" si="3"/>
        <v>0.3466475682123159</v>
      </c>
      <c r="F24">
        <f t="shared" si="3"/>
        <v>0.42723603261308074</v>
      </c>
      <c r="G24">
        <f t="shared" si="3"/>
        <v>0.4708654646227351</v>
      </c>
      <c r="H24">
        <f t="shared" si="3"/>
        <v>0.48986926567708816</v>
      </c>
      <c r="I24">
        <f t="shared" si="3"/>
        <v>0.50083475963322721</v>
      </c>
      <c r="J24">
        <f t="shared" si="3"/>
        <v>0.51936789725680332</v>
      </c>
      <c r="K24">
        <f t="shared" si="3"/>
        <v>0.51853034476224735</v>
      </c>
      <c r="L24">
        <f t="shared" si="3"/>
        <v>0.51332287114792818</v>
      </c>
      <c r="M24">
        <f t="shared" si="3"/>
        <v>0.50516669074344456</v>
      </c>
      <c r="N24">
        <f t="shared" si="3"/>
        <v>0.48825024334032574</v>
      </c>
      <c r="O24">
        <f t="shared" si="3"/>
        <v>0.4802851429010942</v>
      </c>
      <c r="P24">
        <f t="shared" si="3"/>
        <v>0.47325451203192881</v>
      </c>
      <c r="Q24">
        <f t="shared" si="3"/>
        <v>0.46656495990873387</v>
      </c>
      <c r="R24">
        <f t="shared" si="3"/>
        <v>0.46051078537685036</v>
      </c>
      <c r="S24">
        <f t="shared" si="3"/>
        <v>0.4544488038836535</v>
      </c>
      <c r="T24">
        <f t="shared" si="3"/>
        <v>0.44962171410156321</v>
      </c>
      <c r="U24">
        <f t="shared" si="3"/>
        <v>0.44613529809623637</v>
      </c>
      <c r="V24">
        <f t="shared" si="3"/>
        <v>0.44488540867308773</v>
      </c>
      <c r="W24">
        <f t="shared" si="3"/>
        <v>0.43953086321984081</v>
      </c>
      <c r="X24">
        <f t="shared" si="3"/>
        <v>0.43786503562441026</v>
      </c>
      <c r="Y24">
        <f t="shared" si="3"/>
        <v>0.43658011138834757</v>
      </c>
      <c r="Z24">
        <f t="shared" si="3"/>
        <v>0.43749447132643465</v>
      </c>
      <c r="AA24">
        <f t="shared" si="3"/>
        <v>0.43809729938959846</v>
      </c>
      <c r="AB24">
        <f t="shared" si="3"/>
        <v>0.44031076781829592</v>
      </c>
      <c r="AC24">
        <f t="shared" si="3"/>
        <v>0.44286636592402595</v>
      </c>
      <c r="AD24">
        <f t="shared" si="3"/>
        <v>0.44522079399785475</v>
      </c>
      <c r="AE24">
        <f t="shared" si="3"/>
        <v>0.44838697367602415</v>
      </c>
      <c r="AF24">
        <f t="shared" si="3"/>
        <v>0.45225877867683739</v>
      </c>
      <c r="AG24">
        <f t="shared" si="3"/>
        <v>0.45565583757217154</v>
      </c>
      <c r="AH24">
        <f t="shared" si="3"/>
        <v>0.45992497090909351</v>
      </c>
      <c r="AI24">
        <f t="shared" si="3"/>
        <v>0.46475603339050037</v>
      </c>
    </row>
    <row r="25" spans="1:35" x14ac:dyDescent="0.25">
      <c r="A25" t="str">
        <f>A7</f>
        <v xml:space="preserve">   Plug-in 40 Gasoline Hybrid</v>
      </c>
      <c r="B25">
        <f t="shared" ref="B25:AI25" si="4">SUM(B7,B15)/SUM(B$6:B$7,B$14:B$15)</f>
        <v>0.60304327661591284</v>
      </c>
      <c r="C25">
        <f t="shared" si="4"/>
        <v>0.69619621918145425</v>
      </c>
      <c r="D25">
        <f t="shared" si="4"/>
        <v>0.67144202074814663</v>
      </c>
      <c r="E25">
        <f t="shared" si="4"/>
        <v>0.65335243178768421</v>
      </c>
      <c r="F25">
        <f t="shared" si="4"/>
        <v>0.57276396738691937</v>
      </c>
      <c r="G25">
        <f t="shared" si="4"/>
        <v>0.52913453537726485</v>
      </c>
      <c r="H25">
        <f t="shared" si="4"/>
        <v>0.51013073432291178</v>
      </c>
      <c r="I25">
        <f t="shared" si="4"/>
        <v>0.4991652403667729</v>
      </c>
      <c r="J25">
        <f t="shared" si="4"/>
        <v>0.48063210274319679</v>
      </c>
      <c r="K25">
        <f t="shared" si="4"/>
        <v>0.48146965523775254</v>
      </c>
      <c r="L25">
        <f t="shared" si="4"/>
        <v>0.48667712885207182</v>
      </c>
      <c r="M25">
        <f t="shared" si="4"/>
        <v>0.49483330925655561</v>
      </c>
      <c r="N25">
        <f t="shared" si="4"/>
        <v>0.51174975665967415</v>
      </c>
      <c r="O25">
        <f t="shared" si="4"/>
        <v>0.51971485709890586</v>
      </c>
      <c r="P25">
        <f t="shared" si="4"/>
        <v>0.5267454879680713</v>
      </c>
      <c r="Q25">
        <f t="shared" si="4"/>
        <v>0.53343504009126608</v>
      </c>
      <c r="R25">
        <f t="shared" si="4"/>
        <v>0.53948921462314958</v>
      </c>
      <c r="S25">
        <f t="shared" si="4"/>
        <v>0.54555119611634662</v>
      </c>
      <c r="T25">
        <f t="shared" si="4"/>
        <v>0.55037828589843685</v>
      </c>
      <c r="U25">
        <f t="shared" si="4"/>
        <v>0.55386470190376358</v>
      </c>
      <c r="V25">
        <f t="shared" si="4"/>
        <v>0.55511459132691221</v>
      </c>
      <c r="W25">
        <f t="shared" si="4"/>
        <v>0.5604691367801593</v>
      </c>
      <c r="X25">
        <f t="shared" si="4"/>
        <v>0.56213496437558974</v>
      </c>
      <c r="Y25">
        <f t="shared" si="4"/>
        <v>0.56341988861165238</v>
      </c>
      <c r="Z25">
        <f t="shared" si="4"/>
        <v>0.56250552867356529</v>
      </c>
      <c r="AA25">
        <f t="shared" si="4"/>
        <v>0.5619027006104016</v>
      </c>
      <c r="AB25">
        <f t="shared" si="4"/>
        <v>0.55968923218170397</v>
      </c>
      <c r="AC25">
        <f t="shared" si="4"/>
        <v>0.55713363407597405</v>
      </c>
      <c r="AD25">
        <f t="shared" si="4"/>
        <v>0.55477920600214514</v>
      </c>
      <c r="AE25">
        <f t="shared" si="4"/>
        <v>0.55161302632397591</v>
      </c>
      <c r="AF25">
        <f t="shared" si="4"/>
        <v>0.54774122132316261</v>
      </c>
      <c r="AG25">
        <f t="shared" si="4"/>
        <v>0.54434416242782846</v>
      </c>
      <c r="AH25">
        <f t="shared" si="4"/>
        <v>0.54007502909090654</v>
      </c>
      <c r="AI25">
        <f t="shared" si="4"/>
        <v>0.53524396660949958</v>
      </c>
    </row>
    <row r="27" spans="1:35" s="2" customFormat="1" x14ac:dyDescent="0.25">
      <c r="A27" s="2" t="s">
        <v>1189</v>
      </c>
    </row>
    <row r="28" spans="1:35" x14ac:dyDescent="0.25">
      <c r="B28">
        <f t="shared" ref="B28:AI28" si="5">B2</f>
        <v>2017</v>
      </c>
      <c r="C28">
        <f t="shared" si="5"/>
        <v>2018</v>
      </c>
      <c r="D28">
        <f t="shared" si="5"/>
        <v>2019</v>
      </c>
      <c r="E28">
        <f t="shared" si="5"/>
        <v>2020</v>
      </c>
      <c r="F28">
        <f t="shared" si="5"/>
        <v>2021</v>
      </c>
      <c r="G28">
        <f t="shared" si="5"/>
        <v>2022</v>
      </c>
      <c r="H28">
        <f t="shared" si="5"/>
        <v>2023</v>
      </c>
      <c r="I28">
        <f t="shared" si="5"/>
        <v>2024</v>
      </c>
      <c r="J28">
        <f t="shared" si="5"/>
        <v>2025</v>
      </c>
      <c r="K28">
        <f t="shared" si="5"/>
        <v>2026</v>
      </c>
      <c r="L28">
        <f t="shared" si="5"/>
        <v>2027</v>
      </c>
      <c r="M28">
        <f t="shared" si="5"/>
        <v>2028</v>
      </c>
      <c r="N28">
        <f t="shared" si="5"/>
        <v>2029</v>
      </c>
      <c r="O28">
        <f t="shared" si="5"/>
        <v>2030</v>
      </c>
      <c r="P28">
        <f t="shared" si="5"/>
        <v>2031</v>
      </c>
      <c r="Q28">
        <f t="shared" si="5"/>
        <v>2032</v>
      </c>
      <c r="R28">
        <f t="shared" si="5"/>
        <v>2033</v>
      </c>
      <c r="S28">
        <f t="shared" si="5"/>
        <v>2034</v>
      </c>
      <c r="T28">
        <f t="shared" si="5"/>
        <v>2035</v>
      </c>
      <c r="U28">
        <f t="shared" si="5"/>
        <v>2036</v>
      </c>
      <c r="V28">
        <f t="shared" si="5"/>
        <v>2037</v>
      </c>
      <c r="W28">
        <f t="shared" si="5"/>
        <v>2038</v>
      </c>
      <c r="X28">
        <f t="shared" si="5"/>
        <v>2039</v>
      </c>
      <c r="Y28">
        <f t="shared" si="5"/>
        <v>2040</v>
      </c>
      <c r="Z28">
        <f t="shared" si="5"/>
        <v>2041</v>
      </c>
      <c r="AA28">
        <f t="shared" si="5"/>
        <v>2042</v>
      </c>
      <c r="AB28">
        <f t="shared" si="5"/>
        <v>2043</v>
      </c>
      <c r="AC28">
        <f t="shared" si="5"/>
        <v>2044</v>
      </c>
      <c r="AD28">
        <f t="shared" si="5"/>
        <v>2045</v>
      </c>
      <c r="AE28">
        <f t="shared" si="5"/>
        <v>2046</v>
      </c>
      <c r="AF28">
        <f t="shared" si="5"/>
        <v>2047</v>
      </c>
      <c r="AG28">
        <f t="shared" si="5"/>
        <v>2048</v>
      </c>
      <c r="AH28">
        <f t="shared" si="5"/>
        <v>2049</v>
      </c>
      <c r="AI28">
        <f t="shared" si="5"/>
        <v>2050</v>
      </c>
    </row>
    <row r="29" spans="1:35" x14ac:dyDescent="0.25">
      <c r="A29" t="str">
        <f>'AEO 43'!B77</f>
        <v xml:space="preserve">      Minicompact</v>
      </c>
      <c r="B29">
        <f>('AEO 43'!C77/100)*(SUM(B$3:B$5)/SUM(B$3:B$5,B$11:B$13))</f>
        <v>3.4448027816852619E-3</v>
      </c>
      <c r="C29">
        <f>('AEO 43'!D77/100)*(SUM(C$3:C$5)/SUM(C$3:C$5,C$11:C$13))</f>
        <v>3.7082286974625643E-3</v>
      </c>
      <c r="D29">
        <f>('AEO 43'!E77/100)*(SUM(D$3:D$5)/SUM(D$3:D$5,D$11:D$13))</f>
        <v>3.447562415138035E-3</v>
      </c>
      <c r="E29">
        <f>('AEO 43'!F77/100)*(SUM(E$3:E$5)/SUM(E$3:E$5,E$11:E$13))</f>
        <v>3.5506605188535129E-3</v>
      </c>
      <c r="F29">
        <f>('AEO 43'!G77/100)*(SUM(F$3:F$5)/SUM(F$3:F$5,F$11:F$13))</f>
        <v>3.4292995883106903E-3</v>
      </c>
      <c r="G29">
        <f>('AEO 43'!H77/100)*(SUM(G$3:G$5)/SUM(G$3:G$5,G$11:G$13))</f>
        <v>3.3688935994501388E-3</v>
      </c>
      <c r="H29">
        <f>('AEO 43'!I77/100)*(SUM(H$3:H$5)/SUM(H$3:H$5,H$11:H$13))</f>
        <v>3.4383848197536105E-3</v>
      </c>
      <c r="I29">
        <f>('AEO 43'!J77/100)*(SUM(I$3:I$5)/SUM(I$3:I$5,I$11:I$13))</f>
        <v>3.427015192456956E-3</v>
      </c>
      <c r="J29">
        <f>('AEO 43'!K77/100)*(SUM(J$3:J$5)/SUM(J$3:J$5,J$11:J$13))</f>
        <v>3.4023618590339321E-3</v>
      </c>
      <c r="K29">
        <f>('AEO 43'!L77/100)*(SUM(K$3:K$5)/SUM(K$3:K$5,K$11:K$13))</f>
        <v>3.4710575803649068E-3</v>
      </c>
      <c r="L29">
        <f>('AEO 43'!M77/100)*(SUM(L$3:L$5)/SUM(L$3:L$5,L$11:L$13))</f>
        <v>3.5303614772069928E-3</v>
      </c>
      <c r="M29">
        <f>('AEO 43'!N77/100)*(SUM(M$3:M$5)/SUM(M$3:M$5,M$11:M$13))</f>
        <v>3.5409555863911519E-3</v>
      </c>
      <c r="N29">
        <f>('AEO 43'!O77/100)*(SUM(N$3:N$5)/SUM(N$3:N$5,N$11:N$13))</f>
        <v>3.6463408430865252E-3</v>
      </c>
      <c r="O29">
        <f>('AEO 43'!P77/100)*(SUM(O$3:O$5)/SUM(O$3:O$5,O$11:O$13))</f>
        <v>3.604370102339959E-3</v>
      </c>
      <c r="P29">
        <f>('AEO 43'!Q77/100)*(SUM(P$3:P$5)/SUM(P$3:P$5,P$11:P$13))</f>
        <v>3.6624697101573659E-3</v>
      </c>
      <c r="Q29">
        <f>('AEO 43'!R77/100)*(SUM(Q$3:Q$5)/SUM(Q$3:Q$5,Q$11:Q$13))</f>
        <v>3.708828827862041E-3</v>
      </c>
      <c r="R29">
        <f>('AEO 43'!S77/100)*(SUM(R$3:R$5)/SUM(R$3:R$5,R$11:R$13))</f>
        <v>3.7261793523831717E-3</v>
      </c>
      <c r="S29">
        <f>('AEO 43'!T77/100)*(SUM(S$3:S$5)/SUM(S$3:S$5,S$11:S$13))</f>
        <v>3.7573892007460143E-3</v>
      </c>
      <c r="T29">
        <f>('AEO 43'!U77/100)*(SUM(T$3:T$5)/SUM(T$3:T$5,T$11:T$13))</f>
        <v>3.7734962141731231E-3</v>
      </c>
      <c r="U29">
        <f>('AEO 43'!V77/100)*(SUM(U$3:U$5)/SUM(U$3:U$5,U$11:U$13))</f>
        <v>3.7964801849285031E-3</v>
      </c>
      <c r="V29">
        <f>('AEO 43'!W77/100)*(SUM(V$3:V$5)/SUM(V$3:V$5,V$11:V$13))</f>
        <v>3.791789375693458E-3</v>
      </c>
      <c r="W29">
        <f>('AEO 43'!X77/100)*(SUM(W$3:W$5)/SUM(W$3:W$5,W$11:W$13))</f>
        <v>3.8191576767250416E-3</v>
      </c>
      <c r="X29">
        <f>('AEO 43'!Y77/100)*(SUM(X$3:X$5)/SUM(X$3:X$5,X$11:X$13))</f>
        <v>3.8302057713461139E-3</v>
      </c>
      <c r="Y29">
        <f>('AEO 43'!Z77/100)*(SUM(Y$3:Y$5)/SUM(Y$3:Y$5,Y$11:Y$13))</f>
        <v>3.8402506591045213E-3</v>
      </c>
      <c r="Z29">
        <f>('AEO 43'!AA77/100)*(SUM(Z$3:Z$5)/SUM(Z$3:Z$5,Z$11:Z$13))</f>
        <v>3.8345704798281367E-3</v>
      </c>
      <c r="AA29">
        <f>('AEO 43'!AB77/100)*(SUM(AA$3:AA$5)/SUM(AA$3:AA$5,AA$11:AA$13))</f>
        <v>3.8492342506785278E-3</v>
      </c>
      <c r="AB29">
        <f>('AEO 43'!AC77/100)*(SUM(AB$3:AB$5)/SUM(AB$3:AB$5,AB$11:AB$13))</f>
        <v>3.831336074176996E-3</v>
      </c>
      <c r="AC29">
        <f>('AEO 43'!AD77/100)*(SUM(AC$3:AC$5)/SUM(AC$3:AC$5,AC$11:AC$13))</f>
        <v>3.8256716656695829E-3</v>
      </c>
      <c r="AD29">
        <f>('AEO 43'!AE77/100)*(SUM(AD$3:AD$5)/SUM(AD$3:AD$5,AD$11:AD$13))</f>
        <v>3.8298643392968008E-3</v>
      </c>
      <c r="AE29">
        <f>('AEO 43'!AF77/100)*(SUM(AE$3:AE$5)/SUM(AE$3:AE$5,AE$11:AE$13))</f>
        <v>3.8299647511525242E-3</v>
      </c>
      <c r="AF29">
        <f>('AEO 43'!AG77/100)*(SUM(AF$3:AF$5)/SUM(AF$3:AF$5,AF$11:AF$13))</f>
        <v>3.8168721616496032E-3</v>
      </c>
      <c r="AG29">
        <f>('AEO 43'!AH77/100)*(SUM(AG$3:AG$5)/SUM(AG$3:AG$5,AG$11:AG$13))</f>
        <v>3.8176878798481897E-3</v>
      </c>
      <c r="AH29">
        <f>('AEO 43'!AI77/100)*(SUM(AH$3:AH$5)/SUM(AH$3:AH$5,AH$11:AH$13))</f>
        <v>3.7945022296322316E-3</v>
      </c>
      <c r="AI29">
        <f>('AEO 43'!AJ77/100)*(SUM(AI$3:AI$5)/SUM(AI$3:AI$5,AI$11:AI$13))</f>
        <v>3.7797473669294733E-3</v>
      </c>
    </row>
    <row r="30" spans="1:35" x14ac:dyDescent="0.25">
      <c r="A30" t="str">
        <f>'AEO 43'!B78</f>
        <v xml:space="preserve">      Subcompact</v>
      </c>
      <c r="B30">
        <f>('AEO 43'!C78/100)*(SUM(B$3:B$5)/SUM(B$3:B$5,B$11:B$13))</f>
        <v>4.2540703158191751E-2</v>
      </c>
      <c r="C30">
        <f>('AEO 43'!D78/100)*(SUM(C$3:C$5)/SUM(C$3:C$5,C$11:C$13))</f>
        <v>4.3277773651941021E-2</v>
      </c>
      <c r="D30">
        <f>('AEO 43'!E78/100)*(SUM(D$3:D$5)/SUM(D$3:D$5,D$11:D$13))</f>
        <v>3.9495646357330869E-2</v>
      </c>
      <c r="E30">
        <f>('AEO 43'!F78/100)*(SUM(E$3:E$5)/SUM(E$3:E$5,E$11:E$13))</f>
        <v>3.976921391196462E-2</v>
      </c>
      <c r="F30">
        <f>('AEO 43'!G78/100)*(SUM(F$3:F$5)/SUM(F$3:F$5,F$11:F$13))</f>
        <v>3.7885408625762486E-2</v>
      </c>
      <c r="G30">
        <f>('AEO 43'!H78/100)*(SUM(G$3:G$5)/SUM(G$3:G$5,G$11:G$13))</f>
        <v>3.655747182891738E-2</v>
      </c>
      <c r="H30">
        <f>('AEO 43'!I78/100)*(SUM(H$3:H$5)/SUM(H$3:H$5,H$11:H$13))</f>
        <v>3.6743786588361464E-2</v>
      </c>
      <c r="I30">
        <f>('AEO 43'!J78/100)*(SUM(I$3:I$5)/SUM(I$3:I$5,I$11:I$13))</f>
        <v>3.6533187690764392E-2</v>
      </c>
      <c r="J30">
        <f>('AEO 43'!K78/100)*(SUM(J$3:J$5)/SUM(J$3:J$5,J$11:J$13))</f>
        <v>3.6402074095705977E-2</v>
      </c>
      <c r="K30">
        <f>('AEO 43'!L78/100)*(SUM(K$3:K$5)/SUM(K$3:K$5,K$11:K$13))</f>
        <v>3.5999072166911145E-2</v>
      </c>
      <c r="L30">
        <f>('AEO 43'!M78/100)*(SUM(L$3:L$5)/SUM(L$3:L$5,L$11:L$13))</f>
        <v>3.6320692757536993E-2</v>
      </c>
      <c r="M30">
        <f>('AEO 43'!N78/100)*(SUM(M$3:M$5)/SUM(M$3:M$5,M$11:M$13))</f>
        <v>3.624642506067946E-2</v>
      </c>
      <c r="N30">
        <f>('AEO 43'!O78/100)*(SUM(N$3:N$5)/SUM(N$3:N$5,N$11:N$13))</f>
        <v>3.6762345286743402E-2</v>
      </c>
      <c r="O30">
        <f>('AEO 43'!P78/100)*(SUM(O$3:O$5)/SUM(O$3:O$5,O$11:O$13))</f>
        <v>3.6408615899447723E-2</v>
      </c>
      <c r="P30">
        <f>('AEO 43'!Q78/100)*(SUM(P$3:P$5)/SUM(P$3:P$5,P$11:P$13))</f>
        <v>3.6731050153200398E-2</v>
      </c>
      <c r="Q30">
        <f>('AEO 43'!R78/100)*(SUM(Q$3:Q$5)/SUM(Q$3:Q$5,Q$11:Q$13))</f>
        <v>3.7044403528429158E-2</v>
      </c>
      <c r="R30">
        <f>('AEO 43'!S78/100)*(SUM(R$3:R$5)/SUM(R$3:R$5,R$11:R$13))</f>
        <v>3.7068359577640556E-2</v>
      </c>
      <c r="S30">
        <f>('AEO 43'!T78/100)*(SUM(S$3:S$5)/SUM(S$3:S$5,S$11:S$13))</f>
        <v>3.7164914616759331E-2</v>
      </c>
      <c r="T30">
        <f>('AEO 43'!U78/100)*(SUM(T$3:T$5)/SUM(T$3:T$5,T$11:T$13))</f>
        <v>3.7173436733130304E-2</v>
      </c>
      <c r="U30">
        <f>('AEO 43'!V78/100)*(SUM(U$3:U$5)/SUM(U$3:U$5,U$11:U$13))</f>
        <v>3.7226886393295883E-2</v>
      </c>
      <c r="V30">
        <f>('AEO 43'!W78/100)*(SUM(V$3:V$5)/SUM(V$3:V$5,V$11:V$13))</f>
        <v>3.7087432868889429E-2</v>
      </c>
      <c r="W30">
        <f>('AEO 43'!X78/100)*(SUM(W$3:W$5)/SUM(W$3:W$5,W$11:W$13))</f>
        <v>3.7183856287308345E-2</v>
      </c>
      <c r="X30">
        <f>('AEO 43'!Y78/100)*(SUM(X$3:X$5)/SUM(X$3:X$5,X$11:X$13))</f>
        <v>3.7163720160019752E-2</v>
      </c>
      <c r="Y30">
        <f>('AEO 43'!Z78/100)*(SUM(Y$3:Y$5)/SUM(Y$3:Y$5,Y$11:Y$13))</f>
        <v>3.7135115366340551E-2</v>
      </c>
      <c r="Z30">
        <f>('AEO 43'!AA78/100)*(SUM(Z$3:Z$5)/SUM(Z$3:Z$5,Z$11:Z$13))</f>
        <v>3.6977847344518908E-2</v>
      </c>
      <c r="AA30">
        <f>('AEO 43'!AB78/100)*(SUM(AA$3:AA$5)/SUM(AA$3:AA$5,AA$11:AA$13))</f>
        <v>3.6984553838354417E-2</v>
      </c>
      <c r="AB30">
        <f>('AEO 43'!AC78/100)*(SUM(AB$3:AB$5)/SUM(AB$3:AB$5,AB$11:AB$13))</f>
        <v>3.6747219016599802E-2</v>
      </c>
      <c r="AC30">
        <f>('AEO 43'!AD78/100)*(SUM(AC$3:AC$5)/SUM(AC$3:AC$5,AC$11:AC$13))</f>
        <v>3.6601252188315087E-2</v>
      </c>
      <c r="AD30">
        <f>('AEO 43'!AE78/100)*(SUM(AD$3:AD$5)/SUM(AD$3:AD$5,AD$11:AD$13))</f>
        <v>3.6523898751002322E-2</v>
      </c>
      <c r="AE30">
        <f>('AEO 43'!AF78/100)*(SUM(AE$3:AE$5)/SUM(AE$3:AE$5,AE$11:AE$13))</f>
        <v>3.6409647940199928E-2</v>
      </c>
      <c r="AF30">
        <f>('AEO 43'!AG78/100)*(SUM(AF$3:AF$5)/SUM(AF$3:AF$5,AF$11:AF$13))</f>
        <v>3.6225571822322479E-2</v>
      </c>
      <c r="AG30">
        <f>('AEO 43'!AH78/100)*(SUM(AG$3:AG$5)/SUM(AG$3:AG$5,AG$11:AG$13))</f>
        <v>3.6128303933405333E-2</v>
      </c>
      <c r="AH30">
        <f>('AEO 43'!AI78/100)*(SUM(AH$3:AH$5)/SUM(AH$3:AH$5,AH$11:AH$13))</f>
        <v>3.5848097675863701E-2</v>
      </c>
      <c r="AI30">
        <f>('AEO 43'!AJ78/100)*(SUM(AI$3:AI$5)/SUM(AI$3:AI$5,AI$11:AI$13))</f>
        <v>3.5624215453927417E-2</v>
      </c>
    </row>
    <row r="31" spans="1:35" x14ac:dyDescent="0.25">
      <c r="A31" t="str">
        <f>'AEO 43'!B79</f>
        <v xml:space="preserve">      Compact</v>
      </c>
      <c r="B31">
        <f>('AEO 43'!C79/100)*(SUM(B$3:B$5)/SUM(B$3:B$5,B$11:B$13))</f>
        <v>0.17157285826823582</v>
      </c>
      <c r="C31">
        <f>('AEO 43'!D79/100)*(SUM(C$3:C$5)/SUM(C$3:C$5,C$11:C$13))</f>
        <v>0.17343380333469841</v>
      </c>
      <c r="D31">
        <f>('AEO 43'!E79/100)*(SUM(D$3:D$5)/SUM(D$3:D$5,D$11:D$13))</f>
        <v>0.16136766237124361</v>
      </c>
      <c r="E31">
        <f>('AEO 43'!F79/100)*(SUM(E$3:E$5)/SUM(E$3:E$5,E$11:E$13))</f>
        <v>0.16040727789889614</v>
      </c>
      <c r="F31">
        <f>('AEO 43'!G79/100)*(SUM(F$3:F$5)/SUM(F$3:F$5,F$11:F$13))</f>
        <v>0.15293970139727428</v>
      </c>
      <c r="G31">
        <f>('AEO 43'!H79/100)*(SUM(G$3:G$5)/SUM(G$3:G$5,G$11:G$13))</f>
        <v>0.14785917129398141</v>
      </c>
      <c r="H31">
        <f>('AEO 43'!I79/100)*(SUM(H$3:H$5)/SUM(H$3:H$5,H$11:H$13))</f>
        <v>0.1491451938579246</v>
      </c>
      <c r="I31">
        <f>('AEO 43'!J79/100)*(SUM(I$3:I$5)/SUM(I$3:I$5,I$11:I$13))</f>
        <v>0.14758708498348336</v>
      </c>
      <c r="J31">
        <f>('AEO 43'!K79/100)*(SUM(J$3:J$5)/SUM(J$3:J$5,J$11:J$13))</f>
        <v>0.14597114973873207</v>
      </c>
      <c r="K31">
        <f>('AEO 43'!L79/100)*(SUM(K$3:K$5)/SUM(K$3:K$5,K$11:K$13))</f>
        <v>0.14524398088021589</v>
      </c>
      <c r="L31">
        <f>('AEO 43'!M79/100)*(SUM(L$3:L$5)/SUM(L$3:L$5,L$11:L$13))</f>
        <v>0.14598917333534925</v>
      </c>
      <c r="M31">
        <f>('AEO 43'!N79/100)*(SUM(M$3:M$5)/SUM(M$3:M$5,M$11:M$13))</f>
        <v>0.14609547463528413</v>
      </c>
      <c r="N31">
        <f>('AEO 43'!O79/100)*(SUM(N$3:N$5)/SUM(N$3:N$5,N$11:N$13))</f>
        <v>0.14761076951013977</v>
      </c>
      <c r="O31">
        <f>('AEO 43'!P79/100)*(SUM(O$3:O$5)/SUM(O$3:O$5,O$11:O$13))</f>
        <v>0.14659442420137092</v>
      </c>
      <c r="P31">
        <f>('AEO 43'!Q79/100)*(SUM(P$3:P$5)/SUM(P$3:P$5,P$11:P$13))</f>
        <v>0.1476345845709176</v>
      </c>
      <c r="Q31">
        <f>('AEO 43'!R79/100)*(SUM(Q$3:Q$5)/SUM(Q$3:Q$5,Q$11:Q$13))</f>
        <v>0.14886666098858889</v>
      </c>
      <c r="R31">
        <f>('AEO 43'!S79/100)*(SUM(R$3:R$5)/SUM(R$3:R$5,R$11:R$13))</f>
        <v>0.14900115814125661</v>
      </c>
      <c r="S31">
        <f>('AEO 43'!T79/100)*(SUM(S$3:S$5)/SUM(S$3:S$5,S$11:S$13))</f>
        <v>0.14930549799175158</v>
      </c>
      <c r="T31">
        <f>('AEO 43'!U79/100)*(SUM(T$3:T$5)/SUM(T$3:T$5,T$11:T$13))</f>
        <v>0.14929838610375737</v>
      </c>
      <c r="U31">
        <f>('AEO 43'!V79/100)*(SUM(U$3:U$5)/SUM(U$3:U$5,U$11:U$13))</f>
        <v>0.14938290041343696</v>
      </c>
      <c r="V31">
        <f>('AEO 43'!W79/100)*(SUM(V$3:V$5)/SUM(V$3:V$5,V$11:V$13))</f>
        <v>0.1489815062932652</v>
      </c>
      <c r="W31">
        <f>('AEO 43'!X79/100)*(SUM(W$3:W$5)/SUM(W$3:W$5,W$11:W$13))</f>
        <v>0.14917733443205136</v>
      </c>
      <c r="X31">
        <f>('AEO 43'!Y79/100)*(SUM(X$3:X$5)/SUM(X$3:X$5,X$11:X$13))</f>
        <v>0.14899162887803893</v>
      </c>
      <c r="Y31">
        <f>('AEO 43'!Z79/100)*(SUM(Y$3:Y$5)/SUM(Y$3:Y$5,Y$11:Y$13))</f>
        <v>0.14876902284023907</v>
      </c>
      <c r="Z31">
        <f>('AEO 43'!AA79/100)*(SUM(Z$3:Z$5)/SUM(Z$3:Z$5,Z$11:Z$13))</f>
        <v>0.14818495183797972</v>
      </c>
      <c r="AA31">
        <f>('AEO 43'!AB79/100)*(SUM(AA$3:AA$5)/SUM(AA$3:AA$5,AA$11:AA$13))</f>
        <v>0.14805626324988397</v>
      </c>
      <c r="AB31">
        <f>('AEO 43'!AC79/100)*(SUM(AB$3:AB$5)/SUM(AB$3:AB$5,AB$11:AB$13))</f>
        <v>0.14722615908672987</v>
      </c>
      <c r="AC31">
        <f>('AEO 43'!AD79/100)*(SUM(AC$3:AC$5)/SUM(AC$3:AC$5,AC$11:AC$13))</f>
        <v>0.14662656564384879</v>
      </c>
      <c r="AD31">
        <f>('AEO 43'!AE79/100)*(SUM(AD$3:AD$5)/SUM(AD$3:AD$5,AD$11:AD$13))</f>
        <v>0.14623758675273937</v>
      </c>
      <c r="AE31">
        <f>('AEO 43'!AF79/100)*(SUM(AE$3:AE$5)/SUM(AE$3:AE$5,AE$11:AE$13))</f>
        <v>0.14571417389241711</v>
      </c>
      <c r="AF31">
        <f>('AEO 43'!AG79/100)*(SUM(AF$3:AF$5)/SUM(AF$3:AF$5,AF$11:AF$13))</f>
        <v>0.14497622345242084</v>
      </c>
      <c r="AG31">
        <f>('AEO 43'!AH79/100)*(SUM(AG$3:AG$5)/SUM(AG$3:AG$5,AG$11:AG$13))</f>
        <v>0.14446879877741536</v>
      </c>
      <c r="AH31">
        <f>('AEO 43'!AI79/100)*(SUM(AH$3:AH$5)/SUM(AH$3:AH$5,AH$11:AH$13))</f>
        <v>0.14342142706623309</v>
      </c>
      <c r="AI31">
        <f>('AEO 43'!AJ79/100)*(SUM(AI$3:AI$5)/SUM(AI$3:AI$5,AI$11:AI$13))</f>
        <v>0.14249488753035924</v>
      </c>
    </row>
    <row r="32" spans="1:35" x14ac:dyDescent="0.25">
      <c r="A32" t="str">
        <f>'AEO 43'!B80</f>
        <v xml:space="preserve">      Midsize</v>
      </c>
      <c r="B32">
        <f>('AEO 43'!C80/100)*(SUM(B$3:B$5)/SUM(B$3:B$5,B$11:B$13))</f>
        <v>0.37691997148638279</v>
      </c>
      <c r="C32">
        <f>('AEO 43'!D80/100)*(SUM(C$3:C$5)/SUM(C$3:C$5,C$11:C$13))</f>
        <v>0.37501669102669266</v>
      </c>
      <c r="D32">
        <f>('AEO 43'!E80/100)*(SUM(D$3:D$5)/SUM(D$3:D$5,D$11:D$13))</f>
        <v>0.37807977872888415</v>
      </c>
      <c r="E32">
        <f>('AEO 43'!F80/100)*(SUM(E$3:E$5)/SUM(E$3:E$5,E$11:E$13))</f>
        <v>0.36714612155847798</v>
      </c>
      <c r="F32">
        <f>('AEO 43'!G80/100)*(SUM(F$3:F$5)/SUM(F$3:F$5,F$11:F$13))</f>
        <v>0.35745161275047599</v>
      </c>
      <c r="G32">
        <f>('AEO 43'!H80/100)*(SUM(G$3:G$5)/SUM(G$3:G$5,G$11:G$13))</f>
        <v>0.34429589213214856</v>
      </c>
      <c r="H32">
        <f>('AEO 43'!I80/100)*(SUM(H$3:H$5)/SUM(H$3:H$5,H$11:H$13))</f>
        <v>0.34416077950627583</v>
      </c>
      <c r="I32">
        <f>('AEO 43'!J80/100)*(SUM(I$3:I$5)/SUM(I$3:I$5,I$11:I$13))</f>
        <v>0.34074565288595121</v>
      </c>
      <c r="J32">
        <f>('AEO 43'!K80/100)*(SUM(J$3:J$5)/SUM(J$3:J$5,J$11:J$13))</f>
        <v>0.33932051529435153</v>
      </c>
      <c r="K32">
        <f>('AEO 43'!L80/100)*(SUM(K$3:K$5)/SUM(K$3:K$5,K$11:K$13))</f>
        <v>0.33684407834969149</v>
      </c>
      <c r="L32">
        <f>('AEO 43'!M80/100)*(SUM(L$3:L$5)/SUM(L$3:L$5,L$11:L$13))</f>
        <v>0.33528249517603431</v>
      </c>
      <c r="M32">
        <f>('AEO 43'!N80/100)*(SUM(M$3:M$5)/SUM(M$3:M$5,M$11:M$13))</f>
        <v>0.338815097676327</v>
      </c>
      <c r="N32">
        <f>('AEO 43'!O80/100)*(SUM(N$3:N$5)/SUM(N$3:N$5,N$11:N$13))</f>
        <v>0.33639664473908565</v>
      </c>
      <c r="O32">
        <f>('AEO 43'!P80/100)*(SUM(O$3:O$5)/SUM(O$3:O$5,O$11:O$13))</f>
        <v>0.34058508574621549</v>
      </c>
      <c r="P32">
        <f>('AEO 43'!Q80/100)*(SUM(P$3:P$5)/SUM(P$3:P$5,P$11:P$13))</f>
        <v>0.34072730137339258</v>
      </c>
      <c r="Q32">
        <f>('AEO 43'!R80/100)*(SUM(Q$3:Q$5)/SUM(Q$3:Q$5,Q$11:Q$13))</f>
        <v>0.34429061860464089</v>
      </c>
      <c r="R32">
        <f>('AEO 43'!S80/100)*(SUM(R$3:R$5)/SUM(R$3:R$5,R$11:R$13))</f>
        <v>0.34570442702514215</v>
      </c>
      <c r="S32">
        <f>('AEO 43'!T80/100)*(SUM(S$3:S$5)/SUM(S$3:S$5,S$11:S$13))</f>
        <v>0.34521854910246885</v>
      </c>
      <c r="T32">
        <f>('AEO 43'!U80/100)*(SUM(T$3:T$5)/SUM(T$3:T$5,T$11:T$13))</f>
        <v>0.3455185653702274</v>
      </c>
      <c r="U32">
        <f>('AEO 43'!V80/100)*(SUM(U$3:U$5)/SUM(U$3:U$5,U$11:U$13))</f>
        <v>0.34506062949279021</v>
      </c>
      <c r="V32">
        <f>('AEO 43'!W80/100)*(SUM(V$3:V$5)/SUM(V$3:V$5,V$11:V$13))</f>
        <v>0.34638675702956379</v>
      </c>
      <c r="W32">
        <f>('AEO 43'!X80/100)*(SUM(W$3:W$5)/SUM(W$3:W$5,W$11:W$13))</f>
        <v>0.34518194196995999</v>
      </c>
      <c r="X32">
        <f>('AEO 43'!Y80/100)*(SUM(X$3:X$5)/SUM(X$3:X$5,X$11:X$13))</f>
        <v>0.3444103508912118</v>
      </c>
      <c r="Y32">
        <f>('AEO 43'!Z80/100)*(SUM(Y$3:Y$5)/SUM(Y$3:Y$5,Y$11:Y$13))</f>
        <v>0.34363379414348488</v>
      </c>
      <c r="Z32">
        <f>('AEO 43'!AA80/100)*(SUM(Z$3:Z$5)/SUM(Z$3:Z$5,Z$11:Z$13))</f>
        <v>0.34323355887554458</v>
      </c>
      <c r="AA32">
        <f>('AEO 43'!AB80/100)*(SUM(AA$3:AA$5)/SUM(AA$3:AA$5,AA$11:AA$13))</f>
        <v>0.34164988126709073</v>
      </c>
      <c r="AB32">
        <f>('AEO 43'!AC80/100)*(SUM(AB$3:AB$5)/SUM(AB$3:AB$5,AB$11:AB$13))</f>
        <v>0.34137850002071407</v>
      </c>
      <c r="AC32">
        <f>('AEO 43'!AD80/100)*(SUM(AC$3:AC$5)/SUM(AC$3:AC$5,AC$11:AC$13))</f>
        <v>0.34033803720190403</v>
      </c>
      <c r="AD32">
        <f>('AEO 43'!AE80/100)*(SUM(AD$3:AD$5)/SUM(AD$3:AD$5,AD$11:AD$13))</f>
        <v>0.33874590414397493</v>
      </c>
      <c r="AE32">
        <f>('AEO 43'!AF80/100)*(SUM(AE$3:AE$5)/SUM(AE$3:AE$5,AE$11:AE$13))</f>
        <v>0.33710349213590457</v>
      </c>
      <c r="AF32">
        <f>('AEO 43'!AG80/100)*(SUM(AF$3:AF$5)/SUM(AF$3:AF$5,AF$11:AF$13))</f>
        <v>0.33564283472773304</v>
      </c>
      <c r="AG32">
        <f>('AEO 43'!AH80/100)*(SUM(AG$3:AG$5)/SUM(AG$3:AG$5,AG$11:AG$13))</f>
        <v>0.33357046410653135</v>
      </c>
      <c r="AH32">
        <f>('AEO 43'!AI80/100)*(SUM(AH$3:AH$5)/SUM(AH$3:AH$5,AH$11:AH$13))</f>
        <v>0.33244570553530667</v>
      </c>
      <c r="AI32">
        <f>('AEO 43'!AJ80/100)*(SUM(AI$3:AI$5)/SUM(AI$3:AI$5,AI$11:AI$13))</f>
        <v>0.33047649349710362</v>
      </c>
    </row>
    <row r="33" spans="1:35" x14ac:dyDescent="0.25">
      <c r="A33" t="str">
        <f>'AEO 43'!B81</f>
        <v xml:space="preserve">      Large</v>
      </c>
      <c r="B33">
        <f>('AEO 43'!C81/100)*(SUM(B$3:B$5)/SUM(B$3:B$5,B$11:B$13))</f>
        <v>9.3100953341354417E-2</v>
      </c>
      <c r="C33">
        <f>('AEO 43'!D81/100)*(SUM(C$3:C$5)/SUM(C$3:C$5,C$11:C$13))</f>
        <v>9.1584594645823567E-2</v>
      </c>
      <c r="D33">
        <f>('AEO 43'!E81/100)*(SUM(D$3:D$5)/SUM(D$3:D$5,D$11:D$13))</f>
        <v>9.3024716787774075E-2</v>
      </c>
      <c r="E33">
        <f>('AEO 43'!F81/100)*(SUM(E$3:E$5)/SUM(E$3:E$5,E$11:E$13))</f>
        <v>8.9087999502778015E-2</v>
      </c>
      <c r="F33">
        <f>('AEO 43'!G81/100)*(SUM(F$3:F$5)/SUM(F$3:F$5,F$11:F$13))</f>
        <v>8.6981041411915844E-2</v>
      </c>
      <c r="G33">
        <f>('AEO 43'!H81/100)*(SUM(G$3:G$5)/SUM(G$3:G$5,G$11:G$13))</f>
        <v>8.2584182608679099E-2</v>
      </c>
      <c r="H33">
        <f>('AEO 43'!I81/100)*(SUM(H$3:H$5)/SUM(H$3:H$5,H$11:H$13))</f>
        <v>8.1945220285830053E-2</v>
      </c>
      <c r="I33">
        <f>('AEO 43'!J81/100)*(SUM(I$3:I$5)/SUM(I$3:I$5,I$11:I$13))</f>
        <v>8.1729343206992044E-2</v>
      </c>
      <c r="J33">
        <f>('AEO 43'!K81/100)*(SUM(J$3:J$5)/SUM(J$3:J$5,J$11:J$13))</f>
        <v>8.0509303022163428E-2</v>
      </c>
      <c r="K33">
        <f>('AEO 43'!L81/100)*(SUM(K$3:K$5)/SUM(K$3:K$5,K$11:K$13))</f>
        <v>8.0461926124870881E-2</v>
      </c>
      <c r="L33">
        <f>('AEO 43'!M81/100)*(SUM(L$3:L$5)/SUM(L$3:L$5,L$11:L$13))</f>
        <v>7.9724915426717863E-2</v>
      </c>
      <c r="M33">
        <f>('AEO 43'!N81/100)*(SUM(M$3:M$5)/SUM(M$3:M$5,M$11:M$13))</f>
        <v>8.061003097415162E-2</v>
      </c>
      <c r="N33">
        <f>('AEO 43'!O81/100)*(SUM(N$3:N$5)/SUM(N$3:N$5,N$11:N$13))</f>
        <v>7.954847931698035E-2</v>
      </c>
      <c r="O33">
        <f>('AEO 43'!P81/100)*(SUM(O$3:O$5)/SUM(O$3:O$5,O$11:O$13))</f>
        <v>8.0593686672547751E-2</v>
      </c>
      <c r="P33">
        <f>('AEO 43'!Q81/100)*(SUM(P$3:P$5)/SUM(P$3:P$5,P$11:P$13))</f>
        <v>8.0385668946932512E-2</v>
      </c>
      <c r="Q33">
        <f>('AEO 43'!R81/100)*(SUM(Q$3:Q$5)/SUM(Q$3:Q$5,Q$11:Q$13))</f>
        <v>8.1100430243189095E-2</v>
      </c>
      <c r="R33">
        <f>('AEO 43'!S81/100)*(SUM(R$3:R$5)/SUM(R$3:R$5,R$11:R$13))</f>
        <v>8.1344305654195301E-2</v>
      </c>
      <c r="S33">
        <f>('AEO 43'!T81/100)*(SUM(S$3:S$5)/SUM(S$3:S$5,S$11:S$13))</f>
        <v>8.1239697354172663E-2</v>
      </c>
      <c r="T33">
        <f>('AEO 43'!U81/100)*(SUM(T$3:T$5)/SUM(T$3:T$5,T$11:T$13))</f>
        <v>8.1228097019328815E-2</v>
      </c>
      <c r="U33">
        <f>('AEO 43'!V81/100)*(SUM(U$3:U$5)/SUM(U$3:U$5,U$11:U$13))</f>
        <v>8.0970026895635192E-2</v>
      </c>
      <c r="V33">
        <f>('AEO 43'!W81/100)*(SUM(V$3:V$5)/SUM(V$3:V$5,V$11:V$13))</f>
        <v>8.1273962205857822E-2</v>
      </c>
      <c r="W33">
        <f>('AEO 43'!X81/100)*(SUM(W$3:W$5)/SUM(W$3:W$5,W$11:W$13))</f>
        <v>8.0819502997585391E-2</v>
      </c>
      <c r="X33">
        <f>('AEO 43'!Y81/100)*(SUM(X$3:X$5)/SUM(X$3:X$5,X$11:X$13))</f>
        <v>8.0519553525736989E-2</v>
      </c>
      <c r="Y33">
        <f>('AEO 43'!Z81/100)*(SUM(Y$3:Y$5)/SUM(Y$3:Y$5,Y$11:Y$13))</f>
        <v>8.0232493409507971E-2</v>
      </c>
      <c r="Z33">
        <f>('AEO 43'!AA81/100)*(SUM(Z$3:Z$5)/SUM(Z$3:Z$5,Z$11:Z$13))</f>
        <v>8.0086629301455783E-2</v>
      </c>
      <c r="AA33">
        <f>('AEO 43'!AB81/100)*(SUM(AA$3:AA$5)/SUM(AA$3:AA$5,AA$11:AA$13))</f>
        <v>7.9582937969730316E-2</v>
      </c>
      <c r="AB33">
        <f>('AEO 43'!AC81/100)*(SUM(AB$3:AB$5)/SUM(AB$3:AB$5,AB$11:AB$13))</f>
        <v>7.9510203320329625E-2</v>
      </c>
      <c r="AC33">
        <f>('AEO 43'!AD81/100)*(SUM(AC$3:AC$5)/SUM(AC$3:AC$5,AC$11:AC$13))</f>
        <v>7.9205223853471424E-2</v>
      </c>
      <c r="AD33">
        <f>('AEO 43'!AE81/100)*(SUM(AD$3:AD$5)/SUM(AD$3:AD$5,AD$11:AD$13))</f>
        <v>7.8738176376134159E-2</v>
      </c>
      <c r="AE33">
        <f>('AEO 43'!AF81/100)*(SUM(AE$3:AE$5)/SUM(AE$3:AE$5,AE$11:AE$13))</f>
        <v>7.827415150267697E-2</v>
      </c>
      <c r="AF33">
        <f>('AEO 43'!AG81/100)*(SUM(AF$3:AF$5)/SUM(AF$3:AF$5,AF$11:AF$13))</f>
        <v>7.7881921125173906E-2</v>
      </c>
      <c r="AG33">
        <f>('AEO 43'!AH81/100)*(SUM(AG$3:AG$5)/SUM(AG$3:AG$5,AG$11:AG$13))</f>
        <v>7.7297356588017868E-2</v>
      </c>
      <c r="AH33">
        <f>('AEO 43'!AI81/100)*(SUM(AH$3:AH$5)/SUM(AH$3:AH$5,AH$11:AH$13))</f>
        <v>7.7016976526645853E-2</v>
      </c>
      <c r="AI33">
        <f>('AEO 43'!AJ81/100)*(SUM(AI$3:AI$5)/SUM(AI$3:AI$5,AI$11:AI$13))</f>
        <v>7.6510208477854197E-2</v>
      </c>
    </row>
    <row r="34" spans="1:35" x14ac:dyDescent="0.25">
      <c r="A34" t="str">
        <f>'AEO 43'!B82</f>
        <v xml:space="preserve">      Two Seater</v>
      </c>
      <c r="B34">
        <f>('AEO 43'!C82/100)*(SUM(B$3:B$5)/SUM(B$3:B$5,B$11:B$13))</f>
        <v>9.7865256196973584E-3</v>
      </c>
      <c r="C34">
        <f>('AEO 43'!D82/100)*(SUM(C$3:C$5)/SUM(C$3:C$5,C$11:C$13))</f>
        <v>9.9173150734390668E-3</v>
      </c>
      <c r="D34">
        <f>('AEO 43'!E82/100)*(SUM(D$3:D$5)/SUM(D$3:D$5,D$11:D$13))</f>
        <v>9.7977054907373139E-3</v>
      </c>
      <c r="E34">
        <f>('AEO 43'!F82/100)*(SUM(E$3:E$5)/SUM(E$3:E$5,E$11:E$13))</f>
        <v>9.6788542083965437E-3</v>
      </c>
      <c r="F34">
        <f>('AEO 43'!G82/100)*(SUM(F$3:F$5)/SUM(F$3:F$5,F$11:F$13))</f>
        <v>9.3616232723118132E-3</v>
      </c>
      <c r="G34">
        <f>('AEO 43'!H82/100)*(SUM(G$3:G$5)/SUM(G$3:G$5,G$11:G$13))</f>
        <v>9.0814791791780473E-3</v>
      </c>
      <c r="H34">
        <f>('AEO 43'!I82/100)*(SUM(H$3:H$5)/SUM(H$3:H$5,H$11:H$13))</f>
        <v>9.0678437257731455E-3</v>
      </c>
      <c r="I34">
        <f>('AEO 43'!J82/100)*(SUM(I$3:I$5)/SUM(I$3:I$5,I$11:I$13))</f>
        <v>8.9710800265326626E-3</v>
      </c>
      <c r="J34">
        <f>('AEO 43'!K82/100)*(SUM(J$3:J$5)/SUM(J$3:J$5,J$11:J$13))</f>
        <v>9.0224882536397589E-3</v>
      </c>
      <c r="K34">
        <f>('AEO 43'!L82/100)*(SUM(K$3:K$5)/SUM(K$3:K$5,K$11:K$13))</f>
        <v>8.9109391198446217E-3</v>
      </c>
      <c r="L34">
        <f>('AEO 43'!M82/100)*(SUM(L$3:L$5)/SUM(L$3:L$5,L$11:L$13))</f>
        <v>8.9101425717859391E-3</v>
      </c>
      <c r="M34">
        <f>('AEO 43'!N82/100)*(SUM(M$3:M$5)/SUM(M$3:M$5,M$11:M$13))</f>
        <v>8.9948695378146964E-3</v>
      </c>
      <c r="N34">
        <f>('AEO 43'!O82/100)*(SUM(N$3:N$5)/SUM(N$3:N$5,N$11:N$13))</f>
        <v>8.9953866473436485E-3</v>
      </c>
      <c r="O34">
        <f>('AEO 43'!P82/100)*(SUM(O$3:O$5)/SUM(O$3:O$5,O$11:O$13))</f>
        <v>9.0487239956288188E-3</v>
      </c>
      <c r="P34">
        <f>('AEO 43'!Q82/100)*(SUM(P$3:P$5)/SUM(P$3:P$5,P$11:P$13))</f>
        <v>9.0874737559181479E-3</v>
      </c>
      <c r="Q34">
        <f>('AEO 43'!R82/100)*(SUM(Q$3:Q$5)/SUM(Q$3:Q$5,Q$11:Q$13))</f>
        <v>9.1826002591704828E-3</v>
      </c>
      <c r="R34">
        <f>('AEO 43'!S82/100)*(SUM(R$3:R$5)/SUM(R$3:R$5,R$11:R$13))</f>
        <v>9.2169049505474859E-3</v>
      </c>
      <c r="S34">
        <f>('AEO 43'!T82/100)*(SUM(S$3:S$5)/SUM(S$3:S$5,S$11:S$13))</f>
        <v>9.2259574468756649E-3</v>
      </c>
      <c r="T34">
        <f>('AEO 43'!U82/100)*(SUM(T$3:T$5)/SUM(T$3:T$5,T$11:T$13))</f>
        <v>9.2374236095686194E-3</v>
      </c>
      <c r="U34">
        <f>('AEO 43'!V82/100)*(SUM(U$3:U$5)/SUM(U$3:U$5,U$11:U$13))</f>
        <v>9.2379157238597649E-3</v>
      </c>
      <c r="V34">
        <f>('AEO 43'!W82/100)*(SUM(V$3:V$5)/SUM(V$3:V$5,V$11:V$13))</f>
        <v>9.2571181021686069E-3</v>
      </c>
      <c r="W34">
        <f>('AEO 43'!X82/100)*(SUM(W$3:W$5)/SUM(W$3:W$5,W$11:W$13))</f>
        <v>9.2490764548221523E-3</v>
      </c>
      <c r="X34">
        <f>('AEO 43'!Y82/100)*(SUM(X$3:X$5)/SUM(X$3:X$5,X$11:X$13))</f>
        <v>9.2373634498279719E-3</v>
      </c>
      <c r="Y34">
        <f>('AEO 43'!Z82/100)*(SUM(Y$3:Y$5)/SUM(Y$3:Y$5,Y$11:Y$13))</f>
        <v>9.2255262990642642E-3</v>
      </c>
      <c r="Z34">
        <f>('AEO 43'!AA82/100)*(SUM(Z$3:Z$5)/SUM(Z$3:Z$5,Z$11:Z$13))</f>
        <v>9.2098127285093322E-3</v>
      </c>
      <c r="AA34">
        <f>('AEO 43'!AB82/100)*(SUM(AA$3:AA$5)/SUM(AA$3:AA$5,AA$11:AA$13))</f>
        <v>9.1865464531918819E-3</v>
      </c>
      <c r="AB34">
        <f>('AEO 43'!AC82/100)*(SUM(AB$3:AB$5)/SUM(AB$3:AB$5,AB$11:AB$13))</f>
        <v>9.1676843393499081E-3</v>
      </c>
      <c r="AC34">
        <f>('AEO 43'!AD82/100)*(SUM(AC$3:AC$5)/SUM(AC$3:AC$5,AC$11:AC$13))</f>
        <v>9.141313420546561E-3</v>
      </c>
      <c r="AD34">
        <f>('AEO 43'!AE82/100)*(SUM(AD$3:AD$5)/SUM(AD$3:AD$5,AD$11:AD$13))</f>
        <v>9.1110566246247089E-3</v>
      </c>
      <c r="AE34">
        <f>('AEO 43'!AF82/100)*(SUM(AE$3:AE$5)/SUM(AE$3:AE$5,AE$11:AE$13))</f>
        <v>9.0770052139530419E-3</v>
      </c>
      <c r="AF34">
        <f>('AEO 43'!AG82/100)*(SUM(AF$3:AF$5)/SUM(AF$3:AF$5,AF$11:AF$13))</f>
        <v>9.0404345186383007E-3</v>
      </c>
      <c r="AG34">
        <f>('AEO 43'!AH82/100)*(SUM(AG$3:AG$5)/SUM(AG$3:AG$5,AG$11:AG$13))</f>
        <v>8.997737884728815E-3</v>
      </c>
      <c r="AH34">
        <f>('AEO 43'!AI82/100)*(SUM(AH$3:AH$5)/SUM(AH$3:AH$5,AH$11:AH$13))</f>
        <v>8.9567212254299429E-3</v>
      </c>
      <c r="AI34">
        <f>('AEO 43'!AJ82/100)*(SUM(AI$3:AI$5)/SUM(AI$3:AI$5,AI$11:AI$13))</f>
        <v>8.9036847210613168E-3</v>
      </c>
    </row>
    <row r="35" spans="1:35" x14ac:dyDescent="0.25">
      <c r="A35" t="str">
        <f>'AEO 43'!B83</f>
        <v xml:space="preserve">      Small Crossover Utility</v>
      </c>
      <c r="B35">
        <f>('AEO 43'!C83/100)*(SUM(B$3:B$5)/SUM(B$3:B$5,B$11:B$13))</f>
        <v>0.1703433658430468</v>
      </c>
      <c r="C35">
        <f>('AEO 43'!D83/100)*(SUM(C$3:C$5)/SUM(C$3:C$5,C$11:C$13))</f>
        <v>0.18550036326479108</v>
      </c>
      <c r="D35">
        <f>('AEO 43'!E83/100)*(SUM(D$3:D$5)/SUM(D$3:D$5,D$11:D$13))</f>
        <v>0.17523529710158395</v>
      </c>
      <c r="E35">
        <f>('AEO 43'!F83/100)*(SUM(E$3:E$5)/SUM(E$3:E$5,E$11:E$13))</f>
        <v>0.17949565306293003</v>
      </c>
      <c r="F35">
        <f>('AEO 43'!G83/100)*(SUM(F$3:F$5)/SUM(F$3:F$5,F$11:F$13))</f>
        <v>0.17480061800929872</v>
      </c>
      <c r="G35">
        <f>('AEO 43'!H83/100)*(SUM(G$3:G$5)/SUM(G$3:G$5,G$11:G$13))</f>
        <v>0.17257503564635093</v>
      </c>
      <c r="H35">
        <f>('AEO 43'!I83/100)*(SUM(H$3:H$5)/SUM(H$3:H$5,H$11:H$13))</f>
        <v>0.1761133489606099</v>
      </c>
      <c r="I35">
        <f>('AEO 43'!J83/100)*(SUM(I$3:I$5)/SUM(I$3:I$5,I$11:I$13))</f>
        <v>0.17728622261566226</v>
      </c>
      <c r="J35">
        <f>('AEO 43'!K83/100)*(SUM(J$3:J$5)/SUM(J$3:J$5,J$11:J$13))</f>
        <v>0.17761355610305204</v>
      </c>
      <c r="K35">
        <f>('AEO 43'!L83/100)*(SUM(K$3:K$5)/SUM(K$3:K$5,K$11:K$13))</f>
        <v>0.17935043646001161</v>
      </c>
      <c r="L35">
        <f>('AEO 43'!M83/100)*(SUM(L$3:L$5)/SUM(L$3:L$5,L$11:L$13))</f>
        <v>0.18256026747747281</v>
      </c>
      <c r="M35">
        <f>('AEO 43'!N83/100)*(SUM(M$3:M$5)/SUM(M$3:M$5,M$11:M$13))</f>
        <v>0.18372146076601947</v>
      </c>
      <c r="N35">
        <f>('AEO 43'!O83/100)*(SUM(N$3:N$5)/SUM(N$3:N$5,N$11:N$13))</f>
        <v>0.18785076990516056</v>
      </c>
      <c r="O35">
        <f>('AEO 43'!P83/100)*(SUM(O$3:O$5)/SUM(O$3:O$5,O$11:O$13))</f>
        <v>0.18695140728736159</v>
      </c>
      <c r="P35">
        <f>('AEO 43'!Q83/100)*(SUM(P$3:P$5)/SUM(P$3:P$5,P$11:P$13))</f>
        <v>0.1898846927895321</v>
      </c>
      <c r="Q35">
        <f>('AEO 43'!R83/100)*(SUM(Q$3:Q$5)/SUM(Q$3:Q$5,Q$11:Q$13))</f>
        <v>0.19259300251223579</v>
      </c>
      <c r="R35">
        <f>('AEO 43'!S83/100)*(SUM(R$3:R$5)/SUM(R$3:R$5,R$11:R$13))</f>
        <v>0.19376856932664285</v>
      </c>
      <c r="S35">
        <f>('AEO 43'!T83/100)*(SUM(S$3:S$5)/SUM(S$3:S$5,S$11:S$13))</f>
        <v>0.19582598082789018</v>
      </c>
      <c r="T35">
        <f>('AEO 43'!U83/100)*(SUM(T$3:T$5)/SUM(T$3:T$5,T$11:T$13))</f>
        <v>0.19689790163316712</v>
      </c>
      <c r="U35">
        <f>('AEO 43'!V83/100)*(SUM(U$3:U$5)/SUM(U$3:U$5,U$11:U$13))</f>
        <v>0.19811022176835621</v>
      </c>
      <c r="V35">
        <f>('AEO 43'!W83/100)*(SUM(V$3:V$5)/SUM(V$3:V$5,V$11:V$13))</f>
        <v>0.19819317030364825</v>
      </c>
      <c r="W35">
        <f>('AEO 43'!X83/100)*(SUM(W$3:W$5)/SUM(W$3:W$5,W$11:W$13))</f>
        <v>0.19959876802994825</v>
      </c>
      <c r="X35">
        <f>('AEO 43'!Y83/100)*(SUM(X$3:X$5)/SUM(X$3:X$5,X$11:X$13))</f>
        <v>0.20023152493411583</v>
      </c>
      <c r="Y35">
        <f>('AEO 43'!Z83/100)*(SUM(Y$3:Y$5)/SUM(Y$3:Y$5,Y$11:Y$13))</f>
        <v>0.20054043933764196</v>
      </c>
      <c r="Z35">
        <f>('AEO 43'!AA83/100)*(SUM(Z$3:Z$5)/SUM(Z$3:Z$5,Z$11:Z$13))</f>
        <v>0.20041642592885656</v>
      </c>
      <c r="AA35">
        <f>('AEO 43'!AB83/100)*(SUM(AA$3:AA$5)/SUM(AA$3:AA$5,AA$11:AA$13))</f>
        <v>0.20120135049792975</v>
      </c>
      <c r="AB35">
        <f>('AEO 43'!AC83/100)*(SUM(AB$3:AB$5)/SUM(AB$3:AB$5,AB$11:AB$13))</f>
        <v>0.20057724125294568</v>
      </c>
      <c r="AC35">
        <f>('AEO 43'!AD83/100)*(SUM(AC$3:AC$5)/SUM(AC$3:AC$5,AC$11:AC$13))</f>
        <v>0.20042433114146058</v>
      </c>
      <c r="AD35">
        <f>('AEO 43'!AE83/100)*(SUM(AD$3:AD$5)/SUM(AD$3:AD$5,AD$11:AD$13))</f>
        <v>0.20067835857678928</v>
      </c>
      <c r="AE35">
        <f>('AEO 43'!AF83/100)*(SUM(AE$3:AE$5)/SUM(AE$3:AE$5,AE$11:AE$13))</f>
        <v>0.20067869960761814</v>
      </c>
      <c r="AF35">
        <f>('AEO 43'!AG83/100)*(SUM(AF$3:AF$5)/SUM(AF$3:AF$5,AF$11:AF$13))</f>
        <v>0.20027350138487549</v>
      </c>
      <c r="AG35">
        <f>('AEO 43'!AH83/100)*(SUM(AG$3:AG$5)/SUM(AG$3:AG$5,AG$11:AG$13))</f>
        <v>0.20031937402400968</v>
      </c>
      <c r="AH35">
        <f>('AEO 43'!AI83/100)*(SUM(AH$3:AH$5)/SUM(AH$3:AH$5,AH$11:AH$13))</f>
        <v>0.19927983007145314</v>
      </c>
      <c r="AI35">
        <f>('AEO 43'!AJ83/100)*(SUM(AI$3:AI$5)/SUM(AI$3:AI$5,AI$11:AI$13))</f>
        <v>0.19857672675704649</v>
      </c>
    </row>
    <row r="36" spans="1:35" x14ac:dyDescent="0.25">
      <c r="A36" t="str">
        <f>'AEO 43'!B84</f>
        <v xml:space="preserve">      Large Crossover Utility</v>
      </c>
      <c r="B36">
        <f>('AEO 43'!C84/100)*(SUM(B$3:B$5)/SUM(B$3:B$5,B$11:B$13))</f>
        <v>5.972674784312898E-2</v>
      </c>
      <c r="C36">
        <f>('AEO 43'!D84/100)*(SUM(C$3:C$5)/SUM(C$3:C$5,C$11:C$13))</f>
        <v>6.4615719792323029E-2</v>
      </c>
      <c r="D36">
        <f>('AEO 43'!E84/100)*(SUM(D$3:D$5)/SUM(D$3:D$5,D$11:D$13))</f>
        <v>6.7875497430384762E-2</v>
      </c>
      <c r="E36">
        <f>('AEO 43'!F84/100)*(SUM(E$3:E$5)/SUM(E$3:E$5,E$11:E$13))</f>
        <v>6.808663730716745E-2</v>
      </c>
      <c r="F36">
        <f>('AEO 43'!G84/100)*(SUM(F$3:F$5)/SUM(F$3:F$5,F$11:F$13))</f>
        <v>6.8820474170401616E-2</v>
      </c>
      <c r="G36">
        <f>('AEO 43'!H84/100)*(SUM(G$3:G$5)/SUM(G$3:G$5,G$11:G$13))</f>
        <v>6.768959009863483E-2</v>
      </c>
      <c r="H36">
        <f>('AEO 43'!I84/100)*(SUM(H$3:H$5)/SUM(H$3:H$5,H$11:H$13))</f>
        <v>6.8252545141286342E-2</v>
      </c>
      <c r="I36">
        <f>('AEO 43'!J84/100)*(SUM(I$3:I$5)/SUM(I$3:I$5,I$11:I$13))</f>
        <v>6.8669579155331451E-2</v>
      </c>
      <c r="J36">
        <f>('AEO 43'!K84/100)*(SUM(J$3:J$5)/SUM(J$3:J$5,J$11:J$13))</f>
        <v>6.9233867585622028E-2</v>
      </c>
      <c r="K36">
        <f>('AEO 43'!L84/100)*(SUM(K$3:K$5)/SUM(K$3:K$5,K$11:K$13))</f>
        <v>7.1110729428120287E-2</v>
      </c>
      <c r="L36">
        <f>('AEO 43'!M84/100)*(SUM(L$3:L$5)/SUM(L$3:L$5,L$11:L$13))</f>
        <v>7.1581950517751528E-2</v>
      </c>
      <c r="M36">
        <f>('AEO 43'!N84/100)*(SUM(M$3:M$5)/SUM(M$3:M$5,M$11:M$13))</f>
        <v>7.3070124446283316E-2</v>
      </c>
      <c r="N36">
        <f>('AEO 43'!O84/100)*(SUM(N$3:N$5)/SUM(N$3:N$5,N$11:N$13))</f>
        <v>7.3299266362947257E-2</v>
      </c>
      <c r="O36">
        <f>('AEO 43'!P84/100)*(SUM(O$3:O$5)/SUM(O$3:O$5,O$11:O$13))</f>
        <v>7.4743443278613694E-2</v>
      </c>
      <c r="P36">
        <f>('AEO 43'!Q84/100)*(SUM(P$3:P$5)/SUM(P$3:P$5,P$11:P$13))</f>
        <v>7.543757930406754E-2</v>
      </c>
      <c r="Q36">
        <f>('AEO 43'!R84/100)*(SUM(Q$3:Q$5)/SUM(Q$3:Q$5,Q$11:Q$13))</f>
        <v>7.6814236806366079E-2</v>
      </c>
      <c r="R36">
        <f>('AEO 43'!S84/100)*(SUM(R$3:R$5)/SUM(R$3:R$5,R$11:R$13))</f>
        <v>7.7692243670392624E-2</v>
      </c>
      <c r="S36">
        <f>('AEO 43'!T84/100)*(SUM(S$3:S$5)/SUM(S$3:S$5,S$11:S$13))</f>
        <v>7.8399278039873024E-2</v>
      </c>
      <c r="T36">
        <f>('AEO 43'!U84/100)*(SUM(T$3:T$5)/SUM(T$3:T$5,T$11:T$13))</f>
        <v>7.9023178545927372E-2</v>
      </c>
      <c r="U36">
        <f>('AEO 43'!V84/100)*(SUM(U$3:U$5)/SUM(U$3:U$5,U$11:U$13))</f>
        <v>7.9416394224319189E-2</v>
      </c>
      <c r="V36">
        <f>('AEO 43'!W84/100)*(SUM(V$3:V$5)/SUM(V$3:V$5,V$11:V$13))</f>
        <v>8.0162746703912005E-2</v>
      </c>
      <c r="W36">
        <f>('AEO 43'!X84/100)*(SUM(W$3:W$5)/SUM(W$3:W$5,W$11:W$13))</f>
        <v>8.0355067740138689E-2</v>
      </c>
      <c r="X36">
        <f>('AEO 43'!Y84/100)*(SUM(X$3:X$5)/SUM(X$3:X$5,X$11:X$13))</f>
        <v>8.0609627570682324E-2</v>
      </c>
      <c r="Y36">
        <f>('AEO 43'!Z84/100)*(SUM(Y$3:Y$5)/SUM(Y$3:Y$5,Y$11:Y$13))</f>
        <v>8.0849908420702485E-2</v>
      </c>
      <c r="Z36">
        <f>('AEO 43'!AA84/100)*(SUM(Z$3:Z$5)/SUM(Z$3:Z$5,Z$11:Z$13))</f>
        <v>8.114110728469362E-2</v>
      </c>
      <c r="AA36">
        <f>('AEO 43'!AB84/100)*(SUM(AA$3:AA$5)/SUM(AA$3:AA$5,AA$11:AA$13))</f>
        <v>8.1168550606569426E-2</v>
      </c>
      <c r="AB36">
        <f>('AEO 43'!AC84/100)*(SUM(AB$3:AB$5)/SUM(AB$3:AB$5,AB$11:AB$13))</f>
        <v>8.1451932174578218E-2</v>
      </c>
      <c r="AC36">
        <f>('AEO 43'!AD84/100)*(SUM(AC$3:AC$5)/SUM(AC$3:AC$5,AC$11:AC$13))</f>
        <v>8.1555764714380238E-2</v>
      </c>
      <c r="AD36">
        <f>('AEO 43'!AE84/100)*(SUM(AD$3:AD$5)/SUM(AD$3:AD$5,AD$11:AD$13))</f>
        <v>8.15302599321472E-2</v>
      </c>
      <c r="AE36">
        <f>('AEO 43'!AF84/100)*(SUM(AE$3:AE$5)/SUM(AE$3:AE$5,AE$11:AE$13))</f>
        <v>8.1474753090791524E-2</v>
      </c>
      <c r="AF36">
        <f>('AEO 43'!AG84/100)*(SUM(AF$3:AF$5)/SUM(AF$3:AF$5,AF$11:AF$13))</f>
        <v>8.1439741033755939E-2</v>
      </c>
      <c r="AG36">
        <f>('AEO 43'!AH84/100)*(SUM(AG$3:AG$5)/SUM(AG$3:AG$5,AG$11:AG$13))</f>
        <v>8.1259067378515487E-2</v>
      </c>
      <c r="AH36">
        <f>('AEO 43'!AI84/100)*(SUM(AH$3:AH$5)/SUM(AH$3:AH$5,AH$11:AH$13))</f>
        <v>8.1264805883056151E-2</v>
      </c>
      <c r="AI36">
        <f>('AEO 43'!AJ84/100)*(SUM(AI$3:AI$5)/SUM(AI$3:AI$5,AI$11:AI$13))</f>
        <v>8.1094341118767246E-2</v>
      </c>
    </row>
    <row r="37" spans="1:35" x14ac:dyDescent="0.25">
      <c r="A37" t="str">
        <f>'AEO 43'!B87</f>
        <v xml:space="preserve">      Small Pickup</v>
      </c>
      <c r="B37">
        <f>'AEO 43'!C87/100*(SUM(B$11:B$13)/SUM(B$3:B$5,B$11:B$13))</f>
        <v>4.0723678704197306E-3</v>
      </c>
      <c r="C37">
        <f>'AEO 43'!D87/100*(SUM(C$11:C$13)/SUM(C$3:C$5,C$11:C$13))</f>
        <v>2.9325325625464598E-3</v>
      </c>
      <c r="D37">
        <f>'AEO 43'!E87/100*(SUM(D$11:D$13)/SUM(D$3:D$5,D$11:D$13))</f>
        <v>4.1126578565756321E-3</v>
      </c>
      <c r="E37">
        <f>'AEO 43'!F87/100*(SUM(E$11:E$13)/SUM(E$3:E$5,E$11:E$13))</f>
        <v>4.647867435945573E-3</v>
      </c>
      <c r="F37">
        <f>'AEO 43'!G87/100*(SUM(F$11:F$13)/SUM(F$3:F$5,F$11:F$13))</f>
        <v>6.1402842377359605E-3</v>
      </c>
      <c r="G37">
        <f>'AEO 43'!H87/100*(SUM(G$11:G$13)/SUM(G$3:G$5,G$11:G$13))</f>
        <v>7.7226350068548694E-3</v>
      </c>
      <c r="H37">
        <f>'AEO 43'!I87/100*(SUM(H$11:H$13)/SUM(H$3:H$5,H$11:H$13))</f>
        <v>7.4472873800904378E-3</v>
      </c>
      <c r="I37">
        <f>'AEO 43'!J87/100*(SUM(I$11:I$13)/SUM(I$3:I$5,I$11:I$13))</f>
        <v>7.6694489705188273E-3</v>
      </c>
      <c r="J37">
        <f>'AEO 43'!K87/100*(SUM(J$11:J$13)/SUM(J$3:J$5,J$11:J$13))</f>
        <v>7.7003565344332305E-3</v>
      </c>
      <c r="K37">
        <f>'AEO 43'!L87/100*(SUM(K$11:K$13)/SUM(K$3:K$5,K$11:K$13))</f>
        <v>7.8347547848606931E-3</v>
      </c>
      <c r="L37">
        <f>'AEO 43'!M87/100*(SUM(L$11:L$13)/SUM(L$3:L$5,L$11:L$13))</f>
        <v>7.6356799878260035E-3</v>
      </c>
      <c r="M37">
        <f>'AEO 43'!N87/100*(SUM(M$11:M$13)/SUM(M$3:M$5,M$11:M$13))</f>
        <v>7.2561718246282533E-3</v>
      </c>
      <c r="N37">
        <f>'AEO 43'!O87/100*(SUM(N$11:N$13)/SUM(N$3:N$5,N$11:N$13))</f>
        <v>7.0185852660543382E-3</v>
      </c>
      <c r="O37">
        <f>'AEO 43'!P87/100*(SUM(O$11:O$13)/SUM(O$3:O$5,O$11:O$13))</f>
        <v>6.8214848989893231E-3</v>
      </c>
      <c r="P37">
        <f>'AEO 43'!Q87/100*(SUM(P$11:P$13)/SUM(P$3:P$5,P$11:P$13))</f>
        <v>6.508841069144556E-3</v>
      </c>
      <c r="Q37">
        <f>'AEO 43'!R87/100*(SUM(Q$11:Q$13)/SUM(Q$3:Q$5,Q$11:Q$13))</f>
        <v>5.9474897743642232E-3</v>
      </c>
      <c r="R37">
        <f>'AEO 43'!S87/100*(SUM(R$11:R$13)/SUM(R$3:R$5,R$11:R$13))</f>
        <v>5.7333436308800445E-3</v>
      </c>
      <c r="S37">
        <f>'AEO 43'!T87/100*(SUM(S$11:S$13)/SUM(S$3:S$5,S$11:S$13))</f>
        <v>5.5726621764608684E-3</v>
      </c>
      <c r="T37">
        <f>'AEO 43'!U87/100*(SUM(T$11:T$13)/SUM(T$3:T$5,T$11:T$13))</f>
        <v>5.4573216502401814E-3</v>
      </c>
      <c r="U37">
        <f>'AEO 43'!V87/100*(SUM(U$11:U$13)/SUM(U$3:U$5,U$11:U$13))</f>
        <v>5.3872565617858938E-3</v>
      </c>
      <c r="V37">
        <f>'AEO 43'!W87/100*(SUM(V$11:V$13)/SUM(V$3:V$5,V$11:V$13))</f>
        <v>5.2918119921998462E-3</v>
      </c>
      <c r="W37">
        <f>'AEO 43'!X87/100*(SUM(W$11:W$13)/SUM(W$3:W$5,W$11:W$13))</f>
        <v>5.2603980068478768E-3</v>
      </c>
      <c r="X37">
        <f>'AEO 43'!Y87/100*(SUM(X$11:X$13)/SUM(X$3:X$5,X$11:X$13))</f>
        <v>5.2724621170728639E-3</v>
      </c>
      <c r="Y37">
        <f>'AEO 43'!Z87/100*(SUM(Y$11:Y$13)/SUM(Y$3:Y$5,Y$11:Y$13))</f>
        <v>5.3080970956190694E-3</v>
      </c>
      <c r="Z37">
        <f>'AEO 43'!AA87/100*(SUM(Z$11:Z$13)/SUM(Z$3:Z$5,Z$11:Z$13))</f>
        <v>5.3768162176683629E-3</v>
      </c>
      <c r="AA37">
        <f>'AEO 43'!AB87/100*(SUM(AA$11:AA$13)/SUM(AA$3:AA$5,AA$11:AA$13))</f>
        <v>5.4342556309199767E-3</v>
      </c>
      <c r="AB37">
        <f>'AEO 43'!AC87/100*(SUM(AB$11:AB$13)/SUM(AB$3:AB$5,AB$11:AB$13))</f>
        <v>5.5347482699661787E-3</v>
      </c>
      <c r="AC37">
        <f>'AEO 43'!AD87/100*(SUM(AC$11:AC$13)/SUM(AC$3:AC$5,AC$11:AC$13))</f>
        <v>5.6516273979485701E-3</v>
      </c>
      <c r="AD37">
        <f>'AEO 43'!AE87/100*(SUM(AD$11:AD$13)/SUM(AD$3:AD$5,AD$11:AD$13))</f>
        <v>5.751795684324287E-3</v>
      </c>
      <c r="AE37">
        <f>'AEO 43'!AF87/100*(SUM(AE$11:AE$13)/SUM(AE$3:AE$5,AE$11:AE$13))</f>
        <v>5.9162681727039741E-3</v>
      </c>
      <c r="AF37">
        <f>'AEO 43'!AG87/100*(SUM(AF$11:AF$13)/SUM(AF$3:AF$5,AF$11:AF$13))</f>
        <v>6.0937481383033015E-3</v>
      </c>
      <c r="AG37">
        <f>'AEO 43'!AH87/100*(SUM(AG$11:AG$13)/SUM(AG$3:AG$5,AG$11:AG$13))</f>
        <v>6.2704140107772916E-3</v>
      </c>
      <c r="AH37">
        <f>'AEO 43'!AI87/100*(SUM(AH$11:AH$13)/SUM(AH$3:AH$5,AH$11:AH$13))</f>
        <v>6.490554660602864E-3</v>
      </c>
      <c r="AI37">
        <f>'AEO 43'!AJ87/100*(SUM(AI$11:AI$13)/SUM(AI$3:AI$5,AI$11:AI$13))</f>
        <v>6.7402257072056706E-3</v>
      </c>
    </row>
    <row r="38" spans="1:35" x14ac:dyDescent="0.25">
      <c r="A38" t="str">
        <f>'AEO 43'!B88</f>
        <v xml:space="preserve">      Large Pickup</v>
      </c>
      <c r="B38">
        <f>'AEO 43'!C88/100*(SUM(B$11:B$13)/SUM(B$3:B$5,B$11:B$13))</f>
        <v>1.46057247543286E-2</v>
      </c>
      <c r="C38">
        <f>'AEO 43'!D88/100*(SUM(C$11:C$13)/SUM(C$3:C$5,C$11:C$13))</f>
        <v>1.0920316669171351E-2</v>
      </c>
      <c r="D38">
        <f>'AEO 43'!E88/100*(SUM(D$11:D$13)/SUM(D$3:D$5,D$11:D$13))</f>
        <v>1.488519756052265E-2</v>
      </c>
      <c r="E38">
        <f>'AEO 43'!F88/100*(SUM(E$11:E$13)/SUM(E$3:E$5,E$11:E$13))</f>
        <v>1.7401756944730597E-2</v>
      </c>
      <c r="F38">
        <f>'AEO 43'!G88/100*(SUM(F$11:F$13)/SUM(F$3:F$5,F$11:F$13))</f>
        <v>2.2953362778076952E-2</v>
      </c>
      <c r="G38">
        <f>'AEO 43'!H88/100*(SUM(G$11:G$13)/SUM(G$3:G$5,G$11:G$13))</f>
        <v>2.9023955264118068E-2</v>
      </c>
      <c r="H38">
        <f>'AEO 43'!I88/100*(SUM(H$11:H$13)/SUM(H$3:H$5,H$11:H$13))</f>
        <v>2.8068050086627556E-2</v>
      </c>
      <c r="I38">
        <f>'AEO 43'!J88/100*(SUM(I$11:I$13)/SUM(I$3:I$5,I$11:I$13))</f>
        <v>2.9062790791087326E-2</v>
      </c>
      <c r="J38">
        <f>'AEO 43'!K88/100*(SUM(J$11:J$13)/SUM(J$3:J$5,J$11:J$13))</f>
        <v>3.0171337791459606E-2</v>
      </c>
      <c r="K38">
        <f>'AEO 43'!L88/100*(SUM(K$11:K$13)/SUM(K$3:K$5,K$11:K$13))</f>
        <v>3.0100680831845649E-2</v>
      </c>
      <c r="L38">
        <f>'AEO 43'!M88/100*(SUM(L$11:L$13)/SUM(L$3:L$5,L$11:L$13))</f>
        <v>2.9679174312542359E-2</v>
      </c>
      <c r="M38">
        <f>'AEO 43'!N88/100*(SUM(M$11:M$13)/SUM(M$3:M$5,M$11:M$13))</f>
        <v>2.8146411585878522E-2</v>
      </c>
      <c r="N38">
        <f>'AEO 43'!O88/100*(SUM(N$11:N$13)/SUM(N$3:N$5,N$11:N$13))</f>
        <v>2.7630248744947471E-2</v>
      </c>
      <c r="O38">
        <f>'AEO 43'!P88/100*(SUM(O$11:O$13)/SUM(O$3:O$5,O$11:O$13))</f>
        <v>2.6699655841566909E-2</v>
      </c>
      <c r="P38">
        <f>'AEO 43'!Q88/100*(SUM(P$11:P$13)/SUM(P$3:P$5,P$11:P$13))</f>
        <v>2.5666485753105553E-2</v>
      </c>
      <c r="Q38">
        <f>'AEO 43'!R88/100*(SUM(Q$11:Q$13)/SUM(Q$3:Q$5,Q$11:Q$13))</f>
        <v>2.3498320786048573E-2</v>
      </c>
      <c r="R38">
        <f>'AEO 43'!S88/100*(SUM(R$11:R$13)/SUM(R$3:R$5,R$11:R$13))</f>
        <v>2.2645821317378776E-2</v>
      </c>
      <c r="S38">
        <f>'AEO 43'!T88/100*(SUM(S$11:S$13)/SUM(S$3:S$5,S$11:S$13))</f>
        <v>2.2144502667478586E-2</v>
      </c>
      <c r="T38">
        <f>'AEO 43'!U88/100*(SUM(T$11:T$13)/SUM(T$3:T$5,T$11:T$13))</f>
        <v>2.1734787270611015E-2</v>
      </c>
      <c r="U38">
        <f>'AEO 43'!V88/100*(SUM(U$11:U$13)/SUM(U$3:U$5,U$11:U$13))</f>
        <v>2.1540752861615293E-2</v>
      </c>
      <c r="V38">
        <f>'AEO 43'!W88/100*(SUM(V$11:V$13)/SUM(V$3:V$5,V$11:V$13))</f>
        <v>2.1132189468293625E-2</v>
      </c>
      <c r="W38">
        <f>'AEO 43'!X88/100*(SUM(W$11:W$13)/SUM(W$3:W$5,W$11:W$13))</f>
        <v>2.1094550975184485E-2</v>
      </c>
      <c r="X38">
        <f>'AEO 43'!Y88/100*(SUM(X$11:X$13)/SUM(X$3:X$5,X$11:X$13))</f>
        <v>2.1231609889126774E-2</v>
      </c>
      <c r="Y38">
        <f>'AEO 43'!Z88/100*(SUM(Y$11:Y$13)/SUM(Y$3:Y$5,Y$11:Y$13))</f>
        <v>2.1431199453655434E-2</v>
      </c>
      <c r="Z38">
        <f>'AEO 43'!AA88/100*(SUM(Z$11:Z$13)/SUM(Z$3:Z$5,Z$11:Z$13))</f>
        <v>2.1714450098512635E-2</v>
      </c>
      <c r="AA38">
        <f>'AEO 43'!AB88/100*(SUM(AA$11:AA$13)/SUM(AA$3:AA$5,AA$11:AA$13))</f>
        <v>2.2056941293631411E-2</v>
      </c>
      <c r="AB38">
        <f>'AEO 43'!AC88/100*(SUM(AB$11:AB$13)/SUM(AB$3:AB$5,AB$11:AB$13))</f>
        <v>2.2476596714756693E-2</v>
      </c>
      <c r="AC38">
        <f>'AEO 43'!AD88/100*(SUM(AC$11:AC$13)/SUM(AC$3:AC$5,AC$11:AC$13))</f>
        <v>2.2988162290445518E-2</v>
      </c>
      <c r="AD38">
        <f>'AEO 43'!AE88/100*(SUM(AD$11:AD$13)/SUM(AD$3:AD$5,AD$11:AD$13))</f>
        <v>2.3535895850260034E-2</v>
      </c>
      <c r="AE38">
        <f>'AEO 43'!AF88/100*(SUM(AE$11:AE$13)/SUM(AE$3:AE$5,AE$11:AE$13))</f>
        <v>2.4199581053351651E-2</v>
      </c>
      <c r="AF38">
        <f>'AEO 43'!AG88/100*(SUM(AF$11:AF$13)/SUM(AF$3:AF$5,AF$11:AF$13))</f>
        <v>2.4956480427688044E-2</v>
      </c>
      <c r="AG38">
        <f>'AEO 43'!AH88/100*(SUM(AG$11:AG$13)/SUM(AG$3:AG$5,AG$11:AG$13))</f>
        <v>2.5762419749877519E-2</v>
      </c>
      <c r="AH38">
        <f>'AEO 43'!AI88/100*(SUM(AH$11:AH$13)/SUM(AH$3:AH$5,AH$11:AH$13))</f>
        <v>2.6645763567544539E-2</v>
      </c>
      <c r="AI38">
        <f>'AEO 43'!AJ88/100*(SUM(AI$11:AI$13)/SUM(AI$3:AI$5,AI$11:AI$13))</f>
        <v>2.7705549278136454E-2</v>
      </c>
    </row>
    <row r="39" spans="1:35" x14ac:dyDescent="0.25">
      <c r="A39" t="str">
        <f>'AEO 43'!B89</f>
        <v xml:space="preserve">      Small Van</v>
      </c>
      <c r="B39">
        <f>'AEO 43'!C89/100*(SUM(B$11:B$13)/SUM(B$3:B$5,B$11:B$13))</f>
        <v>1.0307223030360381E-3</v>
      </c>
      <c r="C39">
        <f>'AEO 43'!D89/100*(SUM(C$11:C$13)/SUM(C$3:C$5,C$11:C$13))</f>
        <v>7.5394413959298397E-4</v>
      </c>
      <c r="D39">
        <f>'AEO 43'!E89/100*(SUM(D$11:D$13)/SUM(D$3:D$5,D$11:D$13))</f>
        <v>9.6836588462037338E-4</v>
      </c>
      <c r="E39">
        <f>'AEO 43'!F89/100*(SUM(E$11:E$13)/SUM(E$3:E$5,E$11:E$13))</f>
        <v>1.1213941513870437E-3</v>
      </c>
      <c r="F39">
        <f>'AEO 43'!G89/100*(SUM(F$11:F$13)/SUM(F$3:F$5,F$11:F$13))</f>
        <v>1.441657376098165E-3</v>
      </c>
      <c r="G39">
        <f>'AEO 43'!H89/100*(SUM(G$11:G$13)/SUM(G$3:G$5,G$11:G$13))</f>
        <v>1.8545497910258865E-3</v>
      </c>
      <c r="H39">
        <f>'AEO 43'!I89/100*(SUM(H$11:H$13)/SUM(H$3:H$5,H$11:H$13))</f>
        <v>1.7994199197585675E-3</v>
      </c>
      <c r="I39">
        <f>'AEO 43'!J89/100*(SUM(I$11:I$13)/SUM(I$3:I$5,I$11:I$13))</f>
        <v>1.8548364194055887E-3</v>
      </c>
      <c r="J39">
        <f>'AEO 43'!K89/100*(SUM(J$11:J$13)/SUM(J$3:J$5,J$11:J$13))</f>
        <v>1.8313047298816716E-3</v>
      </c>
      <c r="K39">
        <f>'AEO 43'!L89/100*(SUM(K$11:K$13)/SUM(K$3:K$5,K$11:K$13))</f>
        <v>1.9257232675505042E-3</v>
      </c>
      <c r="L39">
        <f>'AEO 43'!M89/100*(SUM(L$11:L$13)/SUM(L$3:L$5,L$11:L$13))</f>
        <v>1.9015348650128381E-3</v>
      </c>
      <c r="M39">
        <f>'AEO 43'!N89/100*(SUM(M$11:M$13)/SUM(M$3:M$5,M$11:M$13))</f>
        <v>1.7884581147132447E-3</v>
      </c>
      <c r="N39">
        <f>'AEO 43'!O89/100*(SUM(N$11:N$13)/SUM(N$3:N$5,N$11:N$13))</f>
        <v>1.7622255280164228E-3</v>
      </c>
      <c r="O39">
        <f>'AEO 43'!P89/100*(SUM(O$11:O$13)/SUM(O$3:O$5,O$11:O$13))</f>
        <v>1.6842369086470447E-3</v>
      </c>
      <c r="P39">
        <f>'AEO 43'!Q89/100*(SUM(P$11:P$13)/SUM(P$3:P$5,P$11:P$13))</f>
        <v>1.6206466277159934E-3</v>
      </c>
      <c r="Q39">
        <f>'AEO 43'!R89/100*(SUM(Q$11:Q$13)/SUM(Q$3:Q$5,Q$11:Q$13))</f>
        <v>1.4787839994766078E-3</v>
      </c>
      <c r="R39">
        <f>'AEO 43'!S89/100*(SUM(R$11:R$13)/SUM(R$3:R$5,R$11:R$13))</f>
        <v>1.4172601873182287E-3</v>
      </c>
      <c r="S39">
        <f>'AEO 43'!T89/100*(SUM(S$11:S$13)/SUM(S$3:S$5,S$11:S$13))</f>
        <v>1.3888682032773888E-3</v>
      </c>
      <c r="T39">
        <f>'AEO 43'!U89/100*(SUM(T$11:T$13)/SUM(T$3:T$5,T$11:T$13))</f>
        <v>1.3613692358860185E-3</v>
      </c>
      <c r="U39">
        <f>'AEO 43'!V89/100*(SUM(U$11:U$13)/SUM(U$3:U$5,U$11:U$13))</f>
        <v>1.3481136630943873E-3</v>
      </c>
      <c r="V39">
        <f>'AEO 43'!W89/100*(SUM(V$11:V$13)/SUM(V$3:V$5,V$11:V$13))</f>
        <v>1.3159592749643035E-3</v>
      </c>
      <c r="W39">
        <f>'AEO 43'!X89/100*(SUM(W$11:W$13)/SUM(W$3:W$5,W$11:W$13))</f>
        <v>1.3153050531637053E-3</v>
      </c>
      <c r="X39">
        <f>'AEO 43'!Y89/100*(SUM(X$11:X$13)/SUM(X$3:X$5,X$11:X$13))</f>
        <v>1.3224095665291815E-3</v>
      </c>
      <c r="Y39">
        <f>'AEO 43'!Z89/100*(SUM(Y$11:Y$13)/SUM(Y$3:Y$5,Y$11:Y$13))</f>
        <v>1.3336149157445892E-3</v>
      </c>
      <c r="Z39">
        <f>'AEO 43'!AA89/100*(SUM(Z$11:Z$13)/SUM(Z$3:Z$5,Z$11:Z$13))</f>
        <v>1.3437936187168855E-3</v>
      </c>
      <c r="AA39">
        <f>'AEO 43'!AB89/100*(SUM(AA$11:AA$13)/SUM(AA$3:AA$5,AA$11:AA$13))</f>
        <v>1.3697119634828742E-3</v>
      </c>
      <c r="AB39">
        <f>'AEO 43'!AC89/100*(SUM(AB$11:AB$13)/SUM(AB$3:AB$5,AB$11:AB$13))</f>
        <v>1.3906697333438531E-3</v>
      </c>
      <c r="AC39">
        <f>'AEO 43'!AD89/100*(SUM(AC$11:AC$13)/SUM(AC$3:AC$5,AC$11:AC$13))</f>
        <v>1.419968885505456E-3</v>
      </c>
      <c r="AD39">
        <f>'AEO 43'!AE89/100*(SUM(AD$11:AD$13)/SUM(AD$3:AD$5,AD$11:AD$13))</f>
        <v>1.454182300094507E-3</v>
      </c>
      <c r="AE39">
        <f>'AEO 43'!AF89/100*(SUM(AE$11:AE$13)/SUM(AE$3:AE$5,AE$11:AE$13))</f>
        <v>1.4994915857937988E-3</v>
      </c>
      <c r="AF39">
        <f>'AEO 43'!AG89/100*(SUM(AF$11:AF$13)/SUM(AF$3:AF$5,AF$11:AF$13))</f>
        <v>1.5444235317427185E-3</v>
      </c>
      <c r="AG39">
        <f>'AEO 43'!AH89/100*(SUM(AG$11:AG$13)/SUM(AG$3:AG$5,AG$11:AG$13))</f>
        <v>1.5950136750978593E-3</v>
      </c>
      <c r="AH39">
        <f>'AEO 43'!AI89/100*(SUM(AH$11:AH$13)/SUM(AH$3:AH$5,AH$11:AH$13))</f>
        <v>1.6445469445963191E-3</v>
      </c>
      <c r="AI39">
        <f>'AEO 43'!AJ89/100*(SUM(AI$11:AI$13)/SUM(AI$3:AI$5,AI$11:AI$13))</f>
        <v>1.708177244613598E-3</v>
      </c>
    </row>
    <row r="40" spans="1:35" x14ac:dyDescent="0.25">
      <c r="A40" t="str">
        <f>'AEO 43'!B90</f>
        <v xml:space="preserve">      Large Van</v>
      </c>
      <c r="B40">
        <f>'AEO 43'!C90/100*(SUM(B$11:B$13)/SUM(B$3:B$5,B$11:B$13))</f>
        <v>6.8035157718621467E-3</v>
      </c>
      <c r="C40">
        <f>'AEO 43'!D90/100*(SUM(C$11:C$13)/SUM(C$3:C$5,C$11:C$13))</f>
        <v>4.7911807816301772E-3</v>
      </c>
      <c r="D40">
        <f>'AEO 43'!E90/100*(SUM(D$11:D$13)/SUM(D$3:D$5,D$11:D$13))</f>
        <v>6.2749289060668144E-3</v>
      </c>
      <c r="E40">
        <f>'AEO 43'!F90/100*(SUM(E$11:E$13)/SUM(E$3:E$5,E$11:E$13))</f>
        <v>7.1041692063347605E-3</v>
      </c>
      <c r="F40">
        <f>'AEO 43'!G90/100*(SUM(F$11:F$13)/SUM(F$3:F$5,F$11:F$13))</f>
        <v>9.1688253886464035E-3</v>
      </c>
      <c r="G40">
        <f>'AEO 43'!H90/100*(SUM(G$11:G$13)/SUM(G$3:G$5,G$11:G$13))</f>
        <v>1.1439126917639948E-2</v>
      </c>
      <c r="H40">
        <f>'AEO 43'!I90/100*(SUM(H$11:H$13)/SUM(H$3:H$5,H$11:H$13))</f>
        <v>1.1006555219025627E-2</v>
      </c>
      <c r="I40">
        <f>'AEO 43'!J90/100*(SUM(I$11:I$13)/SUM(I$3:I$5,I$11:I$13))</f>
        <v>1.1281424704101789E-2</v>
      </c>
      <c r="J40">
        <f>'AEO 43'!K90/100*(SUM(J$11:J$13)/SUM(J$3:J$5,J$11:J$13))</f>
        <v>1.1477010688279951E-2</v>
      </c>
      <c r="K40">
        <f>'AEO 43'!L90/100*(SUM(K$11:K$13)/SUM(K$3:K$5,K$11:K$13))</f>
        <v>1.1613803717867245E-2</v>
      </c>
      <c r="L40">
        <f>'AEO 43'!M90/100*(SUM(L$11:L$13)/SUM(L$3:L$5,L$11:L$13))</f>
        <v>1.1358683387123508E-2</v>
      </c>
      <c r="M40">
        <f>'AEO 43'!N90/100*(SUM(M$11:M$13)/SUM(M$3:M$5,M$11:M$13))</f>
        <v>1.069330035137557E-2</v>
      </c>
      <c r="N40">
        <f>'AEO 43'!O90/100*(SUM(N$11:N$13)/SUM(N$3:N$5,N$11:N$13))</f>
        <v>1.0418791637949714E-2</v>
      </c>
      <c r="O40">
        <f>'AEO 43'!P90/100*(SUM(O$11:O$13)/SUM(O$3:O$5,O$11:O$13))</f>
        <v>1.0003377885957319E-2</v>
      </c>
      <c r="P40">
        <f>'AEO 43'!Q90/100*(SUM(P$11:P$13)/SUM(P$3:P$5,P$11:P$13))</f>
        <v>9.5598021686603574E-3</v>
      </c>
      <c r="Q40">
        <f>'AEO 43'!R90/100*(SUM(Q$11:Q$13)/SUM(Q$3:Q$5,Q$11:Q$13))</f>
        <v>8.6936346539944059E-3</v>
      </c>
      <c r="R40">
        <f>'AEO 43'!S90/100*(SUM(R$11:R$13)/SUM(R$3:R$5,R$11:R$13))</f>
        <v>8.3151861048327072E-3</v>
      </c>
      <c r="S40">
        <f>'AEO 43'!T90/100*(SUM(S$11:S$13)/SUM(S$3:S$5,S$11:S$13))</f>
        <v>8.1405711113416383E-3</v>
      </c>
      <c r="T40">
        <f>'AEO 43'!U90/100*(SUM(T$11:T$13)/SUM(T$3:T$5,T$11:T$13))</f>
        <v>7.9595597275354743E-3</v>
      </c>
      <c r="U40">
        <f>'AEO 43'!V90/100*(SUM(U$11:U$13)/SUM(U$3:U$5,U$11:U$13))</f>
        <v>7.8552712552207391E-3</v>
      </c>
      <c r="V40">
        <f>'AEO 43'!W90/100*(SUM(V$11:V$13)/SUM(V$3:V$5,V$11:V$13))</f>
        <v>7.6755908090055131E-3</v>
      </c>
      <c r="W40">
        <f>'AEO 43'!X90/100*(SUM(W$11:W$13)/SUM(W$3:W$5,W$11:W$13))</f>
        <v>7.6281198698386881E-3</v>
      </c>
      <c r="X40">
        <f>'AEO 43'!Y90/100*(SUM(X$11:X$13)/SUM(X$3:X$5,X$11:X$13))</f>
        <v>7.6536868836165175E-3</v>
      </c>
      <c r="Y40">
        <f>'AEO 43'!Z90/100*(SUM(Y$11:Y$13)/SUM(Y$3:Y$5,Y$11:Y$13))</f>
        <v>7.7001040607465989E-3</v>
      </c>
      <c r="Z40">
        <f>'AEO 43'!AA90/100*(SUM(Z$11:Z$13)/SUM(Z$3:Z$5,Z$11:Z$13))</f>
        <v>7.733958620039302E-3</v>
      </c>
      <c r="AA40">
        <f>'AEO 43'!AB90/100*(SUM(AA$11:AA$13)/SUM(AA$3:AA$5,AA$11:AA$13))</f>
        <v>7.872720889106205E-3</v>
      </c>
      <c r="AB40">
        <f>'AEO 43'!AC90/100*(SUM(AB$11:AB$13)/SUM(AB$3:AB$5,AB$11:AB$13))</f>
        <v>7.9993239806217635E-3</v>
      </c>
      <c r="AC40">
        <f>'AEO 43'!AD90/100*(SUM(AC$11:AC$13)/SUM(AC$3:AC$5,AC$11:AC$13))</f>
        <v>8.1571001061551424E-3</v>
      </c>
      <c r="AD40">
        <f>'AEO 43'!AE90/100*(SUM(AD$11:AD$13)/SUM(AD$3:AD$5,AD$11:AD$13))</f>
        <v>8.3257215568670953E-3</v>
      </c>
      <c r="AE40">
        <f>'AEO 43'!AF90/100*(SUM(AE$11:AE$13)/SUM(AE$3:AE$5,AE$11:AE$13))</f>
        <v>8.5350683138703965E-3</v>
      </c>
      <c r="AF40">
        <f>'AEO 43'!AG90/100*(SUM(AF$11:AF$13)/SUM(AF$3:AF$5,AF$11:AF$13))</f>
        <v>8.7790754801581085E-3</v>
      </c>
      <c r="AG40">
        <f>'AEO 43'!AH90/100*(SUM(AG$11:AG$13)/SUM(AG$3:AG$5,AG$11:AG$13))</f>
        <v>9.0396994806090786E-3</v>
      </c>
      <c r="AH40">
        <f>'AEO 43'!AI90/100*(SUM(AH$11:AH$13)/SUM(AH$3:AH$5,AH$11:AH$13))</f>
        <v>9.3271399288842195E-3</v>
      </c>
      <c r="AI40">
        <f>'AEO 43'!AJ90/100*(SUM(AI$11:AI$13)/SUM(AI$3:AI$5,AI$11:AI$13))</f>
        <v>9.6771357034329559E-3</v>
      </c>
    </row>
    <row r="41" spans="1:35" x14ac:dyDescent="0.25">
      <c r="A41" t="str">
        <f>'AEO 43'!B91</f>
        <v xml:space="preserve">      Small Utility</v>
      </c>
      <c r="B41">
        <f>'AEO 43'!C91/100*(SUM(B$11:B$13)/SUM(B$3:B$5,B$11:B$13))</f>
        <v>3.6810859818581071E-3</v>
      </c>
      <c r="C41">
        <f>'AEO 43'!D91/100*(SUM(C$11:C$13)/SUM(C$3:C$5,C$11:C$13))</f>
        <v>2.5699757743676646E-3</v>
      </c>
      <c r="D41">
        <f>'AEO 43'!E91/100*(SUM(D$11:D$13)/SUM(D$3:D$5,D$11:D$13))</f>
        <v>3.4289956763183726E-3</v>
      </c>
      <c r="E41">
        <f>'AEO 43'!F91/100*(SUM(E$11:E$13)/SUM(E$3:E$5,E$11:E$13))</f>
        <v>3.8797877986252011E-3</v>
      </c>
      <c r="F41">
        <f>'AEO 43'!G91/100*(SUM(F$11:F$13)/SUM(F$3:F$5,F$11:F$13))</f>
        <v>5.0053476069806709E-3</v>
      </c>
      <c r="G41">
        <f>'AEO 43'!H91/100*(SUM(G$11:G$13)/SUM(G$3:G$5,G$11:G$13))</f>
        <v>6.1870704561368985E-3</v>
      </c>
      <c r="H41">
        <f>'AEO 43'!I91/100*(SUM(H$11:H$13)/SUM(H$3:H$5,H$11:H$13))</f>
        <v>5.8995798457812526E-3</v>
      </c>
      <c r="I41">
        <f>'AEO 43'!J91/100*(SUM(I$11:I$13)/SUM(I$3:I$5,I$11:I$13))</f>
        <v>6.0179680067186216E-3</v>
      </c>
      <c r="J41">
        <f>'AEO 43'!K91/100*(SUM(J$11:J$13)/SUM(J$3:J$5,J$11:J$13))</f>
        <v>6.1555016892897484E-3</v>
      </c>
      <c r="K41">
        <f>'AEO 43'!L91/100*(SUM(K$11:K$13)/SUM(K$3:K$5,K$11:K$13))</f>
        <v>6.0826862419694778E-3</v>
      </c>
      <c r="L41">
        <f>'AEO 43'!M91/100*(SUM(L$11:L$13)/SUM(L$3:L$5,L$11:L$13))</f>
        <v>5.9273895787974725E-3</v>
      </c>
      <c r="M41">
        <f>'AEO 43'!N91/100*(SUM(M$11:M$13)/SUM(M$3:M$5,M$11:M$13))</f>
        <v>5.5918522848528527E-3</v>
      </c>
      <c r="N41">
        <f>'AEO 43'!O91/100*(SUM(N$11:N$13)/SUM(N$3:N$5,N$11:N$13))</f>
        <v>5.423131345815845E-3</v>
      </c>
      <c r="O41">
        <f>'AEO 43'!P91/100*(SUM(O$11:O$13)/SUM(O$3:O$5,O$11:O$13))</f>
        <v>5.2134924764681645E-3</v>
      </c>
      <c r="P41">
        <f>'AEO 43'!Q91/100*(SUM(P$11:P$13)/SUM(P$3:P$5,P$11:P$13))</f>
        <v>4.9727887103140798E-3</v>
      </c>
      <c r="Q41">
        <f>'AEO 43'!R91/100*(SUM(Q$11:Q$13)/SUM(Q$3:Q$5,Q$11:Q$13))</f>
        <v>4.5250450545908675E-3</v>
      </c>
      <c r="R41">
        <f>'AEO 43'!S91/100*(SUM(R$11:R$13)/SUM(R$3:R$5,R$11:R$13))</f>
        <v>4.3466331535699457E-3</v>
      </c>
      <c r="S41">
        <f>'AEO 43'!T91/100*(SUM(S$11:S$13)/SUM(S$3:S$5,S$11:S$13))</f>
        <v>4.2108028339979588E-3</v>
      </c>
      <c r="T41">
        <f>'AEO 43'!U91/100*(SUM(T$11:T$13)/SUM(T$3:T$5,T$11:T$13))</f>
        <v>4.110158234413153E-3</v>
      </c>
      <c r="U41">
        <f>'AEO 43'!V91/100*(SUM(U$11:U$13)/SUM(U$3:U$5,U$11:U$13))</f>
        <v>4.0508865178829328E-3</v>
      </c>
      <c r="V41">
        <f>'AEO 43'!W91/100*(SUM(V$11:V$13)/SUM(V$3:V$5,V$11:V$13))</f>
        <v>3.9593242981882477E-3</v>
      </c>
      <c r="W41">
        <f>'AEO 43'!X91/100*(SUM(W$11:W$13)/SUM(W$3:W$5,W$11:W$13))</f>
        <v>3.936912526288497E-3</v>
      </c>
      <c r="X41">
        <f>'AEO 43'!Y91/100*(SUM(X$11:X$13)/SUM(X$3:X$5,X$11:X$13))</f>
        <v>3.9384969611404802E-3</v>
      </c>
      <c r="Y41">
        <f>'AEO 43'!Z91/100*(SUM(Y$11:Y$13)/SUM(Y$3:Y$5,Y$11:Y$13))</f>
        <v>3.9584956953013064E-3</v>
      </c>
      <c r="Z41">
        <f>'AEO 43'!AA91/100*(SUM(Z$11:Z$13)/SUM(Z$3:Z$5,Z$11:Z$13))</f>
        <v>3.9936159259737931E-3</v>
      </c>
      <c r="AA41">
        <f>'AEO 43'!AB91/100*(SUM(AA$11:AA$13)/SUM(AA$3:AA$5,AA$11:AA$13))</f>
        <v>4.041360706146177E-3</v>
      </c>
      <c r="AB41">
        <f>'AEO 43'!AC91/100*(SUM(AB$11:AB$13)/SUM(AB$3:AB$5,AB$11:AB$13))</f>
        <v>4.1069958257260947E-3</v>
      </c>
      <c r="AC41">
        <f>'AEO 43'!AD91/100*(SUM(AC$11:AC$13)/SUM(AC$3:AC$5,AC$11:AC$13))</f>
        <v>4.1860572648740671E-3</v>
      </c>
      <c r="AD41">
        <f>'AEO 43'!AE91/100*(SUM(AD$11:AD$13)/SUM(AD$3:AD$5,AD$11:AD$13))</f>
        <v>4.271468425707874E-3</v>
      </c>
      <c r="AE41">
        <f>'AEO 43'!AF91/100*(SUM(AE$11:AE$13)/SUM(AE$3:AE$5,AE$11:AE$13))</f>
        <v>4.3757094020900516E-3</v>
      </c>
      <c r="AF41">
        <f>'AEO 43'!AG91/100*(SUM(AF$11:AF$13)/SUM(AF$3:AF$5,AF$11:AF$13))</f>
        <v>4.4989105181533406E-3</v>
      </c>
      <c r="AG41">
        <f>'AEO 43'!AH91/100*(SUM(AG$11:AG$13)/SUM(AG$3:AG$5,AG$11:AG$13))</f>
        <v>4.6272795133193469E-3</v>
      </c>
      <c r="AH41">
        <f>'AEO 43'!AI91/100*(SUM(AH$11:AH$13)/SUM(AH$3:AH$5,AH$11:AH$13))</f>
        <v>4.7719166005533937E-3</v>
      </c>
      <c r="AI41">
        <f>'AEO 43'!AJ91/100*(SUM(AI$11:AI$13)/SUM(AI$3:AI$5,AI$11:AI$13))</f>
        <v>4.9456725771805325E-3</v>
      </c>
    </row>
    <row r="42" spans="1:35" x14ac:dyDescent="0.25">
      <c r="A42" t="str">
        <f>'AEO 43'!B92</f>
        <v xml:space="preserve">      Large Utility</v>
      </c>
      <c r="B42">
        <f>'AEO 43'!C92/100*(SUM(B$11:B$13)/SUM(B$3:B$5,B$11:B$13))</f>
        <v>4.6863622126155835E-3</v>
      </c>
      <c r="C42">
        <f>'AEO 43'!D92/100*(SUM(C$11:C$13)/SUM(C$3:C$5,C$11:C$13))</f>
        <v>3.322564502103035E-3</v>
      </c>
      <c r="D42">
        <f>'AEO 43'!E92/100*(SUM(D$11:D$13)/SUM(D$3:D$5,D$11:D$13))</f>
        <v>4.4144979130865212E-3</v>
      </c>
      <c r="E42">
        <f>'AEO 43'!F92/100*(SUM(E$11:E$13)/SUM(E$3:E$5,E$11:E$13))</f>
        <v>5.0632235896287082E-3</v>
      </c>
      <c r="F42">
        <f>'AEO 43'!G92/100*(SUM(F$11:F$13)/SUM(F$3:F$5,F$11:F$13))</f>
        <v>6.5607029569339287E-3</v>
      </c>
      <c r="G42">
        <f>'AEO 43'!H92/100*(SUM(G$11:G$13)/SUM(G$3:G$5,G$11:G$13))</f>
        <v>8.1595045004563809E-3</v>
      </c>
      <c r="H42">
        <f>'AEO 43'!I92/100*(SUM(H$11:H$13)/SUM(H$3:H$5,H$11:H$13))</f>
        <v>7.808036841736558E-3</v>
      </c>
      <c r="I42">
        <f>'AEO 43'!J92/100*(SUM(I$11:I$13)/SUM(I$3:I$5,I$11:I$13))</f>
        <v>7.9924580917649212E-3</v>
      </c>
      <c r="J42">
        <f>'AEO 43'!K92/100*(SUM(J$11:J$13)/SUM(J$3:J$5,J$11:J$13))</f>
        <v>8.2230521473289839E-3</v>
      </c>
      <c r="K42">
        <f>'AEO 43'!L92/100*(SUM(K$11:K$13)/SUM(K$3:K$5,K$11:K$13))</f>
        <v>8.1212819618740554E-3</v>
      </c>
      <c r="L42">
        <f>'AEO 43'!M92/100*(SUM(L$11:L$13)/SUM(L$3:L$5,L$11:L$13))</f>
        <v>7.9495540498112603E-3</v>
      </c>
      <c r="M42">
        <f>'AEO 43'!N92/100*(SUM(M$11:M$13)/SUM(M$3:M$5,M$11:M$13))</f>
        <v>7.5037335489770542E-3</v>
      </c>
      <c r="N42">
        <f>'AEO 43'!O92/100*(SUM(N$11:N$13)/SUM(N$3:N$5,N$11:N$13))</f>
        <v>7.3138541244437165E-3</v>
      </c>
      <c r="O42">
        <f>'AEO 43'!P92/100*(SUM(O$11:O$13)/SUM(O$3:O$5,O$11:O$13))</f>
        <v>7.0297311743597272E-3</v>
      </c>
      <c r="P42">
        <f>'AEO 43'!Q92/100*(SUM(P$11:P$13)/SUM(P$3:P$5,P$11:P$13))</f>
        <v>6.7247337481805306E-3</v>
      </c>
      <c r="Q42">
        <f>'AEO 43'!R92/100*(SUM(Q$11:Q$13)/SUM(Q$3:Q$5,Q$11:Q$13))</f>
        <v>6.1295382863323913E-3</v>
      </c>
      <c r="R42">
        <f>'AEO 43'!S92/100*(SUM(R$11:R$13)/SUM(R$3:R$5,R$11:R$13))</f>
        <v>5.8910920814651139E-3</v>
      </c>
      <c r="S42">
        <f>'AEO 43'!T92/100*(SUM(S$11:S$13)/SUM(S$3:S$5,S$11:S$13))</f>
        <v>5.721559431698631E-3</v>
      </c>
      <c r="T42">
        <f>'AEO 43'!U92/100*(SUM(T$11:T$13)/SUM(T$3:T$5,T$11:T$13))</f>
        <v>5.5927886947536769E-3</v>
      </c>
      <c r="U42">
        <f>'AEO 43'!V92/100*(SUM(U$11:U$13)/SUM(U$3:U$5,U$11:U$13))</f>
        <v>5.5217709496607854E-3</v>
      </c>
      <c r="V42">
        <f>'AEO 43'!W92/100*(SUM(V$11:V$13)/SUM(V$3:V$5,V$11:V$13))</f>
        <v>5.3987149947838245E-3</v>
      </c>
      <c r="W42">
        <f>'AEO 43'!X92/100*(SUM(W$11:W$13)/SUM(W$3:W$5,W$11:W$13))</f>
        <v>5.3773943924148625E-3</v>
      </c>
      <c r="X42">
        <f>'AEO 43'!Y92/100*(SUM(X$11:X$13)/SUM(X$3:X$5,X$11:X$13))</f>
        <v>5.3888673654522061E-3</v>
      </c>
      <c r="Y42">
        <f>'AEO 43'!Z92/100*(SUM(Y$11:Y$13)/SUM(Y$3:Y$5,Y$11:Y$13))</f>
        <v>5.4232674005183024E-3</v>
      </c>
      <c r="Z42">
        <f>'AEO 43'!AA92/100*(SUM(Z$11:Z$13)/SUM(Z$3:Z$5,Z$11:Z$13))</f>
        <v>5.4799417005194804E-3</v>
      </c>
      <c r="AA42">
        <f>'AEO 43'!AB92/100*(SUM(AA$11:AA$13)/SUM(AA$3:AA$5,AA$11:AA$13))</f>
        <v>5.5497860047071992E-3</v>
      </c>
      <c r="AB42">
        <f>'AEO 43'!AC92/100*(SUM(AB$11:AB$13)/SUM(AB$3:AB$5,AB$11:AB$13))</f>
        <v>5.6408767821288924E-3</v>
      </c>
      <c r="AC42">
        <f>'AEO 43'!AD92/100*(SUM(AC$11:AC$13)/SUM(AC$3:AC$5,AC$11:AC$13))</f>
        <v>5.7546966092695134E-3</v>
      </c>
      <c r="AD42">
        <f>'AEO 43'!AE92/100*(SUM(AD$11:AD$13)/SUM(AD$3:AD$5,AD$11:AD$13))</f>
        <v>5.8808530742017976E-3</v>
      </c>
      <c r="AE42">
        <f>'AEO 43'!AF92/100*(SUM(AE$11:AE$13)/SUM(AE$3:AE$5,AE$11:AE$13))</f>
        <v>6.0295510307887901E-3</v>
      </c>
      <c r="AF42">
        <f>'AEO 43'!AG92/100*(SUM(AF$11:AF$13)/SUM(AF$3:AF$5,AF$11:AF$13))</f>
        <v>6.2041576487841176E-3</v>
      </c>
      <c r="AG42">
        <f>'AEO 43'!AH92/100*(SUM(AG$11:AG$13)/SUM(AG$3:AG$5,AG$11:AG$13))</f>
        <v>6.3895615276273084E-3</v>
      </c>
      <c r="AH42">
        <f>'AEO 43'!AI92/100*(SUM(AH$11:AH$13)/SUM(AH$3:AH$5,AH$11:AH$13))</f>
        <v>6.5935725028713693E-3</v>
      </c>
      <c r="AI42">
        <f>'AEO 43'!AJ92/100*(SUM(AI$11:AI$13)/SUM(AI$3:AI$5,AI$11:AI$13))</f>
        <v>6.839096980534894E-3</v>
      </c>
    </row>
    <row r="43" spans="1:35" x14ac:dyDescent="0.25">
      <c r="A43" t="str">
        <f>'AEO 43'!B93</f>
        <v xml:space="preserve">      Small Crossover Utility</v>
      </c>
      <c r="B43">
        <f>'AEO 43'!C93/100*(SUM(B$11:B$13)/SUM(B$3:B$5,B$11:B$13))</f>
        <v>1.6988566888083655E-2</v>
      </c>
      <c r="C43">
        <f>'AEO 43'!D93/100*(SUM(C$11:C$13)/SUM(C$3:C$5,C$11:C$13))</f>
        <v>1.2472443261775682E-2</v>
      </c>
      <c r="D43">
        <f>'AEO 43'!E93/100*(SUM(D$11:D$13)/SUM(D$3:D$5,D$11:D$13))</f>
        <v>1.7050459658931042E-2</v>
      </c>
      <c r="E43">
        <f>'AEO 43'!F93/100*(SUM(E$11:E$13)/SUM(E$3:E$5,E$11:E$13))</f>
        <v>1.9745661945134423E-2</v>
      </c>
      <c r="F43">
        <f>'AEO 43'!G93/100*(SUM(F$11:F$13)/SUM(F$3:F$5,F$11:F$13))</f>
        <v>2.5913554065117993E-2</v>
      </c>
      <c r="G43">
        <f>'AEO 43'!H93/100*(SUM(G$11:G$13)/SUM(G$3:G$5,G$11:G$13))</f>
        <v>3.2508323157095433E-2</v>
      </c>
      <c r="H43">
        <f>'AEO 43'!I93/100*(SUM(H$11:H$13)/SUM(H$3:H$5,H$11:H$13))</f>
        <v>3.1376889332026731E-2</v>
      </c>
      <c r="I43">
        <f>'AEO 43'!J93/100*(SUM(I$11:I$13)/SUM(I$3:I$5,I$11:I$13))</f>
        <v>3.2315083005923777E-2</v>
      </c>
      <c r="J43">
        <f>'AEO 43'!K93/100*(SUM(J$11:J$13)/SUM(J$3:J$5,J$11:J$13))</f>
        <v>3.2981793960162625E-2</v>
      </c>
      <c r="K43">
        <f>'AEO 43'!L93/100*(SUM(K$11:K$13)/SUM(K$3:K$5,K$11:K$13))</f>
        <v>3.3116939414541517E-2</v>
      </c>
      <c r="L43">
        <f>'AEO 43'!M93/100*(SUM(L$11:L$13)/SUM(L$3:L$5,L$11:L$13))</f>
        <v>3.2512964954289819E-2</v>
      </c>
      <c r="M43">
        <f>'AEO 43'!N93/100*(SUM(M$11:M$13)/SUM(M$3:M$5,M$11:M$13))</f>
        <v>3.0845129445970725E-2</v>
      </c>
      <c r="N43">
        <f>'AEO 43'!O93/100*(SUM(N$11:N$13)/SUM(N$3:N$5,N$11:N$13))</f>
        <v>3.0087133146619451E-2</v>
      </c>
      <c r="O43">
        <f>'AEO 43'!P93/100*(SUM(O$11:O$13)/SUM(O$3:O$5,O$11:O$13))</f>
        <v>2.9075319992919572E-2</v>
      </c>
      <c r="P43">
        <f>'AEO 43'!Q93/100*(SUM(P$11:P$13)/SUM(P$3:P$5,P$11:P$13))</f>
        <v>2.7873286995697678E-2</v>
      </c>
      <c r="Q43">
        <f>'AEO 43'!R93/100*(SUM(Q$11:Q$13)/SUM(Q$3:Q$5,Q$11:Q$13))</f>
        <v>2.5483425214457338E-2</v>
      </c>
      <c r="R43">
        <f>'AEO 43'!S93/100*(SUM(R$11:R$13)/SUM(R$3:R$5,R$11:R$13))</f>
        <v>2.4589540596064847E-2</v>
      </c>
      <c r="S43">
        <f>'AEO 43'!T93/100*(SUM(S$11:S$13)/SUM(S$3:S$5,S$11:S$13))</f>
        <v>2.3921360356455305E-2</v>
      </c>
      <c r="T43">
        <f>'AEO 43'!U93/100*(SUM(T$11:T$13)/SUM(T$3:T$5,T$11:T$13))</f>
        <v>2.3447742235732202E-2</v>
      </c>
      <c r="U43">
        <f>'AEO 43'!V93/100*(SUM(U$11:U$13)/SUM(U$3:U$5,U$11:U$13))</f>
        <v>2.3202518536620489E-2</v>
      </c>
      <c r="V43">
        <f>'AEO 43'!W93/100*(SUM(V$11:V$13)/SUM(V$3:V$5,V$11:V$13))</f>
        <v>2.2758690064885262E-2</v>
      </c>
      <c r="W43">
        <f>'AEO 43'!X93/100*(SUM(W$11:W$13)/SUM(W$3:W$5,W$11:W$13))</f>
        <v>2.2716447017625829E-2</v>
      </c>
      <c r="X43">
        <f>'AEO 43'!Y93/100*(SUM(X$11:X$13)/SUM(X$3:X$5,X$11:X$13))</f>
        <v>2.2803122544922699E-2</v>
      </c>
      <c r="Y43">
        <f>'AEO 43'!Z93/100*(SUM(Y$11:Y$13)/SUM(Y$3:Y$5,Y$11:Y$13))</f>
        <v>2.2994859039602689E-2</v>
      </c>
      <c r="Z43">
        <f>'AEO 43'!AA93/100*(SUM(Z$11:Z$13)/SUM(Z$3:Z$5,Z$11:Z$13))</f>
        <v>2.3303096960086134E-2</v>
      </c>
      <c r="AA43">
        <f>'AEO 43'!AB93/100*(SUM(AA$11:AA$13)/SUM(AA$3:AA$5,AA$11:AA$13))</f>
        <v>2.3623309738965332E-2</v>
      </c>
      <c r="AB43">
        <f>'AEO 43'!AC93/100*(SUM(AB$11:AB$13)/SUM(AB$3:AB$5,AB$11:AB$13))</f>
        <v>2.4071439597622049E-2</v>
      </c>
      <c r="AC43">
        <f>'AEO 43'!AD93/100*(SUM(AC$11:AC$13)/SUM(AC$3:AC$5,AC$11:AC$13))</f>
        <v>2.4603459451778817E-2</v>
      </c>
      <c r="AD43">
        <f>'AEO 43'!AE93/100*(SUM(AD$11:AD$13)/SUM(AD$3:AD$5,AD$11:AD$13))</f>
        <v>2.5176467415348822E-2</v>
      </c>
      <c r="AE43">
        <f>'AEO 43'!AF93/100*(SUM(AE$11:AE$13)/SUM(AE$3:AE$5,AE$11:AE$13))</f>
        <v>2.5856784423922044E-2</v>
      </c>
      <c r="AF43">
        <f>'AEO 43'!AG93/100*(SUM(AF$11:AF$13)/SUM(AF$3:AF$5,AF$11:AF$13))</f>
        <v>2.6652407483432995E-2</v>
      </c>
      <c r="AG43">
        <f>'AEO 43'!AH93/100*(SUM(AG$11:AG$13)/SUM(AG$3:AG$5,AG$11:AG$13))</f>
        <v>2.7485433739525167E-2</v>
      </c>
      <c r="AH43">
        <f>'AEO 43'!AI93/100*(SUM(AH$11:AH$13)/SUM(AH$3:AH$5,AH$11:AH$13))</f>
        <v>2.8422730508260052E-2</v>
      </c>
      <c r="AI43">
        <f>'AEO 43'!AJ93/100*(SUM(AI$11:AI$13)/SUM(AI$3:AI$5,AI$11:AI$13))</f>
        <v>2.9528634585495636E-2</v>
      </c>
    </row>
    <row r="44" spans="1:35" x14ac:dyDescent="0.25">
      <c r="A44" t="str">
        <f>'AEO 43'!B94</f>
        <v xml:space="preserve">      Large Crossover Utility</v>
      </c>
      <c r="B44">
        <f>'AEO 43'!C94/100*(SUM(B$11:B$13)/SUM(B$3:B$5,B$11:B$13))</f>
        <v>2.0695797009392652E-2</v>
      </c>
      <c r="C44">
        <f>'AEO 43'!D94/100*(SUM(C$11:C$13)/SUM(C$3:C$5,C$11:C$13))</f>
        <v>1.5182825938690383E-2</v>
      </c>
      <c r="D44">
        <f>'AEO 43'!E94/100*(SUM(D$11:D$13)/SUM(D$3:D$5,D$11:D$13))</f>
        <v>2.0541124126703753E-2</v>
      </c>
      <c r="E44">
        <f>'AEO 43'!F94/100*(SUM(E$11:E$13)/SUM(E$3:E$5,E$11:E$13))</f>
        <v>2.381352158637657E-2</v>
      </c>
      <c r="F44">
        <f>'AEO 43'!G94/100*(SUM(F$11:F$13)/SUM(F$3:F$5,F$11:F$13))</f>
        <v>3.1146448198803332E-2</v>
      </c>
      <c r="G44">
        <f>'AEO 43'!H94/100*(SUM(G$11:G$13)/SUM(G$3:G$5,G$11:G$13))</f>
        <v>3.9093219480957841E-2</v>
      </c>
      <c r="H44">
        <f>'AEO 43'!I94/100*(SUM(H$11:H$13)/SUM(H$3:H$5,H$11:H$13))</f>
        <v>3.7727174555148874E-2</v>
      </c>
      <c r="I44">
        <f>'AEO 43'!J94/100*(SUM(I$11:I$13)/SUM(I$3:I$5,I$11:I$13))</f>
        <v>3.8856794253304884E-2</v>
      </c>
      <c r="J44">
        <f>'AEO 43'!K94/100*(SUM(J$11:J$13)/SUM(J$3:J$5,J$11:J$13))</f>
        <v>3.9984466203599155E-2</v>
      </c>
      <c r="K44">
        <f>'AEO 43'!L94/100*(SUM(K$11:K$13)/SUM(K$3:K$5,K$11:K$13))</f>
        <v>3.9811850561831744E-2</v>
      </c>
      <c r="L44">
        <f>'AEO 43'!M94/100*(SUM(L$11:L$13)/SUM(L$3:L$5,L$11:L$13))</f>
        <v>3.913509793370868E-2</v>
      </c>
      <c r="M44">
        <f>'AEO 43'!N94/100*(SUM(M$11:M$13)/SUM(M$3:M$5,M$11:M$13))</f>
        <v>3.7080404512387831E-2</v>
      </c>
      <c r="N44">
        <f>'AEO 43'!O94/100*(SUM(N$11:N$13)/SUM(N$3:N$5,N$11:N$13))</f>
        <v>3.6236130254878138E-2</v>
      </c>
      <c r="O44">
        <f>'AEO 43'!P94/100*(SUM(O$11:O$13)/SUM(O$3:O$5,O$11:O$13))</f>
        <v>3.4942987196472194E-2</v>
      </c>
      <c r="P44">
        <f>'AEO 43'!Q94/100*(SUM(P$11:P$13)/SUM(P$3:P$5,P$11:P$13))</f>
        <v>3.3522238296925293E-2</v>
      </c>
      <c r="Q44">
        <f>'AEO 43'!R94/100*(SUM(Q$11:Q$13)/SUM(Q$3:Q$5,Q$11:Q$13))</f>
        <v>3.0642657699866974E-2</v>
      </c>
      <c r="R44">
        <f>'AEO 43'!S94/100*(SUM(R$11:R$13)/SUM(R$3:R$5,R$11:R$13))</f>
        <v>2.9539084486896312E-2</v>
      </c>
      <c r="S44">
        <f>'AEO 43'!T94/100*(SUM(S$11:S$13)/SUM(S$3:S$5,S$11:S$13))</f>
        <v>2.8762363618154634E-2</v>
      </c>
      <c r="T44">
        <f>'AEO 43'!U94/100*(SUM(T$11:T$13)/SUM(T$3:T$5,T$11:T$13))</f>
        <v>2.8185977173110298E-2</v>
      </c>
      <c r="U44">
        <f>'AEO 43'!V94/100*(SUM(U$11:U$13)/SUM(U$3:U$5,U$11:U$13))</f>
        <v>2.7892111966066134E-2</v>
      </c>
      <c r="V44">
        <f>'AEO 43'!W94/100*(SUM(V$11:V$13)/SUM(V$3:V$5,V$11:V$13))</f>
        <v>2.7333212498301406E-2</v>
      </c>
      <c r="W44">
        <f>'AEO 43'!X94/100*(SUM(W$11:W$13)/SUM(W$3:W$5,W$11:W$13))</f>
        <v>2.7286003862456762E-2</v>
      </c>
      <c r="X44">
        <f>'AEO 43'!Y94/100*(SUM(X$11:X$13)/SUM(X$3:X$5,X$11:X$13))</f>
        <v>2.7395431391281155E-2</v>
      </c>
      <c r="Y44">
        <f>'AEO 43'!Z94/100*(SUM(Y$11:Y$13)/SUM(Y$3:Y$5,Y$11:Y$13))</f>
        <v>2.7623688566859591E-2</v>
      </c>
      <c r="Z44">
        <f>'AEO 43'!AA94/100*(SUM(Z$11:Z$13)/SUM(Z$3:Z$5,Z$11:Z$13))</f>
        <v>2.7969449465274868E-2</v>
      </c>
      <c r="AA44">
        <f>'AEO 43'!AB94/100*(SUM(AA$11:AA$13)/SUM(AA$3:AA$5,AA$11:AA$13))</f>
        <v>2.8372262522038151E-2</v>
      </c>
      <c r="AB44">
        <f>'AEO 43'!AC94/100*(SUM(AB$11:AB$13)/SUM(AB$3:AB$5,AB$11:AB$13))</f>
        <v>2.8889255790627441E-2</v>
      </c>
      <c r="AC44">
        <f>'AEO 43'!AD94/100*(SUM(AC$11:AC$13)/SUM(AC$3:AC$5,AC$11:AC$13))</f>
        <v>2.9520550210059369E-2</v>
      </c>
      <c r="AD44">
        <f>'AEO 43'!AE94/100*(SUM(AD$11:AD$13)/SUM(AD$3:AD$5,AD$11:AD$13))</f>
        <v>3.0208559150437318E-2</v>
      </c>
      <c r="AE44">
        <f>'AEO 43'!AF94/100*(SUM(AE$11:AE$13)/SUM(AE$3:AE$5,AE$11:AE$13))</f>
        <v>3.1025762841414832E-2</v>
      </c>
      <c r="AF44">
        <f>'AEO 43'!AG94/100*(SUM(AF$11:AF$13)/SUM(AF$3:AF$5,AF$11:AF$13))</f>
        <v>3.1973674294368953E-2</v>
      </c>
      <c r="AG44">
        <f>'AEO 43'!AH94/100*(SUM(AG$11:AG$13)/SUM(AG$3:AG$5,AG$11:AG$13))</f>
        <v>3.2971455175153166E-2</v>
      </c>
      <c r="AH44">
        <f>'AEO 43'!AI94/100*(SUM(AH$11:AH$13)/SUM(AH$3:AH$5,AH$11:AH$13))</f>
        <v>3.4075746713627272E-2</v>
      </c>
      <c r="AI44">
        <f>'AEO 43'!AJ94/100*(SUM(AI$11:AI$13)/SUM(AI$3:AI$5,AI$11:AI$13))</f>
        <v>3.5395327660608905E-2</v>
      </c>
    </row>
    <row r="46" spans="1:35" s="2" customFormat="1" x14ac:dyDescent="0.25">
      <c r="A46" s="2" t="s">
        <v>1188</v>
      </c>
    </row>
    <row r="47" spans="1:35" x14ac:dyDescent="0.25">
      <c r="B47">
        <f>B28</f>
        <v>2017</v>
      </c>
      <c r="C47">
        <f t="shared" ref="C47:AI47" si="6">C28</f>
        <v>2018</v>
      </c>
      <c r="D47">
        <f t="shared" si="6"/>
        <v>2019</v>
      </c>
      <c r="E47">
        <f t="shared" si="6"/>
        <v>2020</v>
      </c>
      <c r="F47">
        <f t="shared" si="6"/>
        <v>2021</v>
      </c>
      <c r="G47">
        <f t="shared" si="6"/>
        <v>2022</v>
      </c>
      <c r="H47">
        <f t="shared" si="6"/>
        <v>2023</v>
      </c>
      <c r="I47">
        <f t="shared" si="6"/>
        <v>2024</v>
      </c>
      <c r="J47">
        <f t="shared" si="6"/>
        <v>2025</v>
      </c>
      <c r="K47">
        <f t="shared" si="6"/>
        <v>2026</v>
      </c>
      <c r="L47">
        <f t="shared" si="6"/>
        <v>2027</v>
      </c>
      <c r="M47">
        <f t="shared" si="6"/>
        <v>2028</v>
      </c>
      <c r="N47">
        <f t="shared" si="6"/>
        <v>2029</v>
      </c>
      <c r="O47">
        <f t="shared" si="6"/>
        <v>2030</v>
      </c>
      <c r="P47">
        <f t="shared" si="6"/>
        <v>2031</v>
      </c>
      <c r="Q47">
        <f t="shared" si="6"/>
        <v>2032</v>
      </c>
      <c r="R47">
        <f t="shared" si="6"/>
        <v>2033</v>
      </c>
      <c r="S47">
        <f t="shared" si="6"/>
        <v>2034</v>
      </c>
      <c r="T47">
        <f t="shared" si="6"/>
        <v>2035</v>
      </c>
      <c r="U47">
        <f t="shared" si="6"/>
        <v>2036</v>
      </c>
      <c r="V47">
        <f t="shared" si="6"/>
        <v>2037</v>
      </c>
      <c r="W47">
        <f t="shared" si="6"/>
        <v>2038</v>
      </c>
      <c r="X47">
        <f t="shared" si="6"/>
        <v>2039</v>
      </c>
      <c r="Y47">
        <f t="shared" si="6"/>
        <v>2040</v>
      </c>
      <c r="Z47">
        <f t="shared" si="6"/>
        <v>2041</v>
      </c>
      <c r="AA47">
        <f t="shared" si="6"/>
        <v>2042</v>
      </c>
      <c r="AB47">
        <f t="shared" si="6"/>
        <v>2043</v>
      </c>
      <c r="AC47">
        <f t="shared" si="6"/>
        <v>2044</v>
      </c>
      <c r="AD47">
        <f t="shared" si="6"/>
        <v>2045</v>
      </c>
      <c r="AE47">
        <f t="shared" si="6"/>
        <v>2046</v>
      </c>
      <c r="AF47">
        <f t="shared" si="6"/>
        <v>2047</v>
      </c>
      <c r="AG47">
        <f t="shared" si="6"/>
        <v>2048</v>
      </c>
      <c r="AH47">
        <f t="shared" si="6"/>
        <v>2049</v>
      </c>
      <c r="AI47">
        <f t="shared" si="6"/>
        <v>2050</v>
      </c>
    </row>
    <row r="48" spans="1:35" x14ac:dyDescent="0.25">
      <c r="A48" t="str">
        <f>A29</f>
        <v xml:space="preserve">      Minicompact</v>
      </c>
      <c r="B48">
        <f>('AEO 43'!C77/100)*(SUM(B$6:B$7)/SUM(B$6:B$7,B$14:B$15))</f>
        <v>2.860714333742857E-3</v>
      </c>
      <c r="C48">
        <f>('AEO 43'!D77/100)*(SUM(C$6:C$7)/SUM(C$6:C$7,C$14:C$15))</f>
        <v>3.0337379891361049E-3</v>
      </c>
      <c r="D48">
        <f>('AEO 43'!E77/100)*(SUM(D$6:D$7)/SUM(D$6:D$7,D$14:D$15))</f>
        <v>2.7227058496589436E-3</v>
      </c>
      <c r="E48">
        <f>('AEO 43'!F77/100)*(SUM(E$6:E$7)/SUM(E$6:E$7,E$14:E$15))</f>
        <v>2.7714225376778974E-3</v>
      </c>
      <c r="F48">
        <f>('AEO 43'!G77/100)*(SUM(F$6:F$7)/SUM(F$6:F$7,F$14:F$15))</f>
        <v>2.5221841644337043E-3</v>
      </c>
      <c r="G48">
        <f>('AEO 43'!H77/100)*(SUM(G$6:G$7)/SUM(G$6:G$7,G$14:G$15))</f>
        <v>2.4400777416850625E-3</v>
      </c>
      <c r="H48">
        <f>('AEO 43'!I77/100)*(SUM(H$6:H$7)/SUM(H$6:H$7,H$14:H$15))</f>
        <v>2.4339530994720322E-3</v>
      </c>
      <c r="I48">
        <f>('AEO 43'!J77/100)*(SUM(I$6:I$7)/SUM(I$6:I$7,I$14:I$15))</f>
        <v>2.4199640623036212E-3</v>
      </c>
      <c r="J48">
        <f>('AEO 43'!K77/100)*(SUM(J$6:J$7)/SUM(J$6:J$7,J$14:J$15))</f>
        <v>2.3696960956855456E-3</v>
      </c>
      <c r="K48">
        <f>('AEO 43'!L77/100)*(SUM(K$6:K$7)/SUM(K$6:K$7,K$14:K$15))</f>
        <v>2.4371301397820696E-3</v>
      </c>
      <c r="L48">
        <f>('AEO 43'!M77/100)*(SUM(L$6:L$7)/SUM(L$6:L$7,L$14:L$15))</f>
        <v>2.5087448599185221E-3</v>
      </c>
      <c r="M48">
        <f>('AEO 43'!N77/100)*(SUM(M$6:M$7)/SUM(M$6:M$7,M$14:M$15))</f>
        <v>2.545351433195986E-3</v>
      </c>
      <c r="N48">
        <f>('AEO 43'!O77/100)*(SUM(N$6:N$7)/SUM(N$6:N$7,N$14:N$15))</f>
        <v>2.6626560673293849E-3</v>
      </c>
      <c r="O48">
        <f>('AEO 43'!P77/100)*(SUM(O$6:O$7)/SUM(O$6:O$7,O$14:O$15))</f>
        <v>2.6400230608765616E-3</v>
      </c>
      <c r="P48">
        <f>('AEO 43'!Q77/100)*(SUM(P$6:P$7)/SUM(P$6:P$7,P$14:P$15))</f>
        <v>2.6879984464865552E-3</v>
      </c>
      <c r="Q48">
        <f>('AEO 43'!R77/100)*(SUM(Q$6:Q$7)/SUM(Q$6:Q$7,Q$14:Q$15))</f>
        <v>2.7082663126912297E-3</v>
      </c>
      <c r="R48">
        <f>('AEO 43'!S77/100)*(SUM(R$6:R$7)/SUM(R$6:R$7,R$14:R$15))</f>
        <v>2.7221846246760235E-3</v>
      </c>
      <c r="S48">
        <f>('AEO 43'!T77/100)*(SUM(S$6:S$7)/SUM(S$6:S$7,S$14:S$15))</f>
        <v>2.749464575846597E-3</v>
      </c>
      <c r="T48">
        <f>('AEO 43'!U77/100)*(SUM(T$6:T$7)/SUM(T$6:T$7,T$14:T$15))</f>
        <v>2.7623563854855698E-3</v>
      </c>
      <c r="U48">
        <f>('AEO 43'!V77/100)*(SUM(U$6:U$7)/SUM(U$6:U$7,U$14:U$15))</f>
        <v>2.7775903181257995E-3</v>
      </c>
      <c r="V48">
        <f>('AEO 43'!W77/100)*(SUM(V$6:V$7)/SUM(V$6:V$7,V$14:V$15))</f>
        <v>2.7609943538698025E-3</v>
      </c>
      <c r="W48">
        <f>('AEO 43'!X77/100)*(SUM(W$6:W$7)/SUM(W$6:W$7,W$14:W$15))</f>
        <v>2.7869435295005849E-3</v>
      </c>
      <c r="X48">
        <f>('AEO 43'!Y77/100)*(SUM(X$6:X$7)/SUM(X$6:X$7,X$14:X$15))</f>
        <v>2.7890021432092197E-3</v>
      </c>
      <c r="Y48">
        <f>('AEO 43'!Z77/100)*(SUM(Y$6:Y$7)/SUM(Y$6:Y$7,Y$14:Y$15))</f>
        <v>2.7890644625021797E-3</v>
      </c>
      <c r="Z48">
        <f>('AEO 43'!AA77/100)*(SUM(Z$6:Z$7)/SUM(Z$6:Z$7,Z$14:Z$15))</f>
        <v>2.7703025596254008E-3</v>
      </c>
      <c r="AA48">
        <f>('AEO 43'!AB77/100)*(SUM(AA$6:AA$7)/SUM(AA$6:AA$7,AA$14:AA$15))</f>
        <v>2.7673164199320485E-3</v>
      </c>
      <c r="AB48">
        <f>('AEO 43'!AC77/100)*(SUM(AB$6:AB$7)/SUM(AB$6:AB$7,AB$14:AB$15))</f>
        <v>2.7356681979583092E-3</v>
      </c>
      <c r="AC48">
        <f>('AEO 43'!AD77/100)*(SUM(AC$6:AC$7)/SUM(AC$6:AC$7,AC$14:AC$15))</f>
        <v>2.711776098501192E-3</v>
      </c>
      <c r="AD48">
        <f>('AEO 43'!AE77/100)*(SUM(AD$6:AD$7)/SUM(AD$6:AD$7,AD$14:AD$15))</f>
        <v>2.6958121685490368E-3</v>
      </c>
      <c r="AE48">
        <f>('AEO 43'!AF77/100)*(SUM(AE$6:AE$7)/SUM(AE$6:AE$7,AE$14:AE$15))</f>
        <v>2.6727812806039853E-3</v>
      </c>
      <c r="AF48">
        <f>('AEO 43'!AG77/100)*(SUM(AF$6:AF$7)/SUM(AF$6:AF$7,AF$14:AF$15))</f>
        <v>2.6385212742845482E-3</v>
      </c>
      <c r="AG48">
        <f>('AEO 43'!AH77/100)*(SUM(AG$6:AG$7)/SUM(AG$6:AG$7,AG$14:AG$15))</f>
        <v>2.615342648336883E-3</v>
      </c>
      <c r="AH48">
        <f>('AEO 43'!AI77/100)*(SUM(AH$6:AH$7)/SUM(AH$6:AH$7,AH$14:AH$15))</f>
        <v>2.5721459409353488E-3</v>
      </c>
      <c r="AI48">
        <f>('AEO 43'!AJ77/100)*(SUM(AI$6:AI$7)/SUM(AI$6:AI$7,AI$14:AI$15))</f>
        <v>2.5341959222459701E-3</v>
      </c>
    </row>
    <row r="49" spans="1:35" x14ac:dyDescent="0.25">
      <c r="A49" t="str">
        <f t="shared" ref="A49:A63" si="7">A30</f>
        <v xml:space="preserve">      Subcompact</v>
      </c>
      <c r="B49">
        <f>('AEO 43'!C78/100)*(SUM(B$6:B$7)/SUM(B$6:B$7,B$14:B$15))</f>
        <v>3.5327653571100175E-2</v>
      </c>
      <c r="C49">
        <f>('AEO 43'!D78/100)*(SUM(C$6:C$7)/SUM(C$6:C$7,C$14:C$15))</f>
        <v>3.5405967841996212E-2</v>
      </c>
      <c r="D49">
        <f>('AEO 43'!E78/100)*(SUM(D$6:D$7)/SUM(D$6:D$7,D$14:D$15))</f>
        <v>3.1191611470465626E-2</v>
      </c>
      <c r="E49">
        <f>('AEO 43'!F78/100)*(SUM(E$6:E$7)/SUM(E$6:E$7,E$14:E$15))</f>
        <v>3.1041349956188052E-2</v>
      </c>
      <c r="F49">
        <f>('AEO 43'!G78/100)*(SUM(F$6:F$7)/SUM(F$6:F$7,F$14:F$15))</f>
        <v>2.7863992409618878E-2</v>
      </c>
      <c r="G49">
        <f>('AEO 43'!H78/100)*(SUM(G$6:G$7)/SUM(G$6:G$7,G$14:G$15))</f>
        <v>2.647844779561441E-2</v>
      </c>
      <c r="H49">
        <f>('AEO 43'!I78/100)*(SUM(H$6:H$7)/SUM(H$6:H$7,H$14:H$15))</f>
        <v>2.6010076806786825E-2</v>
      </c>
      <c r="I49">
        <f>('AEO 43'!J78/100)*(SUM(I$6:I$7)/SUM(I$6:I$7,I$14:I$15))</f>
        <v>2.5797668328881584E-2</v>
      </c>
      <c r="J49">
        <f>('AEO 43'!K78/100)*(SUM(J$6:J$7)/SUM(J$6:J$7,J$14:J$15))</f>
        <v>2.5353521004947897E-2</v>
      </c>
      <c r="K49">
        <f>('AEO 43'!L78/100)*(SUM(K$6:K$7)/SUM(K$6:K$7,K$14:K$15))</f>
        <v>2.5275992043020383E-2</v>
      </c>
      <c r="L49">
        <f>('AEO 43'!M78/100)*(SUM(L$6:L$7)/SUM(L$6:L$7,L$14:L$15))</f>
        <v>2.5810204380611726E-2</v>
      </c>
      <c r="M49">
        <f>('AEO 43'!N78/100)*(SUM(M$6:M$7)/SUM(M$6:M$7,M$14:M$15))</f>
        <v>2.605508251247517E-2</v>
      </c>
      <c r="N49">
        <f>('AEO 43'!O78/100)*(SUM(N$6:N$7)/SUM(N$6:N$7,N$14:N$15))</f>
        <v>2.6844852398424667E-2</v>
      </c>
      <c r="O49">
        <f>('AEO 43'!P78/100)*(SUM(O$6:O$7)/SUM(O$6:O$7,O$14:O$15))</f>
        <v>2.6667512730376423E-2</v>
      </c>
      <c r="P49">
        <f>('AEO 43'!Q78/100)*(SUM(P$6:P$7)/SUM(P$6:P$7,P$14:P$15))</f>
        <v>2.6958040219636423E-2</v>
      </c>
      <c r="Q49">
        <f>('AEO 43'!R78/100)*(SUM(Q$6:Q$7)/SUM(Q$6:Q$7,Q$14:Q$15))</f>
        <v>2.7050617541607581E-2</v>
      </c>
      <c r="R49">
        <f>('AEO 43'!S78/100)*(SUM(R$6:R$7)/SUM(R$6:R$7,R$14:R$15))</f>
        <v>2.7080531815967951E-2</v>
      </c>
      <c r="S49">
        <f>('AEO 43'!T78/100)*(SUM(S$6:S$7)/SUM(S$6:S$7,S$14:S$15))</f>
        <v>2.7195377093981919E-2</v>
      </c>
      <c r="T49">
        <f>('AEO 43'!U78/100)*(SUM(T$6:T$7)/SUM(T$6:T$7,T$14:T$15))</f>
        <v>2.7212503869626307E-2</v>
      </c>
      <c r="U49">
        <f>('AEO 43'!V78/100)*(SUM(U$6:U$7)/SUM(U$6:U$7,U$14:U$15))</f>
        <v>2.7236027631719353E-2</v>
      </c>
      <c r="V49">
        <f>('AEO 43'!W78/100)*(SUM(V$6:V$7)/SUM(V$6:V$7,V$14:V$15))</f>
        <v>2.7005242803551564E-2</v>
      </c>
      <c r="W49">
        <f>('AEO 43'!X78/100)*(SUM(W$6:W$7)/SUM(W$6:W$7,W$14:W$15))</f>
        <v>2.7134074173825837E-2</v>
      </c>
      <c r="X49">
        <f>('AEO 43'!Y78/100)*(SUM(X$6:X$7)/SUM(X$6:X$7,X$14:X$15))</f>
        <v>2.7061129705179109E-2</v>
      </c>
      <c r="Y49">
        <f>('AEO 43'!Z78/100)*(SUM(Y$6:Y$7)/SUM(Y$6:Y$7,Y$14:Y$15))</f>
        <v>2.6970174546713119E-2</v>
      </c>
      <c r="Z49">
        <f>('AEO 43'!AA78/100)*(SUM(Z$6:Z$7)/SUM(Z$6:Z$7,Z$14:Z$15))</f>
        <v>2.6714810873041863E-2</v>
      </c>
      <c r="AA49">
        <f>('AEO 43'!AB78/100)*(SUM(AA$6:AA$7)/SUM(AA$6:AA$7,AA$14:AA$15))</f>
        <v>2.6589175003495186E-2</v>
      </c>
      <c r="AB49">
        <f>('AEO 43'!AC78/100)*(SUM(AB$6:AB$7)/SUM(AB$6:AB$7,AB$14:AB$15))</f>
        <v>2.6238418264760345E-2</v>
      </c>
      <c r="AC49">
        <f>('AEO 43'!AD78/100)*(SUM(AC$6:AC$7)/SUM(AC$6:AC$7,AC$14:AC$15))</f>
        <v>2.5944307178832459E-2</v>
      </c>
      <c r="AD49">
        <f>('AEO 43'!AE78/100)*(SUM(AD$6:AD$7)/SUM(AD$6:AD$7,AD$14:AD$15))</f>
        <v>2.5708892528001005E-2</v>
      </c>
      <c r="AE49">
        <f>('AEO 43'!AF78/100)*(SUM(AE$6:AE$7)/SUM(AE$6:AE$7,AE$14:AE$15))</f>
        <v>2.5408856679076094E-2</v>
      </c>
      <c r="AF49">
        <f>('AEO 43'!AG78/100)*(SUM(AF$6:AF$7)/SUM(AF$6:AF$7,AF$14:AF$15))</f>
        <v>2.504195526554168E-2</v>
      </c>
      <c r="AG49">
        <f>('AEO 43'!AH78/100)*(SUM(AG$6:AG$7)/SUM(AG$6:AG$7,AG$14:AG$15))</f>
        <v>2.4750031187166996E-2</v>
      </c>
      <c r="AH49">
        <f>('AEO 43'!AI78/100)*(SUM(AH$6:AH$7)/SUM(AH$6:AH$7,AH$14:AH$15))</f>
        <v>2.430003551115676E-2</v>
      </c>
      <c r="AI49">
        <f>('AEO 43'!AJ78/100)*(SUM(AI$6:AI$7)/SUM(AI$6:AI$7,AI$14:AI$15))</f>
        <v>2.3884861281058007E-2</v>
      </c>
    </row>
    <row r="50" spans="1:35" x14ac:dyDescent="0.25">
      <c r="A50" t="str">
        <f t="shared" si="7"/>
        <v xml:space="preserve">      Compact</v>
      </c>
      <c r="B50">
        <f>('AEO 43'!C79/100)*(SUM(B$6:B$7)/SUM(B$6:B$7,B$14:B$15))</f>
        <v>0.14248157762142047</v>
      </c>
      <c r="C50">
        <f>('AEO 43'!D79/100)*(SUM(C$6:C$7)/SUM(C$6:C$7,C$14:C$15))</f>
        <v>0.14188788251837486</v>
      </c>
      <c r="D50">
        <f>('AEO 43'!E79/100)*(SUM(D$6:D$7)/SUM(D$6:D$7,D$14:D$15))</f>
        <v>0.12743980394808407</v>
      </c>
      <c r="E50">
        <f>('AEO 43'!F79/100)*(SUM(E$6:E$7)/SUM(E$6:E$7,E$14:E$15))</f>
        <v>0.12520384385272265</v>
      </c>
      <c r="F50">
        <f>('AEO 43'!G79/100)*(SUM(F$6:F$7)/SUM(F$6:F$7,F$14:F$15))</f>
        <v>0.11248422106143406</v>
      </c>
      <c r="G50">
        <f>('AEO 43'!H79/100)*(SUM(G$6:G$7)/SUM(G$6:G$7,G$14:G$15))</f>
        <v>0.10709387581647865</v>
      </c>
      <c r="H50">
        <f>('AEO 43'!I79/100)*(SUM(H$6:H$7)/SUM(H$6:H$7,H$14:H$15))</f>
        <v>0.10557643367209421</v>
      </c>
      <c r="I50">
        <f>('AEO 43'!J79/100)*(SUM(I$6:I$7)/SUM(I$6:I$7,I$14:I$15))</f>
        <v>0.1042176417852767</v>
      </c>
      <c r="J50">
        <f>('AEO 43'!K79/100)*(SUM(J$6:J$7)/SUM(J$6:J$7,J$14:J$15))</f>
        <v>0.10166680616294604</v>
      </c>
      <c r="K50">
        <f>('AEO 43'!L79/100)*(SUM(K$6:K$7)/SUM(K$6:K$7,K$14:K$15))</f>
        <v>0.10198000904032586</v>
      </c>
      <c r="L50">
        <f>('AEO 43'!M79/100)*(SUM(L$6:L$7)/SUM(L$6:L$7,L$14:L$15))</f>
        <v>0.10374280100590888</v>
      </c>
      <c r="M50">
        <f>('AEO 43'!N79/100)*(SUM(M$6:M$7)/SUM(M$6:M$7,M$14:M$15))</f>
        <v>0.1050180711600968</v>
      </c>
      <c r="N50">
        <f>('AEO 43'!O79/100)*(SUM(N$6:N$7)/SUM(N$6:N$7,N$14:N$15))</f>
        <v>0.10778935046199316</v>
      </c>
      <c r="O50">
        <f>('AEO 43'!P79/100)*(SUM(O$6:O$7)/SUM(O$6:O$7,O$14:O$15))</f>
        <v>0.10737317464604745</v>
      </c>
      <c r="P50">
        <f>('AEO 43'!Q79/100)*(SUM(P$6:P$7)/SUM(P$6:P$7,P$14:P$15))</f>
        <v>0.10835353337495952</v>
      </c>
      <c r="Q50">
        <f>('AEO 43'!R79/100)*(SUM(Q$6:Q$7)/SUM(Q$6:Q$7,Q$14:Q$15))</f>
        <v>0.10870562696489532</v>
      </c>
      <c r="R50">
        <f>('AEO 43'!S79/100)*(SUM(R$6:R$7)/SUM(R$6:R$7,R$14:R$15))</f>
        <v>0.10885376773172023</v>
      </c>
      <c r="S50">
        <f>('AEO 43'!T79/100)*(SUM(S$6:S$7)/SUM(S$6:S$7,S$14:S$15))</f>
        <v>0.10925410059355871</v>
      </c>
      <c r="T50">
        <f>('AEO 43'!U79/100)*(SUM(T$6:T$7)/SUM(T$6:T$7,T$14:T$15))</f>
        <v>0.10929263653356434</v>
      </c>
      <c r="U50">
        <f>('AEO 43'!V79/100)*(SUM(U$6:U$7)/SUM(U$6:U$7,U$14:U$15))</f>
        <v>0.10929189082274297</v>
      </c>
      <c r="V50">
        <f>('AEO 43'!W79/100)*(SUM(V$6:V$7)/SUM(V$6:V$7,V$14:V$15))</f>
        <v>0.10848099853423336</v>
      </c>
      <c r="W50">
        <f>('AEO 43'!X79/100)*(SUM(W$6:W$7)/SUM(W$6:W$7,W$14:W$15))</f>
        <v>0.10885876995266094</v>
      </c>
      <c r="X50">
        <f>('AEO 43'!Y79/100)*(SUM(X$6:X$7)/SUM(X$6:X$7,X$14:X$15))</f>
        <v>0.10848972537447871</v>
      </c>
      <c r="Y50">
        <f>('AEO 43'!Z79/100)*(SUM(Y$6:Y$7)/SUM(Y$6:Y$7,Y$14:Y$15))</f>
        <v>0.10804669579085219</v>
      </c>
      <c r="Z50">
        <f>('AEO 43'!AA79/100)*(SUM(Z$6:Z$7)/SUM(Z$6:Z$7,Z$14:Z$15))</f>
        <v>0.10705687991243314</v>
      </c>
      <c r="AA50">
        <f>('AEO 43'!AB79/100)*(SUM(AA$6:AA$7)/SUM(AA$6:AA$7,AA$14:AA$15))</f>
        <v>0.10644156777233348</v>
      </c>
      <c r="AB50">
        <f>('AEO 43'!AC79/100)*(SUM(AB$6:AB$7)/SUM(AB$6:AB$7,AB$14:AB$15))</f>
        <v>0.10512309897210841</v>
      </c>
      <c r="AC50">
        <f>('AEO 43'!AD79/100)*(SUM(AC$6:AC$7)/SUM(AC$6:AC$7,AC$14:AC$15))</f>
        <v>0.10393427634849385</v>
      </c>
      <c r="AD50">
        <f>('AEO 43'!AE79/100)*(SUM(AD$6:AD$7)/SUM(AD$6:AD$7,AD$14:AD$15))</f>
        <v>0.10293551701616262</v>
      </c>
      <c r="AE50">
        <f>('AEO 43'!AF79/100)*(SUM(AE$6:AE$7)/SUM(AE$6:AE$7,AE$14:AE$15))</f>
        <v>0.10168817250370996</v>
      </c>
      <c r="AF50">
        <f>('AEO 43'!AG79/100)*(SUM(AF$6:AF$7)/SUM(AF$6:AF$7,AF$14:AF$15))</f>
        <v>0.10021893153458965</v>
      </c>
      <c r="AG50">
        <f>('AEO 43'!AH79/100)*(SUM(AG$6:AG$7)/SUM(AG$6:AG$7,AG$14:AG$15))</f>
        <v>9.8969696499022958E-2</v>
      </c>
      <c r="AH50">
        <f>('AEO 43'!AI79/100)*(SUM(AH$6:AH$7)/SUM(AH$6:AH$7,AH$14:AH$15))</f>
        <v>9.7219824669155894E-2</v>
      </c>
      <c r="AI50">
        <f>('AEO 43'!AJ79/100)*(SUM(AI$6:AI$7)/SUM(AI$6:AI$7,AI$14:AI$15))</f>
        <v>9.553812143103281E-2</v>
      </c>
    </row>
    <row r="51" spans="1:35" x14ac:dyDescent="0.25">
      <c r="A51" t="str">
        <f t="shared" si="7"/>
        <v xml:space="preserve">      Midsize</v>
      </c>
      <c r="B51">
        <f>('AEO 43'!C80/100)*(SUM(B$6:B$7)/SUM(B$6:B$7,B$14:B$15))</f>
        <v>0.31301076823258339</v>
      </c>
      <c r="C51">
        <f>('AEO 43'!D80/100)*(SUM(C$6:C$7)/SUM(C$6:C$7,C$14:C$15))</f>
        <v>0.3068048049210913</v>
      </c>
      <c r="D51">
        <f>('AEO 43'!E80/100)*(SUM(D$6:D$7)/SUM(D$6:D$7,D$14:D$15))</f>
        <v>0.29858778499929678</v>
      </c>
      <c r="E51">
        <f>('AEO 43'!F80/100)*(SUM(E$6:E$7)/SUM(E$6:E$7,E$14:E$15))</f>
        <v>0.28657119724775748</v>
      </c>
      <c r="F51">
        <f>('AEO 43'!G80/100)*(SUM(F$6:F$7)/SUM(F$6:F$7,F$14:F$15))</f>
        <v>0.26289881476195459</v>
      </c>
      <c r="G51">
        <f>('AEO 43'!H80/100)*(SUM(G$6:G$7)/SUM(G$6:G$7,G$14:G$15))</f>
        <v>0.24937229928614457</v>
      </c>
      <c r="H51">
        <f>('AEO 43'!I80/100)*(SUM(H$6:H$7)/SUM(H$6:H$7,H$14:H$15))</f>
        <v>0.24362345691604032</v>
      </c>
      <c r="I51">
        <f>('AEO 43'!J80/100)*(SUM(I$6:I$7)/SUM(I$6:I$7,I$14:I$15))</f>
        <v>0.24061528416482014</v>
      </c>
      <c r="J51">
        <f>('AEO 43'!K80/100)*(SUM(J$6:J$7)/SUM(J$6:J$7,J$14:J$15))</f>
        <v>0.23633185816024424</v>
      </c>
      <c r="K51">
        <f>('AEO 43'!L80/100)*(SUM(K$6:K$7)/SUM(K$6:K$7,K$14:K$15))</f>
        <v>0.23650799122348257</v>
      </c>
      <c r="L51">
        <f>('AEO 43'!M80/100)*(SUM(L$6:L$7)/SUM(L$6:L$7,L$14:L$15))</f>
        <v>0.23825838850331837</v>
      </c>
      <c r="M51">
        <f>('AEO 43'!N80/100)*(SUM(M$6:M$7)/SUM(M$6:M$7,M$14:M$15))</f>
        <v>0.24355106225373918</v>
      </c>
      <c r="N51">
        <f>('AEO 43'!O80/100)*(SUM(N$6:N$7)/SUM(N$6:N$7,N$14:N$15))</f>
        <v>0.24564586956867751</v>
      </c>
      <c r="O51">
        <f>('AEO 43'!P80/100)*(SUM(O$6:O$7)/SUM(O$6:O$7,O$14:O$15))</f>
        <v>0.24946175199292095</v>
      </c>
      <c r="P51">
        <f>('AEO 43'!Q80/100)*(SUM(P$6:P$7)/SUM(P$6:P$7,P$14:P$15))</f>
        <v>0.25007017920917712</v>
      </c>
      <c r="Q51">
        <f>('AEO 43'!R80/100)*(SUM(Q$6:Q$7)/SUM(Q$6:Q$7,Q$14:Q$15))</f>
        <v>0.25140838993102682</v>
      </c>
      <c r="R51">
        <f>('AEO 43'!S80/100)*(SUM(R$6:R$7)/SUM(R$6:R$7,R$14:R$15))</f>
        <v>0.25255662353675773</v>
      </c>
      <c r="S51">
        <f>('AEO 43'!T80/100)*(SUM(S$6:S$7)/SUM(S$6:S$7,S$14:S$15))</f>
        <v>0.25261321651053453</v>
      </c>
      <c r="T51">
        <f>('AEO 43'!U80/100)*(SUM(T$6:T$7)/SUM(T$6:T$7,T$14:T$15))</f>
        <v>0.25293397983795413</v>
      </c>
      <c r="U51">
        <f>('AEO 43'!V80/100)*(SUM(U$6:U$7)/SUM(U$6:U$7,U$14:U$15))</f>
        <v>0.25245411985829119</v>
      </c>
      <c r="V51">
        <f>('AEO 43'!W80/100)*(SUM(V$6:V$7)/SUM(V$6:V$7,V$14:V$15))</f>
        <v>0.25222178387453059</v>
      </c>
      <c r="W51">
        <f>('AEO 43'!X80/100)*(SUM(W$6:W$7)/SUM(W$6:W$7,W$14:W$15))</f>
        <v>0.25188867836914014</v>
      </c>
      <c r="X51">
        <f>('AEO 43'!Y80/100)*(SUM(X$6:X$7)/SUM(X$6:X$7,X$14:X$15))</f>
        <v>0.25078579693159486</v>
      </c>
      <c r="Y51">
        <f>('AEO 43'!Z80/100)*(SUM(Y$6:Y$7)/SUM(Y$6:Y$7,Y$14:Y$15))</f>
        <v>0.24957141823233722</v>
      </c>
      <c r="Z51">
        <f>('AEO 43'!AA80/100)*(SUM(Z$6:Z$7)/SUM(Z$6:Z$7,Z$14:Z$15))</f>
        <v>0.24797061671034246</v>
      </c>
      <c r="AA51">
        <f>('AEO 43'!AB80/100)*(SUM(AA$6:AA$7)/SUM(AA$6:AA$7,AA$14:AA$15))</f>
        <v>0.24562114559060522</v>
      </c>
      <c r="AB51">
        <f>('AEO 43'!AC80/100)*(SUM(AB$6:AB$7)/SUM(AB$6:AB$7,AB$14:AB$15))</f>
        <v>0.24375264604632388</v>
      </c>
      <c r="AC51">
        <f>('AEO 43'!AD80/100)*(SUM(AC$6:AC$7)/SUM(AC$6:AC$7,AC$14:AC$15))</f>
        <v>0.24124405734473819</v>
      </c>
      <c r="AD51">
        <f>('AEO 43'!AE80/100)*(SUM(AD$6:AD$7)/SUM(AD$6:AD$7,AD$14:AD$15))</f>
        <v>0.23844064685725777</v>
      </c>
      <c r="AE51">
        <f>('AEO 43'!AF80/100)*(SUM(AE$6:AE$7)/SUM(AE$6:AE$7,AE$14:AE$15))</f>
        <v>0.23525122604220988</v>
      </c>
      <c r="AF51">
        <f>('AEO 43'!AG80/100)*(SUM(AF$6:AF$7)/SUM(AF$6:AF$7,AF$14:AF$15))</f>
        <v>0.23202264117946012</v>
      </c>
      <c r="AG51">
        <f>('AEO 43'!AH80/100)*(SUM(AG$6:AG$7)/SUM(AG$6:AG$7,AG$14:AG$15))</f>
        <v>0.22851555403686641</v>
      </c>
      <c r="AH51">
        <f>('AEO 43'!AI80/100)*(SUM(AH$6:AH$7)/SUM(AH$6:AH$7,AH$14:AH$15))</f>
        <v>0.22535205418943835</v>
      </c>
      <c r="AI51">
        <f>('AEO 43'!AJ80/100)*(SUM(AI$6:AI$7)/SUM(AI$6:AI$7,AI$14:AI$15))</f>
        <v>0.22157358704607141</v>
      </c>
    </row>
    <row r="52" spans="1:35" x14ac:dyDescent="0.25">
      <c r="A52" t="str">
        <f t="shared" si="7"/>
        <v xml:space="preserve">      Large</v>
      </c>
      <c r="B52">
        <f>('AEO 43'!C81/100)*(SUM(B$6:B$7)/SUM(B$6:B$7,B$14:B$15))</f>
        <v>7.7315088435466639E-2</v>
      </c>
      <c r="C52">
        <f>('AEO 43'!D81/100)*(SUM(C$6:C$7)/SUM(C$6:C$7,C$14:C$15))</f>
        <v>7.4926248261545092E-2</v>
      </c>
      <c r="D52">
        <f>('AEO 43'!E81/100)*(SUM(D$6:D$7)/SUM(D$6:D$7,D$14:D$15))</f>
        <v>7.3466092868632843E-2</v>
      </c>
      <c r="E52">
        <f>('AEO 43'!F81/100)*(SUM(E$6:E$7)/SUM(E$6:E$7,E$14:E$15))</f>
        <v>6.9536495631623771E-2</v>
      </c>
      <c r="F52">
        <f>('AEO 43'!G81/100)*(SUM(F$6:F$7)/SUM(F$6:F$7,F$14:F$15))</f>
        <v>6.3972889975225641E-2</v>
      </c>
      <c r="G52">
        <f>('AEO 43'!H81/100)*(SUM(G$6:G$7)/SUM(G$6:G$7,G$14:G$15))</f>
        <v>5.9815431936343345E-2</v>
      </c>
      <c r="H52">
        <f>('AEO 43'!I81/100)*(SUM(H$6:H$7)/SUM(H$6:H$7,H$14:H$15))</f>
        <v>5.8007126414636408E-2</v>
      </c>
      <c r="I52">
        <f>('AEO 43'!J81/100)*(SUM(I$6:I$7)/SUM(I$6:I$7,I$14:I$15))</f>
        <v>5.7712633965536046E-2</v>
      </c>
      <c r="J52">
        <f>('AEO 43'!K81/100)*(SUM(J$6:J$7)/SUM(J$6:J$7,J$14:J$15))</f>
        <v>5.6073571519566712E-2</v>
      </c>
      <c r="K52">
        <f>('AEO 43'!L81/100)*(SUM(K$6:K$7)/SUM(K$6:K$7,K$14:K$15))</f>
        <v>5.6494650614014257E-2</v>
      </c>
      <c r="L52">
        <f>('AEO 43'!M81/100)*(SUM(L$6:L$7)/SUM(L$6:L$7,L$14:L$15))</f>
        <v>5.6654105557046988E-2</v>
      </c>
      <c r="M52">
        <f>('AEO 43'!N81/100)*(SUM(M$6:M$7)/SUM(M$6:M$7,M$14:M$15))</f>
        <v>5.7945052645843702E-2</v>
      </c>
      <c r="N52">
        <f>('AEO 43'!O81/100)*(SUM(N$6:N$7)/SUM(N$6:N$7,N$14:N$15))</f>
        <v>5.8088437207338084E-2</v>
      </c>
      <c r="O52">
        <f>('AEO 43'!P81/100)*(SUM(O$6:O$7)/SUM(O$6:O$7,O$14:O$15))</f>
        <v>5.9030894535069024E-2</v>
      </c>
      <c r="P52">
        <f>('AEO 43'!Q81/100)*(SUM(P$6:P$7)/SUM(P$6:P$7,P$14:P$15))</f>
        <v>5.8997499050948581E-2</v>
      </c>
      <c r="Q52">
        <f>('AEO 43'!R81/100)*(SUM(Q$6:Q$7)/SUM(Q$6:Q$7,Q$14:Q$15))</f>
        <v>5.9221272635277343E-2</v>
      </c>
      <c r="R52">
        <f>('AEO 43'!S81/100)*(SUM(R$6:R$7)/SUM(R$6:R$7,R$14:R$15))</f>
        <v>5.9426612950118342E-2</v>
      </c>
      <c r="S52">
        <f>('AEO 43'!T81/100)*(SUM(S$6:S$7)/SUM(S$6:S$7,S$14:S$15))</f>
        <v>5.9447041042074621E-2</v>
      </c>
      <c r="T52">
        <f>('AEO 43'!U81/100)*(SUM(T$6:T$7)/SUM(T$6:T$7,T$14:T$15))</f>
        <v>5.9462349965906186E-2</v>
      </c>
      <c r="U52">
        <f>('AEO 43'!V81/100)*(SUM(U$6:U$7)/SUM(U$6:U$7,U$14:U$15))</f>
        <v>5.9239493375081935E-2</v>
      </c>
      <c r="V52">
        <f>('AEO 43'!W81/100)*(SUM(V$6:V$7)/SUM(V$6:V$7,V$14:V$15))</f>
        <v>5.9179698167164813E-2</v>
      </c>
      <c r="W52">
        <f>('AEO 43'!X81/100)*(SUM(W$6:W$7)/SUM(W$6:W$7,W$14:W$15))</f>
        <v>5.8976195800776239E-2</v>
      </c>
      <c r="X52">
        <f>('AEO 43'!Y81/100)*(SUM(X$6:X$7)/SUM(X$6:X$7,X$14:X$15))</f>
        <v>5.8631107768031439E-2</v>
      </c>
      <c r="Y52">
        <f>('AEO 43'!Z81/100)*(SUM(Y$6:Y$7)/SUM(Y$6:Y$7,Y$14:Y$15))</f>
        <v>5.8270570327453322E-2</v>
      </c>
      <c r="Z52">
        <f>('AEO 43'!AA81/100)*(SUM(Z$6:Z$7)/SUM(Z$6:Z$7,Z$14:Z$15))</f>
        <v>5.7858942823639903E-2</v>
      </c>
      <c r="AA52">
        <f>('AEO 43'!AB81/100)*(SUM(AA$6:AA$7)/SUM(AA$6:AA$7,AA$14:AA$15))</f>
        <v>5.7214281243404941E-2</v>
      </c>
      <c r="AB52">
        <f>('AEO 43'!AC81/100)*(SUM(AB$6:AB$7)/SUM(AB$6:AB$7,AB$14:AB$15))</f>
        <v>5.6772240916857883E-2</v>
      </c>
      <c r="AC52">
        <f>('AEO 43'!AD81/100)*(SUM(AC$6:AC$7)/SUM(AC$6:AC$7,AC$14:AC$15))</f>
        <v>5.6143561625978562E-2</v>
      </c>
      <c r="AD52">
        <f>('AEO 43'!AE81/100)*(SUM(AD$6:AD$7)/SUM(AD$6:AD$7,AD$14:AD$15))</f>
        <v>5.5423199152562233E-2</v>
      </c>
      <c r="AE52">
        <f>('AEO 43'!AF81/100)*(SUM(AE$6:AE$7)/SUM(AE$6:AE$7,AE$14:AE$15))</f>
        <v>5.4624441864265016E-2</v>
      </c>
      <c r="AF52">
        <f>('AEO 43'!AG81/100)*(SUM(AF$6:AF$7)/SUM(AF$6:AF$7,AF$14:AF$15))</f>
        <v>5.3838089689152969E-2</v>
      </c>
      <c r="AG52">
        <f>('AEO 43'!AH81/100)*(SUM(AG$6:AG$7)/SUM(AG$6:AG$7,AG$14:AG$15))</f>
        <v>5.2953274246292217E-2</v>
      </c>
      <c r="AH52">
        <f>('AEO 43'!AI81/100)*(SUM(AH$6:AH$7)/SUM(AH$6:AH$7,AH$14:AH$15))</f>
        <v>5.2206822283334169E-2</v>
      </c>
      <c r="AI52">
        <f>('AEO 43'!AJ81/100)*(SUM(AI$6:AI$7)/SUM(AI$6:AI$7,AI$14:AI$15))</f>
        <v>5.1297570845926066E-2</v>
      </c>
    </row>
    <row r="53" spans="1:35" x14ac:dyDescent="0.25">
      <c r="A53" t="str">
        <f t="shared" si="7"/>
        <v xml:space="preserve">      Two Seater</v>
      </c>
      <c r="B53">
        <f>('AEO 43'!C82/100)*(SUM(B$6:B$7)/SUM(B$6:B$7,B$14:B$15))</f>
        <v>8.1271573126498516E-3</v>
      </c>
      <c r="C53">
        <f>('AEO 43'!D82/100)*(SUM(C$6:C$7)/SUM(C$6:C$7,C$14:C$15))</f>
        <v>8.1134519856101584E-3</v>
      </c>
      <c r="D53">
        <f>('AEO 43'!E82/100)*(SUM(D$6:D$7)/SUM(D$6:D$7,D$14:D$15))</f>
        <v>7.737719246425293E-3</v>
      </c>
      <c r="E53">
        <f>('AEO 43'!F82/100)*(SUM(E$6:E$7)/SUM(E$6:E$7,E$14:E$15))</f>
        <v>7.5547055398892705E-3</v>
      </c>
      <c r="F53">
        <f>('AEO 43'!G82/100)*(SUM(F$6:F$7)/SUM(F$6:F$7,F$14:F$15))</f>
        <v>6.8852946098098954E-3</v>
      </c>
      <c r="G53">
        <f>('AEO 43'!H82/100)*(SUM(G$6:G$7)/SUM(G$6:G$7,G$14:G$15))</f>
        <v>6.5776833113119094E-3</v>
      </c>
      <c r="H53">
        <f>('AEO 43'!I82/100)*(SUM(H$6:H$7)/SUM(H$6:H$7,H$14:H$15))</f>
        <v>6.4189168748875298E-3</v>
      </c>
      <c r="I53">
        <f>('AEO 43'!J82/100)*(SUM(I$6:I$7)/SUM(I$6:I$7,I$14:I$15))</f>
        <v>6.3348686962471168E-3</v>
      </c>
      <c r="J53">
        <f>('AEO 43'!K82/100)*(SUM(J$6:J$7)/SUM(J$6:J$7,J$14:J$15))</f>
        <v>6.2840332903595494E-3</v>
      </c>
      <c r="K53">
        <f>('AEO 43'!L82/100)*(SUM(K$6:K$7)/SUM(K$6:K$7,K$14:K$15))</f>
        <v>6.2566286498921602E-3</v>
      </c>
      <c r="L53">
        <f>('AEO 43'!M82/100)*(SUM(L$6:L$7)/SUM(L$6:L$7,L$14:L$15))</f>
        <v>6.3317239671994508E-3</v>
      </c>
      <c r="M53">
        <f>('AEO 43'!N82/100)*(SUM(M$6:M$7)/SUM(M$6:M$7,M$14:M$15))</f>
        <v>6.4657981471102372E-3</v>
      </c>
      <c r="N53">
        <f>('AEO 43'!O82/100)*(SUM(N$6:N$7)/SUM(N$6:N$7,N$14:N$15))</f>
        <v>6.5686730520367166E-3</v>
      </c>
      <c r="O53">
        <f>('AEO 43'!P82/100)*(SUM(O$6:O$7)/SUM(O$6:O$7,O$14:O$15))</f>
        <v>6.6277433619978529E-3</v>
      </c>
      <c r="P53">
        <f>('AEO 43'!Q82/100)*(SUM(P$6:P$7)/SUM(P$6:P$7,P$14:P$15))</f>
        <v>6.6695747054644613E-3</v>
      </c>
      <c r="Q53">
        <f>('AEO 43'!R82/100)*(SUM(Q$6:Q$7)/SUM(Q$6:Q$7,Q$14:Q$15))</f>
        <v>6.7053315477912994E-3</v>
      </c>
      <c r="R53">
        <f>('AEO 43'!S82/100)*(SUM(R$6:R$7)/SUM(R$6:R$7,R$14:R$15))</f>
        <v>6.7334700159920316E-3</v>
      </c>
      <c r="S53">
        <f>('AEO 43'!T82/100)*(SUM(S$6:S$7)/SUM(S$6:S$7,S$14:S$15))</f>
        <v>6.751082153910579E-3</v>
      </c>
      <c r="T53">
        <f>('AEO 43'!U82/100)*(SUM(T$6:T$7)/SUM(T$6:T$7,T$14:T$15))</f>
        <v>6.7621787978707493E-3</v>
      </c>
      <c r="U53">
        <f>('AEO 43'!V82/100)*(SUM(U$6:U$7)/SUM(U$6:U$7,U$14:U$15))</f>
        <v>6.7586669821478856E-3</v>
      </c>
      <c r="V53">
        <f>('AEO 43'!W82/100)*(SUM(V$6:V$7)/SUM(V$6:V$7,V$14:V$15))</f>
        <v>6.740577674760522E-3</v>
      </c>
      <c r="W53">
        <f>('AEO 43'!X82/100)*(SUM(W$6:W$7)/SUM(W$6:W$7,W$14:W$15))</f>
        <v>6.749303370403522E-3</v>
      </c>
      <c r="X53">
        <f>('AEO 43'!Y82/100)*(SUM(X$6:X$7)/SUM(X$6:X$7,X$14:X$15))</f>
        <v>6.7262773848618552E-3</v>
      </c>
      <c r="Y53">
        <f>('AEO 43'!Z82/100)*(SUM(Y$6:Y$7)/SUM(Y$6:Y$7,Y$14:Y$15))</f>
        <v>6.7002364774280936E-3</v>
      </c>
      <c r="Z53">
        <f>('AEO 43'!AA82/100)*(SUM(Z$6:Z$7)/SUM(Z$6:Z$7,Z$14:Z$15))</f>
        <v>6.653670315795974E-3</v>
      </c>
      <c r="AA53">
        <f>('AEO 43'!AB82/100)*(SUM(AA$6:AA$7)/SUM(AA$6:AA$7,AA$14:AA$15))</f>
        <v>6.6044514796430257E-3</v>
      </c>
      <c r="AB53">
        <f>('AEO 43'!AC82/100)*(SUM(AB$6:AB$7)/SUM(AB$6:AB$7,AB$14:AB$15))</f>
        <v>6.5459521197099154E-3</v>
      </c>
      <c r="AC53">
        <f>('AEO 43'!AD82/100)*(SUM(AC$6:AC$7)/SUM(AC$6:AC$7,AC$14:AC$15))</f>
        <v>6.4796975300303629E-3</v>
      </c>
      <c r="AD53">
        <f>('AEO 43'!AE82/100)*(SUM(AD$6:AD$7)/SUM(AD$6:AD$7,AD$14:AD$15))</f>
        <v>6.4132029599545471E-3</v>
      </c>
      <c r="AE53">
        <f>('AEO 43'!AF82/100)*(SUM(AE$6:AE$7)/SUM(AE$6:AE$7,AE$14:AE$15))</f>
        <v>6.3344837866974668E-3</v>
      </c>
      <c r="AF53">
        <f>('AEO 43'!AG82/100)*(SUM(AF$6:AF$7)/SUM(AF$6:AF$7,AF$14:AF$15))</f>
        <v>6.2494570936571323E-3</v>
      </c>
      <c r="AG53">
        <f>('AEO 43'!AH82/100)*(SUM(AG$6:AG$7)/SUM(AG$6:AG$7,AG$14:AG$15))</f>
        <v>6.1639841624306704E-3</v>
      </c>
      <c r="AH53">
        <f>('AEO 43'!AI82/100)*(SUM(AH$6:AH$7)/SUM(AH$6:AH$7,AH$14:AH$15))</f>
        <v>6.0714140485066959E-3</v>
      </c>
      <c r="AI53">
        <f>('AEO 43'!AJ82/100)*(SUM(AI$6:AI$7)/SUM(AI$6:AI$7,AI$14:AI$15))</f>
        <v>5.9696268884254118E-3</v>
      </c>
    </row>
    <row r="54" spans="1:35" x14ac:dyDescent="0.25">
      <c r="A54" t="str">
        <f t="shared" si="7"/>
        <v xml:space="preserve">      Small Crossover Utility</v>
      </c>
      <c r="B54">
        <f>('AEO 43'!C83/100)*(SUM(B$6:B$7)/SUM(B$6:B$7,B$14:B$15))</f>
        <v>0.14146055353764236</v>
      </c>
      <c r="C54">
        <f>('AEO 43'!D83/100)*(SUM(C$6:C$7)/SUM(C$6:C$7,C$14:C$15))</f>
        <v>0.15175965263955393</v>
      </c>
      <c r="D54">
        <f>('AEO 43'!E83/100)*(SUM(D$6:D$7)/SUM(D$6:D$7,D$14:D$15))</f>
        <v>0.13839174205816451</v>
      </c>
      <c r="E54">
        <f>('AEO 43'!F83/100)*(SUM(E$6:E$7)/SUM(E$6:E$7,E$14:E$15))</f>
        <v>0.14010303031573498</v>
      </c>
      <c r="F54">
        <f>('AEO 43'!G83/100)*(SUM(F$6:F$7)/SUM(F$6:F$7,F$14:F$15))</f>
        <v>0.12856250651855708</v>
      </c>
      <c r="G54">
        <f>('AEO 43'!H83/100)*(SUM(G$6:G$7)/SUM(G$6:G$7,G$14:G$15))</f>
        <v>0.12499548911841481</v>
      </c>
      <c r="H54">
        <f>('AEO 43'!I83/100)*(SUM(H$6:H$7)/SUM(H$6:H$7,H$14:H$15))</f>
        <v>0.12466656701671705</v>
      </c>
      <c r="I54">
        <f>('AEO 43'!J83/100)*(SUM(I$6:I$7)/SUM(I$6:I$7,I$14:I$15))</f>
        <v>0.12518949096454898</v>
      </c>
      <c r="J54">
        <f>('AEO 43'!K83/100)*(SUM(J$6:J$7)/SUM(J$6:J$7,J$14:J$15))</f>
        <v>0.12370528705542677</v>
      </c>
      <c r="K54">
        <f>('AEO 43'!L83/100)*(SUM(K$6:K$7)/SUM(K$6:K$7,K$14:K$15))</f>
        <v>0.12592714011785758</v>
      </c>
      <c r="L54">
        <f>('AEO 43'!M83/100)*(SUM(L$6:L$7)/SUM(L$6:L$7,L$14:L$15))</f>
        <v>0.12973094557495565</v>
      </c>
      <c r="M54">
        <f>('AEO 43'!N83/100)*(SUM(M$6:M$7)/SUM(M$6:M$7,M$14:M$15))</f>
        <v>0.13206482602235903</v>
      </c>
      <c r="N54">
        <f>('AEO 43'!O83/100)*(SUM(N$6:N$7)/SUM(N$6:N$7,N$14:N$15))</f>
        <v>0.13717368007130185</v>
      </c>
      <c r="O54">
        <f>('AEO 43'!P83/100)*(SUM(O$6:O$7)/SUM(O$6:O$7,O$14:O$15))</f>
        <v>0.13693267130962611</v>
      </c>
      <c r="P54">
        <f>('AEO 43'!Q83/100)*(SUM(P$6:P$7)/SUM(P$6:P$7,P$14:P$15))</f>
        <v>0.13936217897291722</v>
      </c>
      <c r="Q54">
        <f>('AEO 43'!R83/100)*(SUM(Q$6:Q$7)/SUM(Q$6:Q$7,Q$14:Q$15))</f>
        <v>0.14063553886487087</v>
      </c>
      <c r="R54">
        <f>('AEO 43'!S83/100)*(SUM(R$6:R$7)/SUM(R$6:R$7,R$14:R$15))</f>
        <v>0.14155889190602114</v>
      </c>
      <c r="S54">
        <f>('AEO 43'!T83/100)*(SUM(S$6:S$7)/SUM(S$6:S$7,S$14:S$15))</f>
        <v>0.143295402352729</v>
      </c>
      <c r="T54">
        <f>('AEO 43'!U83/100)*(SUM(T$6:T$7)/SUM(T$6:T$7,T$14:T$15))</f>
        <v>0.14413746430225921</v>
      </c>
      <c r="U54">
        <f>('AEO 43'!V83/100)*(SUM(U$6:U$7)/SUM(U$6:U$7,U$14:U$15))</f>
        <v>0.14494189541408184</v>
      </c>
      <c r="V54">
        <f>('AEO 43'!W83/100)*(SUM(V$6:V$7)/SUM(V$6:V$7,V$14:V$15))</f>
        <v>0.14431450958001929</v>
      </c>
      <c r="W54">
        <f>('AEO 43'!X83/100)*(SUM(W$6:W$7)/SUM(W$6:W$7,W$14:W$15))</f>
        <v>0.1456526653632062</v>
      </c>
      <c r="X54">
        <f>('AEO 43'!Y83/100)*(SUM(X$6:X$7)/SUM(X$6:X$7,X$14:X$15))</f>
        <v>0.14580056151474996</v>
      </c>
      <c r="Y54">
        <f>('AEO 43'!Z83/100)*(SUM(Y$6:Y$7)/SUM(Y$6:Y$7,Y$14:Y$15))</f>
        <v>0.1456467981654132</v>
      </c>
      <c r="Z54">
        <f>('AEO 43'!AA83/100)*(SUM(Z$6:Z$7)/SUM(Z$6:Z$7,Z$14:Z$15))</f>
        <v>0.14479174151639801</v>
      </c>
      <c r="AA54">
        <f>('AEO 43'!AB83/100)*(SUM(AA$6:AA$7)/SUM(AA$6:AA$7,AA$14:AA$15))</f>
        <v>0.14464897813046215</v>
      </c>
      <c r="AB54">
        <f>('AEO 43'!AC83/100)*(SUM(AB$6:AB$7)/SUM(AB$6:AB$7,AB$14:AB$15))</f>
        <v>0.14321708393794799</v>
      </c>
      <c r="AC54">
        <f>('AEO 43'!AD83/100)*(SUM(AC$6:AC$7)/SUM(AC$6:AC$7,AC$14:AC$15))</f>
        <v>0.14206810156364388</v>
      </c>
      <c r="AD54">
        <f>('AEO 43'!AE83/100)*(SUM(AD$6:AD$7)/SUM(AD$6:AD$7,AD$14:AD$15))</f>
        <v>0.14125595924243275</v>
      </c>
      <c r="AE54">
        <f>('AEO 43'!AF83/100)*(SUM(AE$6:AE$7)/SUM(AE$6:AE$7,AE$14:AE$15))</f>
        <v>0.14004574626066363</v>
      </c>
      <c r="AF54">
        <f>('AEO 43'!AG83/100)*(SUM(AF$6:AF$7)/SUM(AF$6:AF$7,AF$14:AF$15))</f>
        <v>0.13844474525211004</v>
      </c>
      <c r="AG54">
        <f>('AEO 43'!AH83/100)*(SUM(AG$6:AG$7)/SUM(AG$6:AG$7,AG$14:AG$15))</f>
        <v>0.13723065338541326</v>
      </c>
      <c r="AH54">
        <f>('AEO 43'!AI83/100)*(SUM(AH$6:AH$7)/SUM(AH$6:AH$7,AH$14:AH$15))</f>
        <v>0.13508407032304048</v>
      </c>
      <c r="AI54">
        <f>('AEO 43'!AJ83/100)*(SUM(AI$6:AI$7)/SUM(AI$6:AI$7,AI$14:AI$15))</f>
        <v>0.133139144590361</v>
      </c>
    </row>
    <row r="55" spans="1:35" x14ac:dyDescent="0.25">
      <c r="A55" t="str">
        <f t="shared" si="7"/>
        <v xml:space="preserve">      Large Crossover Utility</v>
      </c>
      <c r="B55">
        <f>('AEO 43'!C84/100)*(SUM(B$6:B$7)/SUM(B$6:B$7,B$14:B$15))</f>
        <v>4.9599693942158234E-2</v>
      </c>
      <c r="C55">
        <f>('AEO 43'!D84/100)*(SUM(C$6:C$7)/SUM(C$6:C$7,C$14:C$15))</f>
        <v>5.2862749259095024E-2</v>
      </c>
      <c r="D55">
        <f>('AEO 43'!E84/100)*(SUM(D$6:D$7)/SUM(D$6:D$7,D$14:D$15))</f>
        <v>5.3604544791053456E-2</v>
      </c>
      <c r="E55">
        <f>('AEO 43'!F84/100)*(SUM(E$6:E$7)/SUM(E$6:E$7,E$14:E$15))</f>
        <v>5.314415167145118E-2</v>
      </c>
      <c r="F55">
        <f>('AEO 43'!G84/100)*(SUM(F$6:F$7)/SUM(F$6:F$7,F$14:F$15))</f>
        <v>5.0616140605817435E-2</v>
      </c>
      <c r="G55">
        <f>('AEO 43'!H84/100)*(SUM(G$6:G$7)/SUM(G$6:G$7,G$14:G$15))</f>
        <v>4.9027331160124102E-2</v>
      </c>
      <c r="H55">
        <f>('AEO 43'!I84/100)*(SUM(H$6:H$7)/SUM(H$6:H$7,H$14:H$15))</f>
        <v>4.8314398330025453E-2</v>
      </c>
      <c r="I55">
        <f>('AEO 43'!J84/100)*(SUM(I$6:I$7)/SUM(I$6:I$7,I$14:I$15))</f>
        <v>4.8490568146643313E-2</v>
      </c>
      <c r="J55">
        <f>('AEO 43'!K84/100)*(SUM(J$6:J$7)/SUM(J$6:J$7,J$14:J$15))</f>
        <v>4.8220392922416172E-2</v>
      </c>
      <c r="K55">
        <f>('AEO 43'!L84/100)*(SUM(K$6:K$7)/SUM(K$6:K$7,K$14:K$15))</f>
        <v>4.99289043580027E-2</v>
      </c>
      <c r="L55">
        <f>('AEO 43'!M84/100)*(SUM(L$6:L$7)/SUM(L$6:L$7,L$14:L$15))</f>
        <v>5.0867553247387169E-2</v>
      </c>
      <c r="M55">
        <f>('AEO 43'!N84/100)*(SUM(M$6:M$7)/SUM(M$6:M$7,M$14:M$15))</f>
        <v>5.2525128159743882E-2</v>
      </c>
      <c r="N55">
        <f>('AEO 43'!O84/100)*(SUM(N$6:N$7)/SUM(N$6:N$7,N$14:N$15))</f>
        <v>5.3525093980761183E-2</v>
      </c>
      <c r="O55">
        <f>('AEO 43'!P84/100)*(SUM(O$6:O$7)/SUM(O$6:O$7,O$14:O$15))</f>
        <v>5.4745880223775092E-2</v>
      </c>
      <c r="P55">
        <f>('AEO 43'!Q84/100)*(SUM(P$6:P$7)/SUM(P$6:P$7,P$14:P$15))</f>
        <v>5.5365944846906913E-2</v>
      </c>
      <c r="Q55">
        <f>('AEO 43'!R84/100)*(SUM(Q$6:Q$7)/SUM(Q$6:Q$7,Q$14:Q$15))</f>
        <v>5.6091402308714552E-2</v>
      </c>
      <c r="R55">
        <f>('AEO 43'!S84/100)*(SUM(R$6:R$7)/SUM(R$6:R$7,R$14:R$15))</f>
        <v>5.675857525238566E-2</v>
      </c>
      <c r="S55">
        <f>('AEO 43'!T84/100)*(SUM(S$6:S$7)/SUM(S$6:S$7,S$14:S$15))</f>
        <v>5.736856796729526E-2</v>
      </c>
      <c r="T55">
        <f>('AEO 43'!U84/100)*(SUM(T$6:T$7)/SUM(T$6:T$7,T$14:T$15))</f>
        <v>5.7848257814018277E-2</v>
      </c>
      <c r="U55">
        <f>('AEO 43'!V84/100)*(SUM(U$6:U$7)/SUM(U$6:U$7,U$14:U$15))</f>
        <v>5.8102820758455985E-2</v>
      </c>
      <c r="V55">
        <f>('AEO 43'!W84/100)*(SUM(V$6:V$7)/SUM(V$6:V$7,V$14:V$15))</f>
        <v>5.8370565743704743E-2</v>
      </c>
      <c r="W55">
        <f>('AEO 43'!X84/100)*(SUM(W$6:W$7)/SUM(W$6:W$7,W$14:W$15))</f>
        <v>5.8637284725305029E-2</v>
      </c>
      <c r="X55">
        <f>('AEO 43'!Y84/100)*(SUM(X$6:X$7)/SUM(X$6:X$7,X$14:X$15))</f>
        <v>5.8696696073046124E-2</v>
      </c>
      <c r="Y55">
        <f>('AEO 43'!Z84/100)*(SUM(Y$6:Y$7)/SUM(Y$6:Y$7,Y$14:Y$15))</f>
        <v>5.8718981230594623E-2</v>
      </c>
      <c r="Z55">
        <f>('AEO 43'!AA84/100)*(SUM(Z$6:Z$7)/SUM(Z$6:Z$7,Z$14:Z$15))</f>
        <v>5.8620755149531314E-2</v>
      </c>
      <c r="AA55">
        <f>('AEO 43'!AB84/100)*(SUM(AA$6:AA$7)/SUM(AA$6:AA$7,AA$14:AA$15))</f>
        <v>5.8354220150683221E-2</v>
      </c>
      <c r="AB55">
        <f>('AEO 43'!AC84/100)*(SUM(AB$6:AB$7)/SUM(AB$6:AB$7,AB$14:AB$15))</f>
        <v>5.8158683080318303E-2</v>
      </c>
      <c r="AC55">
        <f>('AEO 43'!AD84/100)*(SUM(AC$6:AC$7)/SUM(AC$6:AC$7,AC$14:AC$15))</f>
        <v>5.7809711019394243E-2</v>
      </c>
      <c r="AD55">
        <f>('AEO 43'!AE84/100)*(SUM(AD$6:AD$7)/SUM(AD$6:AD$7,AD$14:AD$15))</f>
        <v>5.7388525378004367E-2</v>
      </c>
      <c r="AE55">
        <f>('AEO 43'!AF84/100)*(SUM(AE$6:AE$7)/SUM(AE$6:AE$7,AE$14:AE$15))</f>
        <v>5.6858015426217448E-2</v>
      </c>
      <c r="AF55">
        <f>('AEO 43'!AG84/100)*(SUM(AF$6:AF$7)/SUM(AF$6:AF$7,AF$14:AF$15))</f>
        <v>5.6297533736870221E-2</v>
      </c>
      <c r="AG55">
        <f>('AEO 43'!AH84/100)*(SUM(AG$6:AG$7)/SUM(AG$6:AG$7,AG$14:AG$15))</f>
        <v>5.5667281131312078E-2</v>
      </c>
      <c r="AH55">
        <f>('AEO 43'!AI84/100)*(SUM(AH$6:AH$7)/SUM(AH$6:AH$7,AH$14:AH$15))</f>
        <v>5.5086261107102033E-2</v>
      </c>
      <c r="AI55">
        <f>('AEO 43'!AJ84/100)*(SUM(AI$6:AI$7)/SUM(AI$6:AI$7,AI$14:AI$15))</f>
        <v>5.4371080559109296E-2</v>
      </c>
    </row>
    <row r="56" spans="1:35" x14ac:dyDescent="0.25">
      <c r="A56" t="str">
        <f t="shared" si="7"/>
        <v xml:space="preserve">      Small Pickup</v>
      </c>
      <c r="B56">
        <f>('AEO 43'!C87/100)*(SUM(B$14:B$15)/SUM(B$6:B$7,B$14:B$15))</f>
        <v>1.2897536043625755E-2</v>
      </c>
      <c r="C56">
        <f>('AEO 43'!D87/100)*(SUM(C$14:C$15)/SUM(C$6:C$7,C$14:C$15))</f>
        <v>1.2473575144849423E-2</v>
      </c>
      <c r="D56">
        <f>('AEO 43'!E87/100)*(SUM(D$14:D$15)/SUM(D$6:D$7,D$14:D$15))</f>
        <v>1.5311854282110997E-2</v>
      </c>
      <c r="E56">
        <f>('AEO 43'!F87/100)*(SUM(E$14:E$15)/SUM(E$6:E$7,E$14:E$15))</f>
        <v>1.5950453573583309E-2</v>
      </c>
      <c r="F56">
        <f>('AEO 43'!G87/100)*(SUM(F$14:F$15)/SUM(F$6:F$7,F$14:F$15))</f>
        <v>1.9509319197173008E-2</v>
      </c>
      <c r="G56">
        <f>('AEO 43'!H87/100)*(SUM(G$14:G$15)/SUM(G$6:G$7,G$14:G$15))</f>
        <v>2.1250385743432226E-2</v>
      </c>
      <c r="H56">
        <f>('AEO 43'!I87/100)*(SUM(H$14:H$15)/SUM(H$6:H$7,H$14:H$15))</f>
        <v>2.1861981082421239E-2</v>
      </c>
      <c r="I56">
        <f>('AEO 43'!J87/100)*(SUM(I$14:I$15)/SUM(I$6:I$7,I$14:I$15))</f>
        <v>2.2103660416137209E-2</v>
      </c>
      <c r="J56">
        <f>('AEO 43'!K87/100)*(SUM(J$14:J$15)/SUM(J$6:J$7,J$14:J$15))</f>
        <v>2.2235033155055161E-2</v>
      </c>
      <c r="K56">
        <f>('AEO 43'!L87/100)*(SUM(K$14:K$15)/SUM(K$6:K$7,K$14:K$15))</f>
        <v>2.2338063236673568E-2</v>
      </c>
      <c r="L56">
        <f>('AEO 43'!M87/100)*(SUM(L$14:L$15)/SUM(L$6:L$7,L$14:L$15))</f>
        <v>2.1661280114717737E-2</v>
      </c>
      <c r="M56">
        <f>('AEO 43'!N87/100)*(SUM(M$14:M$15)/SUM(M$6:M$7,M$14:M$15))</f>
        <v>2.1043102786625925E-2</v>
      </c>
      <c r="N56">
        <f>('AEO 43'!O87/100)*(SUM(N$14:N$15)/SUM(N$6:N$7,N$14:N$15))</f>
        <v>2.0165470075218281E-2</v>
      </c>
      <c r="O56">
        <f>('AEO 43'!P87/100)*(SUM(O$14:O$15)/SUM(O$6:O$7,O$14:O$15))</f>
        <v>2.0021340689181738E-2</v>
      </c>
      <c r="P56">
        <f>('AEO 43'!Q87/100)*(SUM(P$14:P$15)/SUM(P$6:P$7,P$14:P$15))</f>
        <v>1.96488343841466E-2</v>
      </c>
      <c r="Q56">
        <f>('AEO 43'!R87/100)*(SUM(Q$14:Q$15)/SUM(Q$6:Q$7,Q$14:Q$15))</f>
        <v>1.9423077483473553E-2</v>
      </c>
      <c r="R56">
        <f>('AEO 43'!S87/100)*(SUM(R$14:R$15)/SUM(R$6:R$7,R$14:R$15))</f>
        <v>1.926310744668492E-2</v>
      </c>
      <c r="S56">
        <f>('AEO 43'!T87/100)*(SUM(S$14:S$15)/SUM(S$6:S$7,S$14:S$15))</f>
        <v>1.904708382553193E-2</v>
      </c>
      <c r="T56">
        <f>('AEO 43'!U87/100)*(SUM(T$14:T$15)/SUM(T$6:T$7,T$14:T$15))</f>
        <v>1.8939691266638442E-2</v>
      </c>
      <c r="U56">
        <f>('AEO 43'!V87/100)*(SUM(U$14:U$15)/SUM(U$6:U$7,U$14:U$15))</f>
        <v>1.8877778620997661E-2</v>
      </c>
      <c r="V56">
        <f>('AEO 43'!W87/100)*(SUM(V$14:V$15)/SUM(V$6:V$7,V$14:V$15))</f>
        <v>1.9017598683244107E-2</v>
      </c>
      <c r="W56">
        <f>('AEO 43'!X87/100)*(SUM(W$14:W$15)/SUM(W$6:W$7,W$14:W$15))</f>
        <v>1.886523285169666E-2</v>
      </c>
      <c r="X56">
        <f>('AEO 43'!Y87/100)*(SUM(X$14:X$15)/SUM(X$6:X$7,X$14:X$15))</f>
        <v>1.8925248688739914E-2</v>
      </c>
      <c r="Y56">
        <f>('AEO 43'!Z87/100)*(SUM(Y$14:Y$15)/SUM(Y$6:Y$7,Y$14:Y$15))</f>
        <v>1.9026123988681875E-2</v>
      </c>
      <c r="Z56">
        <f>('AEO 43'!AA87/100)*(SUM(Z$14:Z$15)/SUM(Z$6:Z$7,Z$14:Z$15))</f>
        <v>1.9282625762245514E-2</v>
      </c>
      <c r="AA56">
        <f>('AEO 43'!AB87/100)*(SUM(AA$14:AA$15)/SUM(AA$6:AA$7,AA$14:AA$15))</f>
        <v>1.9442016826013302E-2</v>
      </c>
      <c r="AB56">
        <f>('AEO 43'!AC87/100)*(SUM(AB$14:AB$15)/SUM(AB$6:AB$7,AB$14:AB$15))</f>
        <v>1.9762588414437947E-2</v>
      </c>
      <c r="AC56">
        <f>('AEO 43'!AD87/100)*(SUM(AC$14:AC$15)/SUM(AC$6:AC$7,AC$14:AC$15))</f>
        <v>2.009447121475131E-2</v>
      </c>
      <c r="AD56">
        <f>('AEO 43'!AE87/100)*(SUM(AD$14:AD$15)/SUM(AD$6:AD$7,AD$14:AD$15))</f>
        <v>2.0330388184481574E-2</v>
      </c>
      <c r="AE56">
        <f>('AEO 43'!AF87/100)*(SUM(AE$14:AE$15)/SUM(AE$6:AE$7,AE$14:AE$15))</f>
        <v>2.0766552960247892E-2</v>
      </c>
      <c r="AF56">
        <f>('AEO 43'!AG87/100)*(SUM(AF$14:AF$15)/SUM(AF$6:AF$7,AF$14:AF$15))</f>
        <v>2.1206359567186053E-2</v>
      </c>
      <c r="AG56">
        <f>('AEO 43'!AH87/100)*(SUM(AG$14:AG$15)/SUM(AG$6:AG$7,AG$14:AG$15))</f>
        <v>2.1597045217678884E-2</v>
      </c>
      <c r="AH56">
        <f>('AEO 43'!AI87/100)*(SUM(AH$14:AH$15)/SUM(AH$6:AH$7,AH$14:AH$15))</f>
        <v>2.2123052219791026E-2</v>
      </c>
      <c r="AI56">
        <f>('AEO 43'!AJ87/100)*(SUM(AI$14:AI$15)/SUM(AI$6:AI$7,AI$14:AI$15))</f>
        <v>2.264485010638189E-2</v>
      </c>
    </row>
    <row r="57" spans="1:35" x14ac:dyDescent="0.25">
      <c r="A57" t="str">
        <f t="shared" si="7"/>
        <v xml:space="preserve">      Large Pickup</v>
      </c>
      <c r="B57">
        <f>('AEO 43'!C88/100)*(SUM(B$14:B$15)/SUM(B$6:B$7,B$14:B$15))</f>
        <v>4.6257574820423662E-2</v>
      </c>
      <c r="C57">
        <f>('AEO 43'!D88/100)*(SUM(C$14:C$15)/SUM(C$6:C$7,C$14:C$15))</f>
        <v>4.6449745287799368E-2</v>
      </c>
      <c r="D57">
        <f>('AEO 43'!E88/100)*(SUM(D$14:D$15)/SUM(D$6:D$7,D$14:D$15))</f>
        <v>5.5419143521200288E-2</v>
      </c>
      <c r="E57">
        <f>('AEO 43'!F88/100)*(SUM(E$14:E$15)/SUM(E$6:E$7,E$14:E$15))</f>
        <v>5.9718982968204569E-2</v>
      </c>
      <c r="F57">
        <f>('AEO 43'!G88/100)*(SUM(F$14:F$15)/SUM(F$6:F$7,F$14:F$15))</f>
        <v>7.2928949825151274E-2</v>
      </c>
      <c r="G57">
        <f>('AEO 43'!H88/100)*(SUM(G$14:G$15)/SUM(G$6:G$7,G$14:G$15))</f>
        <v>7.986525902301006E-2</v>
      </c>
      <c r="H57">
        <f>('AEO 43'!I88/100)*(SUM(H$14:H$15)/SUM(H$6:H$7,H$14:H$15))</f>
        <v>8.2395528559131792E-2</v>
      </c>
      <c r="I57">
        <f>('AEO 43'!J88/100)*(SUM(I$14:I$15)/SUM(I$6:I$7,I$14:I$15))</f>
        <v>8.3760132033054893E-2</v>
      </c>
      <c r="J57">
        <f>('AEO 43'!K88/100)*(SUM(J$14:J$15)/SUM(J$6:J$7,J$14:J$15))</f>
        <v>8.7120731764253348E-2</v>
      </c>
      <c r="K57">
        <f>('AEO 43'!L88/100)*(SUM(K$14:K$15)/SUM(K$6:K$7,K$14:K$15))</f>
        <v>8.5821564344039841E-2</v>
      </c>
      <c r="L57">
        <f>('AEO 43'!M88/100)*(SUM(L$14:L$15)/SUM(L$6:L$7,L$14:L$15))</f>
        <v>8.419537086186292E-2</v>
      </c>
      <c r="M57">
        <f>('AEO 43'!N88/100)*(SUM(M$14:M$15)/SUM(M$6:M$7,M$14:M$15))</f>
        <v>8.1625386828083346E-2</v>
      </c>
      <c r="N57">
        <f>('AEO 43'!O88/100)*(SUM(N$14:N$15)/SUM(N$6:N$7,N$14:N$15))</f>
        <v>7.9385935073252423E-2</v>
      </c>
      <c r="O57">
        <f>('AEO 43'!P88/100)*(SUM(O$14:O$15)/SUM(O$6:O$7,O$14:O$15))</f>
        <v>7.8364595656748248E-2</v>
      </c>
      <c r="P57">
        <f>('AEO 43'!Q88/100)*(SUM(P$14:P$15)/SUM(P$6:P$7,P$14:P$15))</f>
        <v>7.748177016897273E-2</v>
      </c>
      <c r="Q57">
        <f>('AEO 43'!R88/100)*(SUM(Q$14:Q$15)/SUM(Q$6:Q$7,Q$14:Q$15))</f>
        <v>7.6739889041293571E-2</v>
      </c>
      <c r="R57">
        <f>('AEO 43'!S88/100)*(SUM(R$14:R$15)/SUM(R$6:R$7,R$14:R$15))</f>
        <v>7.6086297515039383E-2</v>
      </c>
      <c r="S57">
        <f>('AEO 43'!T88/100)*(SUM(S$14:S$15)/SUM(S$6:S$7,S$14:S$15))</f>
        <v>7.5688815367963472E-2</v>
      </c>
      <c r="T57">
        <f>('AEO 43'!U88/100)*(SUM(T$14:T$15)/SUM(T$6:T$7,T$14:T$15))</f>
        <v>7.543080416257282E-2</v>
      </c>
      <c r="U57">
        <f>('AEO 43'!V88/100)*(SUM(U$14:U$15)/SUM(U$6:U$7,U$14:U$15))</f>
        <v>7.5482123263940548E-2</v>
      </c>
      <c r="V57">
        <f>('AEO 43'!W88/100)*(SUM(V$14:V$15)/SUM(V$6:V$7,V$14:V$15))</f>
        <v>7.594440225742409E-2</v>
      </c>
      <c r="W57">
        <f>('AEO 43'!X88/100)*(SUM(W$14:W$15)/SUM(W$6:W$7,W$14:W$15))</f>
        <v>7.5650856747111611E-2</v>
      </c>
      <c r="X57">
        <f>('AEO 43'!Y88/100)*(SUM(X$14:X$15)/SUM(X$6:X$7,X$14:X$15))</f>
        <v>7.6209840543550539E-2</v>
      </c>
      <c r="Y57">
        <f>('AEO 43'!Z88/100)*(SUM(Y$14:Y$15)/SUM(Y$6:Y$7,Y$14:Y$15))</f>
        <v>7.6817106146748901E-2</v>
      </c>
      <c r="Z57">
        <f>('AEO 43'!AA88/100)*(SUM(Z$14:Z$15)/SUM(Z$6:Z$7,Z$14:Z$15))</f>
        <v>7.7873521789098302E-2</v>
      </c>
      <c r="AA57">
        <f>('AEO 43'!AB88/100)*(SUM(AA$14:AA$15)/SUM(AA$6:AA$7,AA$14:AA$15))</f>
        <v>7.8912633649619396E-2</v>
      </c>
      <c r="AB57">
        <f>('AEO 43'!AC88/100)*(SUM(AB$14:AB$15)/SUM(AB$6:AB$7,AB$14:AB$15))</f>
        <v>8.0255814386615082E-2</v>
      </c>
      <c r="AC57">
        <f>('AEO 43'!AD88/100)*(SUM(AC$14:AC$15)/SUM(AC$6:AC$7,AC$14:AC$15))</f>
        <v>8.1734858457417472E-2</v>
      </c>
      <c r="AD57">
        <f>('AEO 43'!AE88/100)*(SUM(AD$14:AD$15)/SUM(AD$6:AD$7,AD$14:AD$15))</f>
        <v>8.3190350486437414E-2</v>
      </c>
      <c r="AE57">
        <f>('AEO 43'!AF88/100)*(SUM(AE$14:AE$15)/SUM(AE$6:AE$7,AE$14:AE$15))</f>
        <v>8.4942377000222516E-2</v>
      </c>
      <c r="AF57">
        <f>('AEO 43'!AG88/100)*(SUM(AF$14:AF$15)/SUM(AF$6:AF$7,AF$14:AF$15))</f>
        <v>8.6849027145442625E-2</v>
      </c>
      <c r="AG57">
        <f>('AEO 43'!AH88/100)*(SUM(AG$14:AG$15)/SUM(AG$6:AG$7,AG$14:AG$15))</f>
        <v>8.8732919915435832E-2</v>
      </c>
      <c r="AH57">
        <f>('AEO 43'!AI88/100)*(SUM(AH$14:AH$15)/SUM(AH$6:AH$7,AH$14:AH$15))</f>
        <v>9.0822071404640117E-2</v>
      </c>
      <c r="AI57">
        <f>('AEO 43'!AJ88/100)*(SUM(AI$14:AI$15)/SUM(AI$6:AI$7,AI$14:AI$15))</f>
        <v>9.3081157482258314E-2</v>
      </c>
    </row>
    <row r="58" spans="1:35" x14ac:dyDescent="0.25">
      <c r="A58" t="str">
        <f t="shared" si="7"/>
        <v xml:space="preserve">      Small Van</v>
      </c>
      <c r="B58">
        <f>('AEO 43'!C89/100)*(SUM(B$14:B$15)/SUM(B$6:B$7,B$14:B$15))</f>
        <v>3.2643853594213935E-3</v>
      </c>
      <c r="C58">
        <f>('AEO 43'!D89/100)*(SUM(C$14:C$15)/SUM(C$6:C$7,C$14:C$15))</f>
        <v>3.2069137101296678E-3</v>
      </c>
      <c r="D58">
        <f>('AEO 43'!E89/100)*(SUM(D$14:D$15)/SUM(D$6:D$7,D$14:D$15))</f>
        <v>3.6053272200524443E-3</v>
      </c>
      <c r="E58">
        <f>('AEO 43'!F89/100)*(SUM(E$14:E$15)/SUM(E$6:E$7,E$14:E$15))</f>
        <v>3.8483768299962225E-3</v>
      </c>
      <c r="F58">
        <f>('AEO 43'!G89/100)*(SUM(F$14:F$15)/SUM(F$6:F$7,F$14:F$15))</f>
        <v>4.5805296358118596E-3</v>
      </c>
      <c r="G58">
        <f>('AEO 43'!H89/100)*(SUM(G$14:G$15)/SUM(G$6:G$7,G$14:G$15))</f>
        <v>5.1031673003735338E-3</v>
      </c>
      <c r="H58">
        <f>('AEO 43'!I89/100)*(SUM(H$14:H$15)/SUM(H$6:H$7,H$14:H$15))</f>
        <v>5.2823104893551225E-3</v>
      </c>
      <c r="I58">
        <f>('AEO 43'!J89/100)*(SUM(I$14:I$15)/SUM(I$6:I$7,I$14:I$15))</f>
        <v>5.3457131665681432E-3</v>
      </c>
      <c r="J58">
        <f>('AEO 43'!K89/100)*(SUM(J$14:J$15)/SUM(J$6:J$7,J$14:J$15))</f>
        <v>5.2879527335970749E-3</v>
      </c>
      <c r="K58">
        <f>('AEO 43'!L89/100)*(SUM(K$14:K$15)/SUM(K$6:K$7,K$14:K$15))</f>
        <v>5.4905264182613057E-3</v>
      </c>
      <c r="L58">
        <f>('AEO 43'!M89/100)*(SUM(L$14:L$15)/SUM(L$6:L$7,L$14:L$15))</f>
        <v>5.3943695158278114E-3</v>
      </c>
      <c r="M58">
        <f>('AEO 43'!N89/100)*(SUM(M$14:M$15)/SUM(M$6:M$7,M$14:M$15))</f>
        <v>5.1865789354311664E-3</v>
      </c>
      <c r="N58">
        <f>('AEO 43'!O89/100)*(SUM(N$14:N$15)/SUM(N$6:N$7,N$14:N$15))</f>
        <v>5.0631437538947738E-3</v>
      </c>
      <c r="O58">
        <f>('AEO 43'!P89/100)*(SUM(O$14:O$15)/SUM(O$6:O$7,O$14:O$15))</f>
        <v>4.9433050792669535E-3</v>
      </c>
      <c r="P58">
        <f>('AEO 43'!Q89/100)*(SUM(P$14:P$15)/SUM(P$6:P$7,P$14:P$15))</f>
        <v>4.892394336401029E-3</v>
      </c>
      <c r="Q58">
        <f>('AEO 43'!R89/100)*(SUM(Q$14:Q$15)/SUM(Q$6:Q$7,Q$14:Q$15))</f>
        <v>4.8293544491592602E-3</v>
      </c>
      <c r="R58">
        <f>('AEO 43'!S89/100)*(SUM(R$14:R$15)/SUM(R$6:R$7,R$14:R$15))</f>
        <v>4.7617650407654477E-3</v>
      </c>
      <c r="S58">
        <f>('AEO 43'!T89/100)*(SUM(S$14:S$15)/SUM(S$6:S$7,S$14:S$15))</f>
        <v>4.7470828578453136E-3</v>
      </c>
      <c r="T58">
        <f>('AEO 43'!U89/100)*(SUM(T$14:T$15)/SUM(T$6:T$7,T$14:T$15))</f>
        <v>4.7246460223662832E-3</v>
      </c>
      <c r="U58">
        <f>('AEO 43'!V89/100)*(SUM(U$14:U$15)/SUM(U$6:U$7,U$14:U$15))</f>
        <v>4.7239983832144629E-3</v>
      </c>
      <c r="V58">
        <f>('AEO 43'!W89/100)*(SUM(V$14:V$15)/SUM(V$6:V$7,V$14:V$15))</f>
        <v>4.7292657811073046E-3</v>
      </c>
      <c r="W58">
        <f>('AEO 43'!X89/100)*(SUM(W$14:W$15)/SUM(W$6:W$7,W$14:W$15))</f>
        <v>4.7170453769172617E-3</v>
      </c>
      <c r="X58">
        <f>('AEO 43'!Y89/100)*(SUM(X$14:X$15)/SUM(X$6:X$7,X$14:X$15))</f>
        <v>4.746725412003115E-3</v>
      </c>
      <c r="Y58">
        <f>('AEO 43'!Z89/100)*(SUM(Y$14:Y$15)/SUM(Y$6:Y$7,Y$14:Y$15))</f>
        <v>4.7801542215672004E-3</v>
      </c>
      <c r="Z58">
        <f>('AEO 43'!AA89/100)*(SUM(Z$14:Z$15)/SUM(Z$6:Z$7,Z$14:Z$15))</f>
        <v>4.8191845141115743E-3</v>
      </c>
      <c r="AA58">
        <f>('AEO 43'!AB89/100)*(SUM(AA$14:AA$15)/SUM(AA$6:AA$7,AA$14:AA$15))</f>
        <v>4.9003883603314247E-3</v>
      </c>
      <c r="AB58">
        <f>('AEO 43'!AC89/100)*(SUM(AB$14:AB$15)/SUM(AB$6:AB$7,AB$14:AB$15))</f>
        <v>4.9655796831133353E-3</v>
      </c>
      <c r="AC58">
        <f>('AEO 43'!AD89/100)*(SUM(AC$14:AC$15)/SUM(AC$6:AC$7,AC$14:AC$15))</f>
        <v>5.0487270102039985E-3</v>
      </c>
      <c r="AD58">
        <f>('AEO 43'!AE89/100)*(SUM(AD$14:AD$15)/SUM(AD$6:AD$7,AD$14:AD$15))</f>
        <v>5.1399758048597576E-3</v>
      </c>
      <c r="AE58">
        <f>('AEO 43'!AF89/100)*(SUM(AE$14:AE$15)/SUM(AE$6:AE$7,AE$14:AE$15))</f>
        <v>5.2633299439503109E-3</v>
      </c>
      <c r="AF58">
        <f>('AEO 43'!AG89/100)*(SUM(AF$14:AF$15)/SUM(AF$6:AF$7,AF$14:AF$15))</f>
        <v>5.3746233015922766E-3</v>
      </c>
      <c r="AG58">
        <f>('AEO 43'!AH89/100)*(SUM(AG$14:AG$15)/SUM(AG$6:AG$7,AG$14:AG$15))</f>
        <v>5.4936695415482555E-3</v>
      </c>
      <c r="AH58">
        <f>('AEO 43'!AI89/100)*(SUM(AH$14:AH$15)/SUM(AH$6:AH$7,AH$14:AH$15))</f>
        <v>5.6054374141612778E-3</v>
      </c>
      <c r="AI58">
        <f>('AEO 43'!AJ89/100)*(SUM(AI$14:AI$15)/SUM(AI$6:AI$7,AI$14:AI$15))</f>
        <v>5.7388905564475087E-3</v>
      </c>
    </row>
    <row r="59" spans="1:35" x14ac:dyDescent="0.25">
      <c r="A59" t="str">
        <f t="shared" si="7"/>
        <v xml:space="preserve">      Large Van</v>
      </c>
      <c r="B59">
        <f>('AEO 43'!C90/100)*(SUM(B$14:B$15)/SUM(B$6:B$7,B$14:B$15))</f>
        <v>2.1547314162932995E-2</v>
      </c>
      <c r="C59">
        <f>('AEO 43'!D90/100)*(SUM(C$14:C$15)/SUM(C$6:C$7,C$14:C$15))</f>
        <v>2.0379365697589108E-2</v>
      </c>
      <c r="D59">
        <f>('AEO 43'!E90/100)*(SUM(D$14:D$15)/SUM(D$6:D$7,D$14:D$15))</f>
        <v>2.3362214993566725E-2</v>
      </c>
      <c r="E59">
        <f>('AEO 43'!F90/100)*(SUM(E$14:E$15)/SUM(E$6:E$7,E$14:E$15))</f>
        <v>2.4379938254729887E-2</v>
      </c>
      <c r="F59">
        <f>('AEO 43'!G90/100)*(SUM(F$14:F$15)/SUM(F$6:F$7,F$14:F$15))</f>
        <v>2.9131801435335853E-2</v>
      </c>
      <c r="G59">
        <f>('AEO 43'!H90/100)*(SUM(G$14:G$15)/SUM(G$6:G$7,G$14:G$15))</f>
        <v>3.1477061825679525E-2</v>
      </c>
      <c r="H59">
        <f>('AEO 43'!I90/100)*(SUM(H$14:H$15)/SUM(H$6:H$7,H$14:H$15))</f>
        <v>3.2310435961454859E-2</v>
      </c>
      <c r="I59">
        <f>('AEO 43'!J90/100)*(SUM(I$14:I$15)/SUM(I$6:I$7,I$14:I$15))</f>
        <v>3.251351976240064E-2</v>
      </c>
      <c r="J59">
        <f>('AEO 43'!K90/100)*(SUM(J$14:J$15)/SUM(J$6:J$7,J$14:J$15))</f>
        <v>3.3140246433227008E-2</v>
      </c>
      <c r="K59">
        <f>('AEO 43'!L90/100)*(SUM(K$14:K$15)/SUM(K$6:K$7,K$14:K$15))</f>
        <v>3.3112699630285361E-2</v>
      </c>
      <c r="L59">
        <f>('AEO 43'!M90/100)*(SUM(L$14:L$15)/SUM(L$6:L$7,L$14:L$15))</f>
        <v>3.2222882961983015E-2</v>
      </c>
      <c r="M59">
        <f>('AEO 43'!N90/100)*(SUM(M$14:M$15)/SUM(M$6:M$7,M$14:M$15))</f>
        <v>3.1010872380187526E-2</v>
      </c>
      <c r="N59">
        <f>('AEO 43'!O90/100)*(SUM(N$14:N$15)/SUM(N$6:N$7,N$14:N$15))</f>
        <v>2.9934783582549817E-2</v>
      </c>
      <c r="O59">
        <f>('AEO 43'!P90/100)*(SUM(O$14:O$15)/SUM(O$6:O$7,O$14:O$15))</f>
        <v>2.9360328383494901E-2</v>
      </c>
      <c r="P59">
        <f>('AEO 43'!Q90/100)*(SUM(P$14:P$15)/SUM(P$6:P$7,P$14:P$15))</f>
        <v>2.8859049954018952E-2</v>
      </c>
      <c r="Q59">
        <f>('AEO 43'!R90/100)*(SUM(Q$14:Q$15)/SUM(Q$6:Q$7,Q$14:Q$15))</f>
        <v>2.8391329099106303E-2</v>
      </c>
      <c r="R59">
        <f>('AEO 43'!S90/100)*(SUM(R$14:R$15)/SUM(R$6:R$7,R$14:R$15))</f>
        <v>2.7937680643081827E-2</v>
      </c>
      <c r="S59">
        <f>('AEO 43'!T90/100)*(SUM(S$14:S$15)/SUM(S$6:S$7,S$14:S$15))</f>
        <v>2.7824069616202873E-2</v>
      </c>
      <c r="T59">
        <f>('AEO 43'!U90/100)*(SUM(T$14:T$15)/SUM(T$6:T$7,T$14:T$15))</f>
        <v>2.7623734410313891E-2</v>
      </c>
      <c r="U59">
        <f>('AEO 43'!V90/100)*(SUM(U$14:U$15)/SUM(U$6:U$7,U$14:U$15))</f>
        <v>2.7526083093169944E-2</v>
      </c>
      <c r="V59">
        <f>('AEO 43'!W90/100)*(SUM(V$14:V$15)/SUM(V$6:V$7,V$14:V$15))</f>
        <v>2.758437107698198E-2</v>
      </c>
      <c r="W59">
        <f>('AEO 43'!X90/100)*(SUM(W$14:W$15)/SUM(W$6:W$7,W$14:W$15))</f>
        <v>2.7356534121149523E-2</v>
      </c>
      <c r="X59">
        <f>('AEO 43'!Y90/100)*(SUM(X$14:X$15)/SUM(X$6:X$7,X$14:X$15))</f>
        <v>2.7472540236781296E-2</v>
      </c>
      <c r="Y59">
        <f>('AEO 43'!Z90/100)*(SUM(Y$14:Y$15)/SUM(Y$6:Y$7,Y$14:Y$15))</f>
        <v>2.7599934957186632E-2</v>
      </c>
      <c r="Z59">
        <f>('AEO 43'!AA90/100)*(SUM(Z$14:Z$15)/SUM(Z$6:Z$7,Z$14:Z$15))</f>
        <v>2.7735935857517695E-2</v>
      </c>
      <c r="AA59">
        <f>('AEO 43'!AB90/100)*(SUM(AA$14:AA$15)/SUM(AA$6:AA$7,AA$14:AA$15))</f>
        <v>2.8166060337981764E-2</v>
      </c>
      <c r="AB59">
        <f>('AEO 43'!AC90/100)*(SUM(AB$14:AB$15)/SUM(AB$6:AB$7,AB$14:AB$15))</f>
        <v>2.856269873746892E-2</v>
      </c>
      <c r="AC59">
        <f>('AEO 43'!AD90/100)*(SUM(AC$14:AC$15)/SUM(AC$6:AC$7,AC$14:AC$15))</f>
        <v>2.900272819444474E-2</v>
      </c>
      <c r="AD59">
        <f>('AEO 43'!AE90/100)*(SUM(AD$14:AD$15)/SUM(AD$6:AD$7,AD$14:AD$15))</f>
        <v>2.9428227367033009E-2</v>
      </c>
      <c r="AE59">
        <f>('AEO 43'!AF90/100)*(SUM(AE$14:AE$15)/SUM(AE$6:AE$7,AE$14:AE$15))</f>
        <v>2.9958741386517575E-2</v>
      </c>
      <c r="AF59">
        <f>('AEO 43'!AG90/100)*(SUM(AF$14:AF$15)/SUM(AF$6:AF$7,AF$14:AF$15))</f>
        <v>3.0551349854694824E-2</v>
      </c>
      <c r="AG59">
        <f>('AEO 43'!AH90/100)*(SUM(AG$14:AG$15)/SUM(AG$6:AG$7,AG$14:AG$15))</f>
        <v>3.1135232554244285E-2</v>
      </c>
      <c r="AH59">
        <f>('AEO 43'!AI90/100)*(SUM(AH$14:AH$15)/SUM(AH$6:AH$7,AH$14:AH$15))</f>
        <v>3.1791551646656584E-2</v>
      </c>
      <c r="AI59">
        <f>('AEO 43'!AJ90/100)*(SUM(AI$14:AI$15)/SUM(AI$6:AI$7,AI$14:AI$15))</f>
        <v>3.2511861914221354E-2</v>
      </c>
    </row>
    <row r="60" spans="1:35" x14ac:dyDescent="0.25">
      <c r="A60" t="str">
        <f t="shared" si="7"/>
        <v xml:space="preserve">      Small Utility</v>
      </c>
      <c r="B60">
        <f>('AEO 43'!C91/100)*(SUM(B$14:B$15)/SUM(B$6:B$7,B$14:B$15))</f>
        <v>1.1658312962234203E-2</v>
      </c>
      <c r="C60">
        <f>('AEO 43'!D91/100)*(SUM(C$14:C$15)/SUM(C$6:C$7,C$14:C$15))</f>
        <v>1.0931433925555865E-2</v>
      </c>
      <c r="D60">
        <f>('AEO 43'!E91/100)*(SUM(D$14:D$15)/SUM(D$6:D$7,D$14:D$15))</f>
        <v>1.2766508657127338E-2</v>
      </c>
      <c r="E60">
        <f>('AEO 43'!F91/100)*(SUM(E$14:E$15)/SUM(E$6:E$7,E$14:E$15))</f>
        <v>1.3314574051472782E-2</v>
      </c>
      <c r="F60">
        <f>('AEO 43'!G91/100)*(SUM(F$14:F$15)/SUM(F$6:F$7,F$14:F$15))</f>
        <v>1.5903323099811052E-2</v>
      </c>
      <c r="G60">
        <f>('AEO 43'!H91/100)*(SUM(G$14:G$15)/SUM(G$6:G$7,G$14:G$15))</f>
        <v>1.70249705829679E-2</v>
      </c>
      <c r="H60">
        <f>('AEO 43'!I91/100)*(SUM(H$14:H$15)/SUM(H$6:H$7,H$14:H$15))</f>
        <v>1.731858815164148E-2</v>
      </c>
      <c r="I60">
        <f>('AEO 43'!J91/100)*(SUM(I$14:I$15)/SUM(I$6:I$7,I$14:I$15))</f>
        <v>1.7344025852053878E-2</v>
      </c>
      <c r="J60">
        <f>('AEO 43'!K91/100)*(SUM(J$14:J$15)/SUM(J$6:J$7,J$14:J$15))</f>
        <v>1.7774213899750226E-2</v>
      </c>
      <c r="K60">
        <f>('AEO 43'!L91/100)*(SUM(K$14:K$15)/SUM(K$6:K$7,K$14:K$15))</f>
        <v>1.7342652533875624E-2</v>
      </c>
      <c r="L60">
        <f>('AEO 43'!M91/100)*(SUM(L$14:L$15)/SUM(L$6:L$7,L$14:L$15))</f>
        <v>1.6815116167793569E-2</v>
      </c>
      <c r="M60">
        <f>('AEO 43'!N91/100)*(SUM(M$14:M$15)/SUM(M$6:M$7,M$14:M$15))</f>
        <v>1.6216529217018102E-2</v>
      </c>
      <c r="N60">
        <f>('AEO 43'!O91/100)*(SUM(N$14:N$15)/SUM(N$6:N$7,N$14:N$15))</f>
        <v>1.558148668463879E-2</v>
      </c>
      <c r="O60">
        <f>('AEO 43'!P91/100)*(SUM(O$14:O$15)/SUM(O$6:O$7,O$14:O$15))</f>
        <v>1.530181633434681E-2</v>
      </c>
      <c r="P60">
        <f>('AEO 43'!Q91/100)*(SUM(P$14:P$15)/SUM(P$6:P$7,P$14:P$15))</f>
        <v>1.5011812511371873E-2</v>
      </c>
      <c r="Q60">
        <f>('AEO 43'!R91/100)*(SUM(Q$14:Q$15)/SUM(Q$6:Q$7,Q$14:Q$15))</f>
        <v>1.4777713631449255E-2</v>
      </c>
      <c r="R60">
        <f>('AEO 43'!S91/100)*(SUM(R$14:R$15)/SUM(R$6:R$7,R$14:R$15))</f>
        <v>1.4603984491278196E-2</v>
      </c>
      <c r="S60">
        <f>('AEO 43'!T91/100)*(SUM(S$14:S$15)/SUM(S$6:S$7,S$14:S$15))</f>
        <v>1.4392315918723579E-2</v>
      </c>
      <c r="T60">
        <f>('AEO 43'!U91/100)*(SUM(T$14:T$15)/SUM(T$6:T$7,T$14:T$15))</f>
        <v>1.4264346689807233E-2</v>
      </c>
      <c r="U60">
        <f>('AEO 43'!V91/100)*(SUM(U$14:U$15)/SUM(U$6:U$7,U$14:U$15))</f>
        <v>1.4194931692287449E-2</v>
      </c>
      <c r="V60">
        <f>('AEO 43'!W91/100)*(SUM(V$14:V$15)/SUM(V$6:V$7,V$14:V$15))</f>
        <v>1.4228933429749414E-2</v>
      </c>
      <c r="W60">
        <f>('AEO 43'!X91/100)*(SUM(W$14:W$15)/SUM(W$6:W$7,W$14:W$15))</f>
        <v>1.4118850214092109E-2</v>
      </c>
      <c r="X60">
        <f>('AEO 43'!Y91/100)*(SUM(X$14:X$15)/SUM(X$6:X$7,X$14:X$15))</f>
        <v>1.4137045045439047E-2</v>
      </c>
      <c r="Y60">
        <f>('AEO 43'!Z91/100)*(SUM(Y$14:Y$15)/SUM(Y$6:Y$7,Y$14:Y$15))</f>
        <v>1.4188668472101932E-2</v>
      </c>
      <c r="Z60">
        <f>('AEO 43'!AA91/100)*(SUM(Z$14:Z$15)/SUM(Z$6:Z$7,Z$14:Z$15))</f>
        <v>1.4322118930836403E-2</v>
      </c>
      <c r="AA60">
        <f>('AEO 43'!AB91/100)*(SUM(AA$14:AA$15)/SUM(AA$6:AA$7,AA$14:AA$15))</f>
        <v>1.4458687295058533E-2</v>
      </c>
      <c r="AB60">
        <f>('AEO 43'!AC91/100)*(SUM(AB$14:AB$15)/SUM(AB$6:AB$7,AB$14:AB$15))</f>
        <v>1.4664599754983163E-2</v>
      </c>
      <c r="AC60">
        <f>('AEO 43'!AD91/100)*(SUM(AC$14:AC$15)/SUM(AC$6:AC$7,AC$14:AC$15))</f>
        <v>1.4883608081248461E-2</v>
      </c>
      <c r="AD60">
        <f>('AEO 43'!AE91/100)*(SUM(AD$14:AD$15)/SUM(AD$6:AD$7,AD$14:AD$15))</f>
        <v>1.5097999994865847E-2</v>
      </c>
      <c r="AE60">
        <f>('AEO 43'!AF91/100)*(SUM(AE$14:AE$15)/SUM(AE$6:AE$7,AE$14:AE$15))</f>
        <v>1.5359074062328577E-2</v>
      </c>
      <c r="AF60">
        <f>('AEO 43'!AG91/100)*(SUM(AF$14:AF$15)/SUM(AF$6:AF$7,AF$14:AF$15))</f>
        <v>1.565629427787921E-2</v>
      </c>
      <c r="AG60">
        <f>('AEO 43'!AH91/100)*(SUM(AG$14:AG$15)/SUM(AG$6:AG$7,AG$14:AG$15))</f>
        <v>1.593763421557692E-2</v>
      </c>
      <c r="AH60">
        <f>('AEO 43'!AI91/100)*(SUM(AH$14:AH$15)/SUM(AH$6:AH$7,AH$14:AH$15))</f>
        <v>1.6265075276744496E-2</v>
      </c>
      <c r="AI60">
        <f>('AEO 43'!AJ91/100)*(SUM(AI$14:AI$15)/SUM(AI$6:AI$7,AI$14:AI$15))</f>
        <v>1.6615766155392814E-2</v>
      </c>
    </row>
    <row r="61" spans="1:35" x14ac:dyDescent="0.25">
      <c r="A61" t="str">
        <f t="shared" si="7"/>
        <v xml:space="preserve">      Large Utility</v>
      </c>
      <c r="B61">
        <f>('AEO 43'!C92/100)*(SUM(B$14:B$15)/SUM(B$6:B$7,B$14:B$15))</f>
        <v>1.4842108442542433E-2</v>
      </c>
      <c r="C61">
        <f>('AEO 43'!D92/100)*(SUM(C$14:C$15)/SUM(C$6:C$7,C$14:C$15))</f>
        <v>1.4132582369214466E-2</v>
      </c>
      <c r="D61">
        <f>('AEO 43'!E92/100)*(SUM(D$14:D$15)/SUM(D$6:D$7,D$14:D$15))</f>
        <v>1.6435636304096925E-2</v>
      </c>
      <c r="E61">
        <f>('AEO 43'!F92/100)*(SUM(E$14:E$15)/SUM(E$6:E$7,E$14:E$15))</f>
        <v>1.737586407358763E-2</v>
      </c>
      <c r="F61">
        <f>('AEO 43'!G92/100)*(SUM(F$14:F$15)/SUM(F$6:F$7,F$14:F$15))</f>
        <v>2.0845101495147553E-2</v>
      </c>
      <c r="G61">
        <f>('AEO 43'!H92/100)*(SUM(G$14:G$15)/SUM(G$6:G$7,G$14:G$15))</f>
        <v>2.2452520150966639E-2</v>
      </c>
      <c r="H61">
        <f>('AEO 43'!I92/100)*(SUM(H$14:H$15)/SUM(H$6:H$7,H$14:H$15))</f>
        <v>2.2920983844565937E-2</v>
      </c>
      <c r="I61">
        <f>('AEO 43'!J92/100)*(SUM(I$14:I$15)/SUM(I$6:I$7,I$14:I$15))</f>
        <v>2.3034585695747688E-2</v>
      </c>
      <c r="J61">
        <f>('AEO 43'!K92/100)*(SUM(J$14:J$15)/SUM(J$6:J$7,J$14:J$15))</f>
        <v>2.3744333955708848E-2</v>
      </c>
      <c r="K61">
        <f>('AEO 43'!L92/100)*(SUM(K$14:K$15)/SUM(K$6:K$7,K$14:K$15))</f>
        <v>2.3154995275378572E-2</v>
      </c>
      <c r="L61">
        <f>('AEO 43'!M92/100)*(SUM(L$14:L$15)/SUM(L$6:L$7,L$14:L$15))</f>
        <v>2.2551693802594499E-2</v>
      </c>
      <c r="M61">
        <f>('AEO 43'!N92/100)*(SUM(M$14:M$15)/SUM(M$6:M$7,M$14:M$15))</f>
        <v>2.1761038764082339E-2</v>
      </c>
      <c r="N61">
        <f>('AEO 43'!O92/100)*(SUM(N$14:N$15)/SUM(N$6:N$7,N$14:N$15))</f>
        <v>2.101382271357587E-2</v>
      </c>
      <c r="O61">
        <f>('AEO 43'!P92/100)*(SUM(O$14:O$15)/SUM(O$6:O$7,O$14:O$15))</f>
        <v>2.0632552131878291E-2</v>
      </c>
      <c r="P61">
        <f>('AEO 43'!Q92/100)*(SUM(P$14:P$15)/SUM(P$6:P$7,P$14:P$15))</f>
        <v>2.0300569378143788E-2</v>
      </c>
      <c r="Q61">
        <f>('AEO 43'!R92/100)*(SUM(Q$14:Q$15)/SUM(Q$6:Q$7,Q$14:Q$15))</f>
        <v>2.0017604332254354E-2</v>
      </c>
      <c r="R61">
        <f>('AEO 43'!S92/100)*(SUM(R$14:R$15)/SUM(R$6:R$7,R$14:R$15))</f>
        <v>1.979311673076159E-2</v>
      </c>
      <c r="S61">
        <f>('AEO 43'!T92/100)*(SUM(S$14:S$15)/SUM(S$6:S$7,S$14:S$15))</f>
        <v>1.9556007282956808E-2</v>
      </c>
      <c r="T61">
        <f>('AEO 43'!U92/100)*(SUM(T$14:T$15)/SUM(T$6:T$7,T$14:T$15))</f>
        <v>1.9409831046612133E-2</v>
      </c>
      <c r="U61">
        <f>('AEO 43'!V92/100)*(SUM(U$14:U$15)/SUM(U$6:U$7,U$14:U$15))</f>
        <v>1.9349137801040021E-2</v>
      </c>
      <c r="V61">
        <f>('AEO 43'!W92/100)*(SUM(V$14:V$15)/SUM(V$6:V$7,V$14:V$15))</f>
        <v>1.9401784365610113E-2</v>
      </c>
      <c r="W61">
        <f>('AEO 43'!X92/100)*(SUM(W$14:W$15)/SUM(W$6:W$7,W$14:W$15))</f>
        <v>1.9284814041875584E-2</v>
      </c>
      <c r="X61">
        <f>('AEO 43'!Y92/100)*(SUM(X$14:X$15)/SUM(X$6:X$7,X$14:X$15))</f>
        <v>1.9343079718216638E-2</v>
      </c>
      <c r="Y61">
        <f>('AEO 43'!Z92/100)*(SUM(Y$14:Y$15)/SUM(Y$6:Y$7,Y$14:Y$15))</f>
        <v>1.9438935672672283E-2</v>
      </c>
      <c r="Z61">
        <f>('AEO 43'!AA92/100)*(SUM(Z$14:Z$15)/SUM(Z$6:Z$7,Z$14:Z$15))</f>
        <v>1.9652459881893236E-2</v>
      </c>
      <c r="AA61">
        <f>('AEO 43'!AB92/100)*(SUM(AA$14:AA$15)/SUM(AA$6:AA$7,AA$14:AA$15))</f>
        <v>1.9855347302832723E-2</v>
      </c>
      <c r="AB61">
        <f>('AEO 43'!AC92/100)*(SUM(AB$14:AB$15)/SUM(AB$6:AB$7,AB$14:AB$15))</f>
        <v>2.0141535026389493E-2</v>
      </c>
      <c r="AC61">
        <f>('AEO 43'!AD92/100)*(SUM(AC$14:AC$15)/SUM(AC$6:AC$7,AC$14:AC$15))</f>
        <v>2.0460935801706846E-2</v>
      </c>
      <c r="AD61">
        <f>('AEO 43'!AE92/100)*(SUM(AD$14:AD$15)/SUM(AD$6:AD$7,AD$14:AD$15))</f>
        <v>2.0786556480138624E-2</v>
      </c>
      <c r="AE61">
        <f>('AEO 43'!AF92/100)*(SUM(AE$14:AE$15)/SUM(AE$6:AE$7,AE$14:AE$15))</f>
        <v>2.1164184440639593E-2</v>
      </c>
      <c r="AF61">
        <f>('AEO 43'!AG92/100)*(SUM(AF$14:AF$15)/SUM(AF$6:AF$7,AF$14:AF$15))</f>
        <v>2.1590586766235521E-2</v>
      </c>
      <c r="AG61">
        <f>('AEO 43'!AH92/100)*(SUM(AG$14:AG$15)/SUM(AG$6:AG$7,AG$14:AG$15))</f>
        <v>2.2007422316314033E-2</v>
      </c>
      <c r="AH61">
        <f>('AEO 43'!AI92/100)*(SUM(AH$14:AH$15)/SUM(AH$6:AH$7,AH$14:AH$15))</f>
        <v>2.2474188482137003E-2</v>
      </c>
      <c r="AI61">
        <f>('AEO 43'!AJ92/100)*(SUM(AI$14:AI$15)/SUM(AI$6:AI$7,AI$14:AI$15))</f>
        <v>2.2977023725133831E-2</v>
      </c>
    </row>
    <row r="62" spans="1:35" x14ac:dyDescent="0.25">
      <c r="A62" t="str">
        <f t="shared" si="7"/>
        <v xml:space="preserve">      Small Crossover Utility</v>
      </c>
      <c r="B62">
        <f>('AEO 43'!C93/100)*(SUM(B$14:B$15)/SUM(B$6:B$7,B$14:B$15))</f>
        <v>5.3804238895054125E-2</v>
      </c>
      <c r="C62">
        <f>('AEO 43'!D93/100)*(SUM(C$14:C$15)/SUM(C$6:C$7,C$14:C$15))</f>
        <v>5.3051741096622536E-2</v>
      </c>
      <c r="D62">
        <f>('AEO 43'!E93/100)*(SUM(D$14:D$15)/SUM(D$6:D$7,D$14:D$15))</f>
        <v>6.3480640219837098E-2</v>
      </c>
      <c r="E62">
        <f>('AEO 43'!F93/100)*(SUM(E$14:E$15)/SUM(E$6:E$7,E$14:E$15))</f>
        <v>6.7762746781409158E-2</v>
      </c>
      <c r="F62">
        <f>('AEO 43'!G93/100)*(SUM(F$14:F$15)/SUM(F$6:F$7,F$14:F$15))</f>
        <v>8.2334266332920639E-2</v>
      </c>
      <c r="G62">
        <f>('AEO 43'!H93/100)*(SUM(G$14:G$15)/SUM(G$6:G$7,G$14:G$15))</f>
        <v>8.9453199114970267E-2</v>
      </c>
      <c r="H62">
        <f>('AEO 43'!I93/100)*(SUM(H$14:H$15)/SUM(H$6:H$7,H$14:H$15))</f>
        <v>9.210883453159599E-2</v>
      </c>
      <c r="I62">
        <f>('AEO 43'!J93/100)*(SUM(I$14:I$15)/SUM(I$6:I$7,I$14:I$15))</f>
        <v>9.3133369010981959E-2</v>
      </c>
      <c r="J62">
        <f>('AEO 43'!K93/100)*(SUM(J$14:J$15)/SUM(J$6:J$7,J$14:J$15))</f>
        <v>9.523601653223851E-2</v>
      </c>
      <c r="K62">
        <f>('AEO 43'!L93/100)*(SUM(K$14:K$15)/SUM(K$6:K$7,K$14:K$15))</f>
        <v>9.4421370822809894E-2</v>
      </c>
      <c r="L62">
        <f>('AEO 43'!M93/100)*(SUM(L$14:L$15)/SUM(L$6:L$7,L$14:L$15))</f>
        <v>9.2234410341676731E-2</v>
      </c>
      <c r="M62">
        <f>('AEO 43'!N93/100)*(SUM(M$14:M$15)/SUM(M$6:M$7,M$14:M$15))</f>
        <v>8.945174467827563E-2</v>
      </c>
      <c r="N62">
        <f>('AEO 43'!O93/100)*(SUM(N$14:N$15)/SUM(N$6:N$7,N$14:N$15))</f>
        <v>8.6444940129415157E-2</v>
      </c>
      <c r="O62">
        <f>('AEO 43'!P93/100)*(SUM(O$14:O$15)/SUM(O$6:O$7,O$14:O$15))</f>
        <v>8.5337268328698979E-2</v>
      </c>
      <c r="P62">
        <f>('AEO 43'!Q93/100)*(SUM(P$14:P$15)/SUM(P$6:P$7,P$14:P$15))</f>
        <v>8.4143643100542162E-2</v>
      </c>
      <c r="Q62">
        <f>('AEO 43'!R93/100)*(SUM(Q$14:Q$15)/SUM(Q$6:Q$7,Q$14:Q$15))</f>
        <v>8.3222764773499699E-2</v>
      </c>
      <c r="R62">
        <f>('AEO 43'!S93/100)*(SUM(R$14:R$15)/SUM(R$6:R$7,R$14:R$15))</f>
        <v>8.2616879967808823E-2</v>
      </c>
      <c r="S62">
        <f>('AEO 43'!T93/100)*(SUM(S$14:S$15)/SUM(S$6:S$7,S$14:S$15))</f>
        <v>8.176202710703831E-2</v>
      </c>
      <c r="T62">
        <f>('AEO 43'!U93/100)*(SUM(T$14:T$15)/SUM(T$6:T$7,T$14:T$15))</f>
        <v>8.1375632096917283E-2</v>
      </c>
      <c r="U62">
        <f>('AEO 43'!V93/100)*(SUM(U$14:U$15)/SUM(U$6:U$7,U$14:U$15))</f>
        <v>8.1305206715217918E-2</v>
      </c>
      <c r="V62">
        <f>('AEO 43'!W93/100)*(SUM(V$14:V$15)/SUM(V$6:V$7,V$14:V$15))</f>
        <v>8.1789684676684446E-2</v>
      </c>
      <c r="W62">
        <f>('AEO 43'!X93/100)*(SUM(W$14:W$15)/SUM(W$6:W$7,W$14:W$15))</f>
        <v>8.1467421665216699E-2</v>
      </c>
      <c r="X62">
        <f>('AEO 43'!Y93/100)*(SUM(X$14:X$15)/SUM(X$6:X$7,X$14:X$15))</f>
        <v>8.1850709490173063E-2</v>
      </c>
      <c r="Y62">
        <f>('AEO 43'!Z93/100)*(SUM(Y$14:Y$15)/SUM(Y$6:Y$7,Y$14:Y$15))</f>
        <v>8.2421822982632953E-2</v>
      </c>
      <c r="Z62">
        <f>('AEO 43'!AA93/100)*(SUM(Z$14:Z$15)/SUM(Z$6:Z$7,Z$14:Z$15))</f>
        <v>8.3570812092498642E-2</v>
      </c>
      <c r="AA62">
        <f>('AEO 43'!AB93/100)*(SUM(AA$14:AA$15)/SUM(AA$6:AA$7,AA$14:AA$15))</f>
        <v>8.4516595578948597E-2</v>
      </c>
      <c r="AB62">
        <f>('AEO 43'!AC93/100)*(SUM(AB$14:AB$15)/SUM(AB$6:AB$7,AB$14:AB$15))</f>
        <v>8.5950422694420964E-2</v>
      </c>
      <c r="AC62">
        <f>('AEO 43'!AD93/100)*(SUM(AC$14:AC$15)/SUM(AC$6:AC$7,AC$14:AC$15))</f>
        <v>8.7478078954130206E-2</v>
      </c>
      <c r="AD62">
        <f>('AEO 43'!AE93/100)*(SUM(AD$14:AD$15)/SUM(AD$6:AD$7,AD$14:AD$15))</f>
        <v>8.898914074137948E-2</v>
      </c>
      <c r="AE62">
        <f>('AEO 43'!AF93/100)*(SUM(AE$14:AE$15)/SUM(AE$6:AE$7,AE$14:AE$15))</f>
        <v>9.0759287349153256E-2</v>
      </c>
      <c r="AF62">
        <f>('AEO 43'!AG93/100)*(SUM(AF$14:AF$15)/SUM(AF$6:AF$7,AF$14:AF$15))</f>
        <v>9.2750885595710028E-2</v>
      </c>
      <c r="AG62">
        <f>('AEO 43'!AH93/100)*(SUM(AG$14:AG$15)/SUM(AG$6:AG$7,AG$14:AG$15))</f>
        <v>9.4667458046595168E-2</v>
      </c>
      <c r="AH62">
        <f>('AEO 43'!AI93/100)*(SUM(AH$14:AH$15)/SUM(AH$6:AH$7,AH$14:AH$15))</f>
        <v>9.6878862307413327E-2</v>
      </c>
      <c r="AI62">
        <f>('AEO 43'!AJ93/100)*(SUM(AI$14:AI$15)/SUM(AI$6:AI$7,AI$14:AI$15))</f>
        <v>9.9206099777908965E-2</v>
      </c>
    </row>
    <row r="63" spans="1:35" x14ac:dyDescent="0.25">
      <c r="A63" t="str">
        <f t="shared" si="7"/>
        <v xml:space="preserve">      Large Crossover Utility</v>
      </c>
      <c r="B63">
        <f>('AEO 43'!C94/100)*(SUM(B$14:B$15)/SUM(B$6:B$7,B$14:B$15))</f>
        <v>6.5545352574617105E-2</v>
      </c>
      <c r="C63">
        <f>('AEO 43'!D94/100)*(SUM(C$14:C$15)/SUM(C$6:C$7,C$14:C$15))</f>
        <v>6.4580398075093179E-2</v>
      </c>
      <c r="D63">
        <f>('AEO 43'!E94/100)*(SUM(D$14:D$15)/SUM(D$6:D$7,D$14:D$15))</f>
        <v>7.6476748221581181E-2</v>
      </c>
      <c r="E63">
        <f>('AEO 43'!F94/100)*(SUM(E$14:E$15)/SUM(E$6:E$7,E$14:E$15))</f>
        <v>8.1722741821217332E-2</v>
      </c>
      <c r="F63">
        <f>('AEO 43'!G94/100)*(SUM(F$14:F$15)/SUM(F$6:F$7,F$14:F$15))</f>
        <v>9.896056538137056E-2</v>
      </c>
      <c r="G63">
        <f>('AEO 43'!H94/100)*(SUM(G$14:G$15)/SUM(G$6:G$7,G$14:G$15))</f>
        <v>0.1075728677045614</v>
      </c>
      <c r="H63">
        <f>('AEO 43'!I94/100)*(SUM(H$14:H$15)/SUM(H$6:H$7,H$14:H$15))</f>
        <v>0.11075049670069971</v>
      </c>
      <c r="I63">
        <f>('AEO 43'!J94/100)*(SUM(I$14:I$15)/SUM(I$6:I$7,I$14:I$15))</f>
        <v>0.11198684394879821</v>
      </c>
      <c r="J63">
        <f>('AEO 43'!K94/100)*(SUM(J$14:J$15)/SUM(J$6:J$7,J$14:J$15))</f>
        <v>0.11545646331422067</v>
      </c>
      <c r="K63">
        <f>('AEO 43'!L94/100)*(SUM(K$14:K$15)/SUM(K$6:K$7,K$14:K$15))</f>
        <v>0.1135095685620757</v>
      </c>
      <c r="L63">
        <f>('AEO 43'!M94/100)*(SUM(L$14:L$15)/SUM(L$6:L$7,L$14:L$15))</f>
        <v>0.11102040944755899</v>
      </c>
      <c r="M63">
        <f>('AEO 43'!N94/100)*(SUM(M$14:M$15)/SUM(M$6:M$7,M$14:M$15))</f>
        <v>0.10753421809492782</v>
      </c>
      <c r="N63">
        <f>('AEO 43'!O94/100)*(SUM(N$14:N$15)/SUM(N$6:N$7,N$14:N$15))</f>
        <v>0.1041119502858512</v>
      </c>
      <c r="O63">
        <f>('AEO 43'!P94/100)*(SUM(O$14:O$15)/SUM(O$6:O$7,O$14:O$15))</f>
        <v>0.1025591145795748</v>
      </c>
      <c r="P63">
        <f>('AEO 43'!Q94/100)*(SUM(P$14:P$15)/SUM(P$6:P$7,P$14:P$15))</f>
        <v>0.10119664952408336</v>
      </c>
      <c r="Q63">
        <f>('AEO 43'!R94/100)*(SUM(Q$14:Q$15)/SUM(Q$6:Q$7,Q$14:Q$15))</f>
        <v>0.10007158269855065</v>
      </c>
      <c r="R63">
        <f>('AEO 43'!S94/100)*(SUM(R$14:R$15)/SUM(R$6:R$7,R$14:R$15))</f>
        <v>9.924654703811045E-2</v>
      </c>
      <c r="S63">
        <f>('AEO 43'!T94/100)*(SUM(S$14:S$15)/SUM(S$6:S$7,S$14:S$15))</f>
        <v>9.8308336932662832E-2</v>
      </c>
      <c r="T63">
        <f>('AEO 43'!U94/100)*(SUM(T$14:T$15)/SUM(T$6:T$7,T$14:T$15))</f>
        <v>9.7819725484520975E-2</v>
      </c>
      <c r="U63">
        <f>('AEO 43'!V94/100)*(SUM(U$14:U$15)/SUM(U$6:U$7,U$14:U$15))</f>
        <v>9.7738266022534895E-2</v>
      </c>
      <c r="V63">
        <f>('AEO 43'!W94/100)*(SUM(V$14:V$15)/SUM(V$6:V$7,V$14:V$15))</f>
        <v>9.8229503765956447E-2</v>
      </c>
      <c r="W63">
        <f>('AEO 43'!X94/100)*(SUM(W$14:W$15)/SUM(W$6:W$7,W$14:W$15))</f>
        <v>9.7855108261283949E-2</v>
      </c>
      <c r="X63">
        <f>('AEO 43'!Y94/100)*(SUM(X$14:X$15)/SUM(X$6:X$7,X$14:X$15))</f>
        <v>9.8334580790339868E-2</v>
      </c>
      <c r="Y63">
        <f>('AEO 43'!Z94/100)*(SUM(Y$14:Y$15)/SUM(Y$6:Y$7,Y$14:Y$15))</f>
        <v>9.9013208355132498E-2</v>
      </c>
      <c r="Z63">
        <f>('AEO 43'!AA94/100)*(SUM(Z$14:Z$15)/SUM(Z$6:Z$7,Z$14:Z$15))</f>
        <v>0.10030553490794396</v>
      </c>
      <c r="AA63">
        <f>('AEO 43'!AB94/100)*(SUM(AA$14:AA$15)/SUM(AA$6:AA$7,AA$14:AA$15))</f>
        <v>0.10150681948176007</v>
      </c>
      <c r="AB63">
        <f>('AEO 43'!AC94/100)*(SUM(AB$14:AB$15)/SUM(AB$6:AB$7,AB$14:AB$15))</f>
        <v>0.10315310542444542</v>
      </c>
      <c r="AC63">
        <f>('AEO 43'!AD94/100)*(SUM(AC$14:AC$15)/SUM(AC$6:AC$7,AC$14:AC$15))</f>
        <v>0.10496089084977163</v>
      </c>
      <c r="AD63">
        <f>('AEO 43'!AE94/100)*(SUM(AD$14:AD$15)/SUM(AD$6:AD$7,AD$14:AD$15))</f>
        <v>0.10677565194049715</v>
      </c>
      <c r="AE63">
        <f>('AEO 43'!AF94/100)*(SUM(AE$14:AE$15)/SUM(AE$6:AE$7,AE$14:AE$15))</f>
        <v>0.10890279621720762</v>
      </c>
      <c r="AF63">
        <f>('AEO 43'!AG94/100)*(SUM(AF$14:AF$15)/SUM(AF$6:AF$7,AF$14:AF$15))</f>
        <v>0.11126899543296054</v>
      </c>
      <c r="AG63">
        <f>('AEO 43'!AH94/100)*(SUM(AG$14:AG$15)/SUM(AG$6:AG$7,AG$14:AG$15))</f>
        <v>0.11356283765099968</v>
      </c>
      <c r="AH63">
        <f>('AEO 43'!AI94/100)*(SUM(AH$14:AH$15)/SUM(AH$6:AH$7,AH$14:AH$15))</f>
        <v>0.11614716513363862</v>
      </c>
      <c r="AI63">
        <f>('AEO 43'!AJ94/100)*(SUM(AI$14:AI$15)/SUM(AI$6:AI$7,AI$14:AI$15))</f>
        <v>0.11891617939201807</v>
      </c>
    </row>
    <row r="65" spans="1:35" s="2" customFormat="1" x14ac:dyDescent="0.25">
      <c r="A65" s="2" t="s">
        <v>1179</v>
      </c>
    </row>
    <row r="67" spans="1:35" x14ac:dyDescent="0.25">
      <c r="B67">
        <f t="shared" ref="B67:AI67" si="8">B2</f>
        <v>2017</v>
      </c>
      <c r="C67">
        <f t="shared" si="8"/>
        <v>2018</v>
      </c>
      <c r="D67">
        <f t="shared" si="8"/>
        <v>2019</v>
      </c>
      <c r="E67">
        <f t="shared" si="8"/>
        <v>2020</v>
      </c>
      <c r="F67">
        <f t="shared" si="8"/>
        <v>2021</v>
      </c>
      <c r="G67">
        <f t="shared" si="8"/>
        <v>2022</v>
      </c>
      <c r="H67">
        <f t="shared" si="8"/>
        <v>2023</v>
      </c>
      <c r="I67">
        <f t="shared" si="8"/>
        <v>2024</v>
      </c>
      <c r="J67">
        <f t="shared" si="8"/>
        <v>2025</v>
      </c>
      <c r="K67">
        <f t="shared" si="8"/>
        <v>2026</v>
      </c>
      <c r="L67">
        <f t="shared" si="8"/>
        <v>2027</v>
      </c>
      <c r="M67">
        <f t="shared" si="8"/>
        <v>2028</v>
      </c>
      <c r="N67">
        <f t="shared" si="8"/>
        <v>2029</v>
      </c>
      <c r="O67">
        <f t="shared" si="8"/>
        <v>2030</v>
      </c>
      <c r="P67">
        <f t="shared" si="8"/>
        <v>2031</v>
      </c>
      <c r="Q67">
        <f t="shared" si="8"/>
        <v>2032</v>
      </c>
      <c r="R67">
        <f t="shared" si="8"/>
        <v>2033</v>
      </c>
      <c r="S67">
        <f t="shared" si="8"/>
        <v>2034</v>
      </c>
      <c r="T67">
        <f t="shared" si="8"/>
        <v>2035</v>
      </c>
      <c r="U67">
        <f t="shared" si="8"/>
        <v>2036</v>
      </c>
      <c r="V67">
        <f t="shared" si="8"/>
        <v>2037</v>
      </c>
      <c r="W67">
        <f t="shared" si="8"/>
        <v>2038</v>
      </c>
      <c r="X67">
        <f t="shared" si="8"/>
        <v>2039</v>
      </c>
      <c r="Y67">
        <f t="shared" si="8"/>
        <v>2040</v>
      </c>
      <c r="Z67">
        <f t="shared" si="8"/>
        <v>2041</v>
      </c>
      <c r="AA67">
        <f t="shared" si="8"/>
        <v>2042</v>
      </c>
      <c r="AB67">
        <f t="shared" si="8"/>
        <v>2043</v>
      </c>
      <c r="AC67">
        <f t="shared" si="8"/>
        <v>2044</v>
      </c>
      <c r="AD67">
        <f t="shared" si="8"/>
        <v>2045</v>
      </c>
      <c r="AE67">
        <f t="shared" si="8"/>
        <v>2046</v>
      </c>
      <c r="AF67">
        <f t="shared" si="8"/>
        <v>2047</v>
      </c>
      <c r="AG67">
        <f t="shared" si="8"/>
        <v>2048</v>
      </c>
      <c r="AH67">
        <f t="shared" si="8"/>
        <v>2049</v>
      </c>
      <c r="AI67">
        <f t="shared" si="8"/>
        <v>2050</v>
      </c>
    </row>
    <row r="68" spans="1:35" x14ac:dyDescent="0.25">
      <c r="A68" t="s">
        <v>134</v>
      </c>
    </row>
    <row r="69" spans="1:35" x14ac:dyDescent="0.25">
      <c r="A69" t="str">
        <f>'AEO 53'!B176</f>
        <v xml:space="preserve">  Mini-compact Cars</v>
      </c>
      <c r="B69">
        <f>'AEO 53'!C176</f>
        <v>54.074741000000003</v>
      </c>
      <c r="C69">
        <f>'AEO 53'!D176</f>
        <v>53.896422999999999</v>
      </c>
      <c r="D69">
        <f>'AEO 53'!E176</f>
        <v>53.754691999999999</v>
      </c>
      <c r="E69">
        <f>'AEO 53'!F176</f>
        <v>53.644298999999997</v>
      </c>
      <c r="F69">
        <f>'AEO 53'!G176</f>
        <v>53.523335000000003</v>
      </c>
      <c r="G69">
        <f>'AEO 53'!H176</f>
        <v>53.182910999999997</v>
      </c>
      <c r="H69">
        <f>'AEO 53'!I176</f>
        <v>52.871895000000002</v>
      </c>
      <c r="I69">
        <f>'AEO 53'!J176</f>
        <v>52.675350000000002</v>
      </c>
      <c r="J69">
        <f>'AEO 53'!K176</f>
        <v>52.591414999999998</v>
      </c>
      <c r="K69">
        <f>'AEO 53'!L176</f>
        <v>52.500957</v>
      </c>
      <c r="L69">
        <f>'AEO 53'!M176</f>
        <v>52.421944000000003</v>
      </c>
      <c r="M69">
        <f>'AEO 53'!N176</f>
        <v>52.354412000000004</v>
      </c>
      <c r="N69">
        <f>'AEO 53'!O176</f>
        <v>52.298931000000003</v>
      </c>
      <c r="O69">
        <f>'AEO 53'!P176</f>
        <v>52.255077</v>
      </c>
      <c r="P69">
        <f>'AEO 53'!Q176</f>
        <v>52.222504000000001</v>
      </c>
      <c r="Q69">
        <f>'AEO 53'!R176</f>
        <v>52.200619000000003</v>
      </c>
      <c r="R69">
        <f>'AEO 53'!S176</f>
        <v>52.188572000000001</v>
      </c>
      <c r="S69">
        <f>'AEO 53'!T176</f>
        <v>52.121226999999998</v>
      </c>
      <c r="T69">
        <f>'AEO 53'!U176</f>
        <v>52.049694000000002</v>
      </c>
      <c r="U69">
        <f>'AEO 53'!V176</f>
        <v>51.986328</v>
      </c>
      <c r="V69">
        <f>'AEO 53'!W176</f>
        <v>51.930881999999997</v>
      </c>
      <c r="W69">
        <f>'AEO 53'!X176</f>
        <v>51.883015</v>
      </c>
      <c r="X69">
        <f>'AEO 53'!Y176</f>
        <v>51.842621000000001</v>
      </c>
      <c r="Y69">
        <f>'AEO 53'!Z176</f>
        <v>51.809452</v>
      </c>
      <c r="Z69">
        <f>'AEO 53'!AA176</f>
        <v>51.810177000000003</v>
      </c>
      <c r="AA69">
        <f>'AEO 53'!AB176</f>
        <v>51.811073</v>
      </c>
      <c r="AB69">
        <f>'AEO 53'!AC176</f>
        <v>51.812159999999999</v>
      </c>
      <c r="AC69">
        <f>'AEO 53'!AD176</f>
        <v>51.813431000000001</v>
      </c>
      <c r="AD69">
        <f>'AEO 53'!AE176</f>
        <v>51.814864999999998</v>
      </c>
      <c r="AE69">
        <f>'AEO 53'!AF176</f>
        <v>51.816471</v>
      </c>
      <c r="AF69">
        <f>'AEO 53'!AG176</f>
        <v>51.818221999999999</v>
      </c>
      <c r="AG69">
        <f>'AEO 53'!AH176</f>
        <v>51.820126000000002</v>
      </c>
      <c r="AH69">
        <f>'AEO 53'!AI176</f>
        <v>51.822166000000003</v>
      </c>
      <c r="AI69">
        <f>'AEO 53'!AJ176</f>
        <v>51.818241</v>
      </c>
    </row>
    <row r="70" spans="1:35" x14ac:dyDescent="0.25">
      <c r="A70" t="str">
        <f>'AEO 53'!B177</f>
        <v xml:space="preserve">  Subcompact Cars</v>
      </c>
      <c r="B70">
        <f>'AEO 53'!C177</f>
        <v>46.689898999999997</v>
      </c>
      <c r="C70">
        <f>'AEO 53'!D177</f>
        <v>46.378647000000001</v>
      </c>
      <c r="D70">
        <f>'AEO 53'!E177</f>
        <v>46.112746999999999</v>
      </c>
      <c r="E70">
        <f>'AEO 53'!F177</f>
        <v>45.905071</v>
      </c>
      <c r="F70">
        <f>'AEO 53'!G177</f>
        <v>45.673392999999997</v>
      </c>
      <c r="G70">
        <f>'AEO 53'!H177</f>
        <v>45.248221999999998</v>
      </c>
      <c r="H70">
        <f>'AEO 53'!I177</f>
        <v>44.856563999999999</v>
      </c>
      <c r="I70">
        <f>'AEO 53'!J177</f>
        <v>44.564464999999998</v>
      </c>
      <c r="J70">
        <f>'AEO 53'!K177</f>
        <v>44.407612</v>
      </c>
      <c r="K70">
        <f>'AEO 53'!L177</f>
        <v>44.293018000000004</v>
      </c>
      <c r="L70">
        <f>'AEO 53'!M177</f>
        <v>44.19614</v>
      </c>
      <c r="M70">
        <f>'AEO 53'!N177</f>
        <v>44.113059999999997</v>
      </c>
      <c r="N70">
        <f>'AEO 53'!O177</f>
        <v>44.043568</v>
      </c>
      <c r="O70">
        <f>'AEO 53'!P177</f>
        <v>43.987202000000003</v>
      </c>
      <c r="P70">
        <f>'AEO 53'!Q177</f>
        <v>43.943314000000001</v>
      </c>
      <c r="Q70">
        <f>'AEO 53'!R177</f>
        <v>43.910946000000003</v>
      </c>
      <c r="R70">
        <f>'AEO 53'!S177</f>
        <v>43.889214000000003</v>
      </c>
      <c r="S70">
        <f>'AEO 53'!T177</f>
        <v>43.813034000000002</v>
      </c>
      <c r="T70">
        <f>'AEO 53'!U177</f>
        <v>43.733395000000002</v>
      </c>
      <c r="U70">
        <f>'AEO 53'!V177</f>
        <v>43.662685000000003</v>
      </c>
      <c r="V70">
        <f>'AEO 53'!W177</f>
        <v>43.600647000000002</v>
      </c>
      <c r="W70">
        <f>'AEO 53'!X177</f>
        <v>43.546982</v>
      </c>
      <c r="X70">
        <f>'AEO 53'!Y177</f>
        <v>43.501598000000001</v>
      </c>
      <c r="Y70">
        <f>'AEO 53'!Z177</f>
        <v>43.464275000000001</v>
      </c>
      <c r="Z70">
        <f>'AEO 53'!AA177</f>
        <v>43.464320999999998</v>
      </c>
      <c r="AA70">
        <f>'AEO 53'!AB177</f>
        <v>43.464618999999999</v>
      </c>
      <c r="AB70">
        <f>'AEO 53'!AC177</f>
        <v>43.465130000000002</v>
      </c>
      <c r="AC70">
        <f>'AEO 53'!AD177</f>
        <v>43.465862000000001</v>
      </c>
      <c r="AD70">
        <f>'AEO 53'!AE177</f>
        <v>43.466723999999999</v>
      </c>
      <c r="AE70">
        <f>'AEO 53'!AF177</f>
        <v>43.467815000000002</v>
      </c>
      <c r="AF70">
        <f>'AEO 53'!AG177</f>
        <v>43.469085999999997</v>
      </c>
      <c r="AG70">
        <f>'AEO 53'!AH177</f>
        <v>43.47052</v>
      </c>
      <c r="AH70">
        <f>'AEO 53'!AI177</f>
        <v>43.472095000000003</v>
      </c>
      <c r="AI70">
        <f>'AEO 53'!AJ177</f>
        <v>43.467731000000001</v>
      </c>
    </row>
    <row r="71" spans="1:35" x14ac:dyDescent="0.25">
      <c r="A71" t="str">
        <f>'AEO 53'!B178</f>
        <v xml:space="preserve">  Compact Cars</v>
      </c>
      <c r="B71">
        <f>'AEO 53'!C178</f>
        <v>41.074115999999997</v>
      </c>
      <c r="C71">
        <f>'AEO 53'!D178</f>
        <v>40.761639000000002</v>
      </c>
      <c r="D71">
        <f>'AEO 53'!E178</f>
        <v>40.472026999999997</v>
      </c>
      <c r="E71">
        <f>'AEO 53'!F178</f>
        <v>40.248477999999999</v>
      </c>
      <c r="F71">
        <f>'AEO 53'!G178</f>
        <v>39.958809000000002</v>
      </c>
      <c r="G71">
        <f>'AEO 53'!H178</f>
        <v>39.658852000000003</v>
      </c>
      <c r="H71">
        <f>'AEO 53'!I178</f>
        <v>39.415398000000003</v>
      </c>
      <c r="I71">
        <f>'AEO 53'!J178</f>
        <v>39.197586000000001</v>
      </c>
      <c r="J71">
        <f>'AEO 53'!K178</f>
        <v>39.085709000000001</v>
      </c>
      <c r="K71">
        <f>'AEO 53'!L178</f>
        <v>38.9758</v>
      </c>
      <c r="L71">
        <f>'AEO 53'!M178</f>
        <v>38.881306000000002</v>
      </c>
      <c r="M71">
        <f>'AEO 53'!N178</f>
        <v>38.800308000000001</v>
      </c>
      <c r="N71">
        <f>'AEO 53'!O178</f>
        <v>38.732985999999997</v>
      </c>
      <c r="O71">
        <f>'AEO 53'!P178</f>
        <v>38.678772000000002</v>
      </c>
      <c r="P71">
        <f>'AEO 53'!Q178</f>
        <v>38.636768000000004</v>
      </c>
      <c r="Q71">
        <f>'AEO 53'!R178</f>
        <v>38.605927000000001</v>
      </c>
      <c r="R71">
        <f>'AEO 53'!S178</f>
        <v>38.585472000000003</v>
      </c>
      <c r="S71">
        <f>'AEO 53'!T178</f>
        <v>38.510460000000002</v>
      </c>
      <c r="T71">
        <f>'AEO 53'!U178</f>
        <v>38.431807999999997</v>
      </c>
      <c r="U71">
        <f>'AEO 53'!V178</f>
        <v>38.361908</v>
      </c>
      <c r="V71">
        <f>'AEO 53'!W178</f>
        <v>38.300536999999998</v>
      </c>
      <c r="W71">
        <f>'AEO 53'!X178</f>
        <v>38.247504999999997</v>
      </c>
      <c r="X71">
        <f>'AEO 53'!Y178</f>
        <v>38.202652</v>
      </c>
      <c r="Y71">
        <f>'AEO 53'!Z178</f>
        <v>38.165748999999998</v>
      </c>
      <c r="Z71">
        <f>'AEO 53'!AA178</f>
        <v>38.165916000000003</v>
      </c>
      <c r="AA71">
        <f>'AEO 53'!AB178</f>
        <v>38.166302000000002</v>
      </c>
      <c r="AB71">
        <f>'AEO 53'!AC178</f>
        <v>38.166912000000004</v>
      </c>
      <c r="AC71">
        <f>'AEO 53'!AD178</f>
        <v>38.167717000000003</v>
      </c>
      <c r="AD71">
        <f>'AEO 53'!AE178</f>
        <v>38.168700999999999</v>
      </c>
      <c r="AE71">
        <f>'AEO 53'!AF178</f>
        <v>38.169857</v>
      </c>
      <c r="AF71">
        <f>'AEO 53'!AG178</f>
        <v>38.171185000000001</v>
      </c>
      <c r="AG71">
        <f>'AEO 53'!AH178</f>
        <v>38.172665000000002</v>
      </c>
      <c r="AH71">
        <f>'AEO 53'!AI178</f>
        <v>38.174304999999997</v>
      </c>
      <c r="AI71">
        <f>'AEO 53'!AJ178</f>
        <v>38.169991000000003</v>
      </c>
    </row>
    <row r="72" spans="1:35" x14ac:dyDescent="0.25">
      <c r="A72" t="str">
        <f>'AEO 53'!B179</f>
        <v xml:space="preserve">  Midsize Cars</v>
      </c>
      <c r="B72">
        <f>'AEO 53'!C179</f>
        <v>42.262421000000003</v>
      </c>
      <c r="C72">
        <f>'AEO 53'!D179</f>
        <v>41.889533999999998</v>
      </c>
      <c r="D72">
        <f>'AEO 53'!E179</f>
        <v>41.559246000000002</v>
      </c>
      <c r="E72">
        <f>'AEO 53'!F179</f>
        <v>41.290222</v>
      </c>
      <c r="F72">
        <f>'AEO 53'!G179</f>
        <v>40.888762999999997</v>
      </c>
      <c r="G72">
        <f>'AEO 53'!H179</f>
        <v>40.478358999999998</v>
      </c>
      <c r="H72">
        <f>'AEO 53'!I179</f>
        <v>40.098475999999998</v>
      </c>
      <c r="I72">
        <f>'AEO 53'!J179</f>
        <v>39.850470999999999</v>
      </c>
      <c r="J72">
        <f>'AEO 53'!K179</f>
        <v>39.650841</v>
      </c>
      <c r="K72">
        <f>'AEO 53'!L179</f>
        <v>39.464072999999999</v>
      </c>
      <c r="L72">
        <f>'AEO 53'!M179</f>
        <v>39.299380999999997</v>
      </c>
      <c r="M72">
        <f>'AEO 53'!N179</f>
        <v>39.157153999999998</v>
      </c>
      <c r="N72">
        <f>'AEO 53'!O179</f>
        <v>39.038680999999997</v>
      </c>
      <c r="O72">
        <f>'AEO 53'!P179</f>
        <v>38.943066000000002</v>
      </c>
      <c r="P72">
        <f>'AEO 53'!Q179</f>
        <v>38.868113999999998</v>
      </c>
      <c r="Q72">
        <f>'AEO 53'!R179</f>
        <v>38.811382000000002</v>
      </c>
      <c r="R72">
        <f>'AEO 53'!S179</f>
        <v>38.770473000000003</v>
      </c>
      <c r="S72">
        <f>'AEO 53'!T179</f>
        <v>38.678840999999998</v>
      </c>
      <c r="T72">
        <f>'AEO 53'!U179</f>
        <v>38.586658</v>
      </c>
      <c r="U72">
        <f>'AEO 53'!V179</f>
        <v>38.505336999999997</v>
      </c>
      <c r="V72">
        <f>'AEO 53'!W179</f>
        <v>38.434010000000001</v>
      </c>
      <c r="W72">
        <f>'AEO 53'!X179</f>
        <v>38.372104999999998</v>
      </c>
      <c r="X72">
        <f>'AEO 53'!Y179</f>
        <v>38.319240999999998</v>
      </c>
      <c r="Y72">
        <f>'AEO 53'!Z179</f>
        <v>38.274783999999997</v>
      </c>
      <c r="Z72">
        <f>'AEO 53'!AA179</f>
        <v>38.274551000000002</v>
      </c>
      <c r="AA72">
        <f>'AEO 53'!AB179</f>
        <v>38.274566999999998</v>
      </c>
      <c r="AB72">
        <f>'AEO 53'!AC179</f>
        <v>38.274818000000003</v>
      </c>
      <c r="AC72">
        <f>'AEO 53'!AD179</f>
        <v>38.275272000000001</v>
      </c>
      <c r="AD72">
        <f>'AEO 53'!AE179</f>
        <v>38.275917</v>
      </c>
      <c r="AE72">
        <f>'AEO 53'!AF179</f>
        <v>38.276755999999999</v>
      </c>
      <c r="AF72">
        <f>'AEO 53'!AG179</f>
        <v>38.277766999999997</v>
      </c>
      <c r="AG72">
        <f>'AEO 53'!AH179</f>
        <v>38.278956999999998</v>
      </c>
      <c r="AH72">
        <f>'AEO 53'!AI179</f>
        <v>38.280304000000001</v>
      </c>
      <c r="AI72">
        <f>'AEO 53'!AJ179</f>
        <v>38.275706999999997</v>
      </c>
    </row>
    <row r="73" spans="1:35" x14ac:dyDescent="0.25">
      <c r="A73" t="str">
        <f>'AEO 53'!B180</f>
        <v xml:space="preserve">  Large Cars</v>
      </c>
      <c r="B73">
        <f>'AEO 53'!C180</f>
        <v>0</v>
      </c>
      <c r="C73">
        <f>'AEO 53'!D180</f>
        <v>0</v>
      </c>
      <c r="D73">
        <f>'AEO 53'!E180</f>
        <v>0</v>
      </c>
      <c r="E73">
        <f>'AEO 53'!F180</f>
        <v>0</v>
      </c>
      <c r="F73">
        <f>'AEO 53'!G180</f>
        <v>0</v>
      </c>
      <c r="G73">
        <f>'AEO 53'!H180</f>
        <v>0</v>
      </c>
      <c r="H73">
        <f>'AEO 53'!I180</f>
        <v>0</v>
      </c>
      <c r="I73">
        <f>'AEO 53'!J180</f>
        <v>0</v>
      </c>
      <c r="J73">
        <f>'AEO 53'!K180</f>
        <v>0</v>
      </c>
      <c r="K73">
        <f>'AEO 53'!L180</f>
        <v>0</v>
      </c>
      <c r="L73">
        <f>'AEO 53'!M180</f>
        <v>0</v>
      </c>
      <c r="M73">
        <f>'AEO 53'!N180</f>
        <v>0</v>
      </c>
      <c r="N73">
        <f>'AEO 53'!O180</f>
        <v>0</v>
      </c>
      <c r="O73">
        <f>'AEO 53'!P180</f>
        <v>0</v>
      </c>
      <c r="P73">
        <f>'AEO 53'!Q180</f>
        <v>0</v>
      </c>
      <c r="Q73">
        <f>'AEO 53'!R180</f>
        <v>0</v>
      </c>
      <c r="R73">
        <f>'AEO 53'!S180</f>
        <v>0</v>
      </c>
      <c r="S73">
        <f>'AEO 53'!T180</f>
        <v>0</v>
      </c>
      <c r="T73">
        <f>'AEO 53'!U180</f>
        <v>0</v>
      </c>
      <c r="U73">
        <f>'AEO 53'!V180</f>
        <v>0</v>
      </c>
      <c r="V73">
        <f>'AEO 53'!W180</f>
        <v>0</v>
      </c>
      <c r="W73">
        <f>'AEO 53'!X180</f>
        <v>0</v>
      </c>
      <c r="X73">
        <f>'AEO 53'!Y180</f>
        <v>0</v>
      </c>
      <c r="Y73">
        <f>'AEO 53'!Z180</f>
        <v>0</v>
      </c>
      <c r="Z73">
        <f>'AEO 53'!AA180</f>
        <v>0</v>
      </c>
      <c r="AA73">
        <f>'AEO 53'!AB180</f>
        <v>0</v>
      </c>
      <c r="AB73">
        <f>'AEO 53'!AC180</f>
        <v>0</v>
      </c>
      <c r="AC73">
        <f>'AEO 53'!AD180</f>
        <v>0</v>
      </c>
      <c r="AD73">
        <f>'AEO 53'!AE180</f>
        <v>0</v>
      </c>
      <c r="AE73">
        <f>'AEO 53'!AF180</f>
        <v>0</v>
      </c>
      <c r="AF73">
        <f>'AEO 53'!AG180</f>
        <v>0</v>
      </c>
      <c r="AG73">
        <f>'AEO 53'!AH180</f>
        <v>0</v>
      </c>
      <c r="AH73">
        <f>'AEO 53'!AI180</f>
        <v>0</v>
      </c>
      <c r="AI73">
        <f>'AEO 53'!AJ180</f>
        <v>0</v>
      </c>
    </row>
    <row r="74" spans="1:35" x14ac:dyDescent="0.25">
      <c r="A74" t="str">
        <f>'AEO 53'!B181</f>
        <v xml:space="preserve">  Two Seater Cars</v>
      </c>
      <c r="B74">
        <f>'AEO 53'!C181</f>
        <v>85.201920000000001</v>
      </c>
      <c r="C74">
        <f>'AEO 53'!D181</f>
        <v>84.877403000000001</v>
      </c>
      <c r="D74">
        <f>'AEO 53'!E181</f>
        <v>84.603722000000005</v>
      </c>
      <c r="E74">
        <f>'AEO 53'!F181</f>
        <v>84.351944000000003</v>
      </c>
      <c r="F74">
        <f>'AEO 53'!G181</f>
        <v>84.091751000000002</v>
      </c>
      <c r="G74">
        <f>'AEO 53'!H181</f>
        <v>83.655013999999994</v>
      </c>
      <c r="H74">
        <f>'AEO 53'!I181</f>
        <v>83.263274999999993</v>
      </c>
      <c r="I74">
        <f>'AEO 53'!J181</f>
        <v>82.948607999999993</v>
      </c>
      <c r="J74">
        <f>'AEO 53'!K181</f>
        <v>82.708045999999996</v>
      </c>
      <c r="K74">
        <f>'AEO 53'!L181</f>
        <v>82.452286000000001</v>
      </c>
      <c r="L74">
        <f>'AEO 53'!M181</f>
        <v>82.221985000000004</v>
      </c>
      <c r="M74">
        <f>'AEO 53'!N181</f>
        <v>82.022864999999996</v>
      </c>
      <c r="N74">
        <f>'AEO 53'!O181</f>
        <v>81.858429000000001</v>
      </c>
      <c r="O74">
        <f>'AEO 53'!P181</f>
        <v>81.726699999999994</v>
      </c>
      <c r="P74">
        <f>'AEO 53'!Q181</f>
        <v>81.624077</v>
      </c>
      <c r="Q74">
        <f>'AEO 53'!R181</f>
        <v>81.547141999999994</v>
      </c>
      <c r="R74">
        <f>'AEO 53'!S181</f>
        <v>81.49118</v>
      </c>
      <c r="S74">
        <f>'AEO 53'!T181</f>
        <v>81.387878000000001</v>
      </c>
      <c r="T74">
        <f>'AEO 53'!U181</f>
        <v>81.286529999999999</v>
      </c>
      <c r="U74">
        <f>'AEO 53'!V181</f>
        <v>81.197783999999999</v>
      </c>
      <c r="V74">
        <f>'AEO 53'!W181</f>
        <v>81.120116999999993</v>
      </c>
      <c r="W74">
        <f>'AEO 53'!X181</f>
        <v>81.052482999999995</v>
      </c>
      <c r="X74">
        <f>'AEO 53'!Y181</f>
        <v>80.994254999999995</v>
      </c>
      <c r="Y74">
        <f>'AEO 53'!Z181</f>
        <v>80.944389000000001</v>
      </c>
      <c r="Z74">
        <f>'AEO 53'!AA181</f>
        <v>80.944153</v>
      </c>
      <c r="AA74">
        <f>'AEO 53'!AB181</f>
        <v>80.944130000000001</v>
      </c>
      <c r="AB74">
        <f>'AEO 53'!AC181</f>
        <v>80.944350999999997</v>
      </c>
      <c r="AC74">
        <f>'AEO 53'!AD181</f>
        <v>80.944794000000002</v>
      </c>
      <c r="AD74">
        <f>'AEO 53'!AE181</f>
        <v>80.945396000000002</v>
      </c>
      <c r="AE74">
        <f>'AEO 53'!AF181</f>
        <v>80.946235999999999</v>
      </c>
      <c r="AF74">
        <f>'AEO 53'!AG181</f>
        <v>80.947258000000005</v>
      </c>
      <c r="AG74">
        <f>'AEO 53'!AH181</f>
        <v>80.948441000000003</v>
      </c>
      <c r="AH74">
        <f>'AEO 53'!AI181</f>
        <v>80.949791000000005</v>
      </c>
      <c r="AI74">
        <f>'AEO 53'!AJ181</f>
        <v>80.945189999999997</v>
      </c>
    </row>
    <row r="75" spans="1:35" x14ac:dyDescent="0.25">
      <c r="A75" t="str">
        <f>'AEO 53'!B182</f>
        <v xml:space="preserve">  Small Crossover Cars</v>
      </c>
      <c r="B75">
        <f>'AEO 53'!C182</f>
        <v>0</v>
      </c>
      <c r="C75">
        <f>'AEO 53'!D182</f>
        <v>0</v>
      </c>
      <c r="D75">
        <f>'AEO 53'!E182</f>
        <v>40.064404000000003</v>
      </c>
      <c r="E75">
        <f>'AEO 53'!F182</f>
        <v>39.689597999999997</v>
      </c>
      <c r="F75">
        <f>'AEO 53'!G182</f>
        <v>39.287491000000003</v>
      </c>
      <c r="G75">
        <f>'AEO 53'!H182</f>
        <v>38.914482</v>
      </c>
      <c r="H75">
        <f>'AEO 53'!I182</f>
        <v>38.541893000000002</v>
      </c>
      <c r="I75">
        <f>'AEO 53'!J182</f>
        <v>38.223469000000001</v>
      </c>
      <c r="J75">
        <f>'AEO 53'!K182</f>
        <v>38.055427999999999</v>
      </c>
      <c r="K75">
        <f>'AEO 53'!L182</f>
        <v>37.852516000000001</v>
      </c>
      <c r="L75">
        <f>'AEO 53'!M182</f>
        <v>37.672427999999996</v>
      </c>
      <c r="M75">
        <f>'AEO 53'!N182</f>
        <v>37.516750000000002</v>
      </c>
      <c r="N75">
        <f>'AEO 53'!O182</f>
        <v>37.387211000000001</v>
      </c>
      <c r="O75">
        <f>'AEO 53'!P182</f>
        <v>37.282307000000003</v>
      </c>
      <c r="P75">
        <f>'AEO 53'!Q182</f>
        <v>37.200240999999998</v>
      </c>
      <c r="Q75">
        <f>'AEO 53'!R182</f>
        <v>37.137939000000003</v>
      </c>
      <c r="R75">
        <f>'AEO 53'!S182</f>
        <v>37.092551999999998</v>
      </c>
      <c r="S75">
        <f>'AEO 53'!T182</f>
        <v>36.997391</v>
      </c>
      <c r="T75">
        <f>'AEO 53'!U182</f>
        <v>36.902233000000003</v>
      </c>
      <c r="U75">
        <f>'AEO 53'!V182</f>
        <v>36.818382</v>
      </c>
      <c r="V75">
        <f>'AEO 53'!W182</f>
        <v>36.744877000000002</v>
      </c>
      <c r="W75">
        <f>'AEO 53'!X182</f>
        <v>36.681004000000001</v>
      </c>
      <c r="X75">
        <f>'AEO 53'!Y182</f>
        <v>36.626368999999997</v>
      </c>
      <c r="Y75">
        <f>'AEO 53'!Z182</f>
        <v>36.580264999999997</v>
      </c>
      <c r="Z75">
        <f>'AEO 53'!AA182</f>
        <v>36.579898999999997</v>
      </c>
      <c r="AA75">
        <f>'AEO 53'!AB182</f>
        <v>36.579799999999999</v>
      </c>
      <c r="AB75">
        <f>'AEO 53'!AC182</f>
        <v>36.579929</v>
      </c>
      <c r="AC75">
        <f>'AEO 53'!AD182</f>
        <v>36.580288000000003</v>
      </c>
      <c r="AD75">
        <f>'AEO 53'!AE182</f>
        <v>36.580798999999999</v>
      </c>
      <c r="AE75">
        <f>'AEO 53'!AF182</f>
        <v>36.581558000000001</v>
      </c>
      <c r="AF75">
        <f>'AEO 53'!AG182</f>
        <v>36.582500000000003</v>
      </c>
      <c r="AG75">
        <f>'AEO 53'!AH182</f>
        <v>36.583621999999998</v>
      </c>
      <c r="AH75">
        <f>'AEO 53'!AI182</f>
        <v>36.584896000000001</v>
      </c>
      <c r="AI75">
        <f>'AEO 53'!AJ182</f>
        <v>36.580241999999998</v>
      </c>
    </row>
    <row r="76" spans="1:35" x14ac:dyDescent="0.25">
      <c r="A76" t="str">
        <f>'AEO 53'!B183</f>
        <v xml:space="preserve">  Large Crossover Cars</v>
      </c>
      <c r="B76">
        <f>'AEO 53'!C183</f>
        <v>53.528568</v>
      </c>
      <c r="C76">
        <f>'AEO 53'!D183</f>
        <v>52.990673000000001</v>
      </c>
      <c r="D76">
        <f>'AEO 53'!E183</f>
        <v>52.497269000000003</v>
      </c>
      <c r="E76">
        <f>'AEO 53'!F183</f>
        <v>52.037993999999998</v>
      </c>
      <c r="F76">
        <f>'AEO 53'!G183</f>
        <v>51.584038</v>
      </c>
      <c r="G76">
        <f>'AEO 53'!H183</f>
        <v>51.042518999999999</v>
      </c>
      <c r="H76">
        <f>'AEO 53'!I183</f>
        <v>50.494995000000003</v>
      </c>
      <c r="I76">
        <f>'AEO 53'!J183</f>
        <v>50.065857000000001</v>
      </c>
      <c r="J76">
        <f>'AEO 53'!K183</f>
        <v>49.794308000000001</v>
      </c>
      <c r="K76">
        <f>'AEO 53'!L183</f>
        <v>49.535232999999998</v>
      </c>
      <c r="L76">
        <f>'AEO 53'!M183</f>
        <v>49.301048000000002</v>
      </c>
      <c r="M76">
        <f>'AEO 53'!N183</f>
        <v>49.096176</v>
      </c>
      <c r="N76">
        <f>'AEO 53'!O183</f>
        <v>48.922477999999998</v>
      </c>
      <c r="O76">
        <f>'AEO 53'!P183</f>
        <v>48.778132999999997</v>
      </c>
      <c r="P76">
        <f>'AEO 53'!Q183</f>
        <v>48.662182000000001</v>
      </c>
      <c r="Q76">
        <f>'AEO 53'!R183</f>
        <v>48.570354000000002</v>
      </c>
      <c r="R76">
        <f>'AEO 53'!S183</f>
        <v>48.498992999999999</v>
      </c>
      <c r="S76">
        <f>'AEO 53'!T183</f>
        <v>48.380687999999999</v>
      </c>
      <c r="T76">
        <f>'AEO 53'!U183</f>
        <v>48.265059999999998</v>
      </c>
      <c r="U76">
        <f>'AEO 53'!V183</f>
        <v>48.163021000000001</v>
      </c>
      <c r="V76">
        <f>'AEO 53'!W183</f>
        <v>48.073399000000002</v>
      </c>
      <c r="W76">
        <f>'AEO 53'!X183</f>
        <v>47.995384000000001</v>
      </c>
      <c r="X76">
        <f>'AEO 53'!Y183</f>
        <v>47.928482000000002</v>
      </c>
      <c r="Y76">
        <f>'AEO 53'!Z183</f>
        <v>47.871848999999997</v>
      </c>
      <c r="Z76">
        <f>'AEO 53'!AA183</f>
        <v>47.870182</v>
      </c>
      <c r="AA76">
        <f>'AEO 53'!AB183</f>
        <v>47.868834999999997</v>
      </c>
      <c r="AB76">
        <f>'AEO 53'!AC183</f>
        <v>47.867775000000002</v>
      </c>
      <c r="AC76">
        <f>'AEO 53'!AD183</f>
        <v>47.866982</v>
      </c>
      <c r="AD76">
        <f>'AEO 53'!AE183</f>
        <v>47.866402000000001</v>
      </c>
      <c r="AE76">
        <f>'AEO 53'!AF183</f>
        <v>47.866076999999997</v>
      </c>
      <c r="AF76">
        <f>'AEO 53'!AG183</f>
        <v>47.865971000000002</v>
      </c>
      <c r="AG76">
        <f>'AEO 53'!AH183</f>
        <v>47.866073999999998</v>
      </c>
      <c r="AH76">
        <f>'AEO 53'!AI183</f>
        <v>47.866366999999997</v>
      </c>
      <c r="AI76">
        <f>'AEO 53'!AJ183</f>
        <v>47.860759999999999</v>
      </c>
    </row>
    <row r="77" spans="1:35" x14ac:dyDescent="0.25">
      <c r="A77" t="str">
        <f>'AEO 53'!B184</f>
        <v xml:space="preserve">  Small Pickup</v>
      </c>
      <c r="B77">
        <f>'AEO 53'!C184</f>
        <v>0</v>
      </c>
      <c r="C77">
        <f>'AEO 53'!D184</f>
        <v>0</v>
      </c>
      <c r="D77">
        <f>'AEO 53'!E184</f>
        <v>0</v>
      </c>
      <c r="E77">
        <f>'AEO 53'!F184</f>
        <v>0</v>
      </c>
      <c r="F77">
        <f>'AEO 53'!G184</f>
        <v>0</v>
      </c>
      <c r="G77">
        <f>'AEO 53'!H184</f>
        <v>0</v>
      </c>
      <c r="H77">
        <f>'AEO 53'!I184</f>
        <v>0</v>
      </c>
      <c r="I77">
        <f>'AEO 53'!J184</f>
        <v>0</v>
      </c>
      <c r="J77">
        <f>'AEO 53'!K184</f>
        <v>0</v>
      </c>
      <c r="K77">
        <f>'AEO 53'!L184</f>
        <v>0</v>
      </c>
      <c r="L77">
        <f>'AEO 53'!M184</f>
        <v>0</v>
      </c>
      <c r="M77">
        <f>'AEO 53'!N184</f>
        <v>0</v>
      </c>
      <c r="N77">
        <f>'AEO 53'!O184</f>
        <v>0</v>
      </c>
      <c r="O77">
        <f>'AEO 53'!P184</f>
        <v>0</v>
      </c>
      <c r="P77">
        <f>'AEO 53'!Q184</f>
        <v>0</v>
      </c>
      <c r="Q77">
        <f>'AEO 53'!R184</f>
        <v>0</v>
      </c>
      <c r="R77">
        <f>'AEO 53'!S184</f>
        <v>0</v>
      </c>
      <c r="S77">
        <f>'AEO 53'!T184</f>
        <v>0</v>
      </c>
      <c r="T77">
        <f>'AEO 53'!U184</f>
        <v>0</v>
      </c>
      <c r="U77">
        <f>'AEO 53'!V184</f>
        <v>0</v>
      </c>
      <c r="V77">
        <f>'AEO 53'!W184</f>
        <v>0</v>
      </c>
      <c r="W77">
        <f>'AEO 53'!X184</f>
        <v>0</v>
      </c>
      <c r="X77">
        <f>'AEO 53'!Y184</f>
        <v>0</v>
      </c>
      <c r="Y77">
        <f>'AEO 53'!Z184</f>
        <v>0</v>
      </c>
      <c r="Z77">
        <f>'AEO 53'!AA184</f>
        <v>0</v>
      </c>
      <c r="AA77">
        <f>'AEO 53'!AB184</f>
        <v>0</v>
      </c>
      <c r="AB77">
        <f>'AEO 53'!AC184</f>
        <v>0</v>
      </c>
      <c r="AC77">
        <f>'AEO 53'!AD184</f>
        <v>0</v>
      </c>
      <c r="AD77">
        <f>'AEO 53'!AE184</f>
        <v>0</v>
      </c>
      <c r="AE77">
        <f>'AEO 53'!AF184</f>
        <v>0</v>
      </c>
      <c r="AF77">
        <f>'AEO 53'!AG184</f>
        <v>0</v>
      </c>
      <c r="AG77">
        <f>'AEO 53'!AH184</f>
        <v>0</v>
      </c>
      <c r="AH77">
        <f>'AEO 53'!AI184</f>
        <v>0</v>
      </c>
      <c r="AI77">
        <f>'AEO 53'!AJ184</f>
        <v>0</v>
      </c>
    </row>
    <row r="78" spans="1:35" x14ac:dyDescent="0.25">
      <c r="A78" t="str">
        <f>'AEO 53'!B185</f>
        <v xml:space="preserve">  Large Pickup</v>
      </c>
      <c r="B78">
        <f>'AEO 53'!C185</f>
        <v>0</v>
      </c>
      <c r="C78">
        <f>'AEO 53'!D185</f>
        <v>0</v>
      </c>
      <c r="D78">
        <f>'AEO 53'!E185</f>
        <v>0</v>
      </c>
      <c r="E78">
        <f>'AEO 53'!F185</f>
        <v>0</v>
      </c>
      <c r="F78">
        <f>'AEO 53'!G185</f>
        <v>0</v>
      </c>
      <c r="G78">
        <f>'AEO 53'!H185</f>
        <v>0</v>
      </c>
      <c r="H78">
        <f>'AEO 53'!I185</f>
        <v>0</v>
      </c>
      <c r="I78">
        <f>'AEO 53'!J185</f>
        <v>0</v>
      </c>
      <c r="J78">
        <f>'AEO 53'!K185</f>
        <v>0</v>
      </c>
      <c r="K78">
        <f>'AEO 53'!L185</f>
        <v>0</v>
      </c>
      <c r="L78">
        <f>'AEO 53'!M185</f>
        <v>0</v>
      </c>
      <c r="M78">
        <f>'AEO 53'!N185</f>
        <v>0</v>
      </c>
      <c r="N78">
        <f>'AEO 53'!O185</f>
        <v>0</v>
      </c>
      <c r="O78">
        <f>'AEO 53'!P185</f>
        <v>0</v>
      </c>
      <c r="P78">
        <f>'AEO 53'!Q185</f>
        <v>0</v>
      </c>
      <c r="Q78">
        <f>'AEO 53'!R185</f>
        <v>0</v>
      </c>
      <c r="R78">
        <f>'AEO 53'!S185</f>
        <v>0</v>
      </c>
      <c r="S78">
        <f>'AEO 53'!T185</f>
        <v>0</v>
      </c>
      <c r="T78">
        <f>'AEO 53'!U185</f>
        <v>0</v>
      </c>
      <c r="U78">
        <f>'AEO 53'!V185</f>
        <v>0</v>
      </c>
      <c r="V78">
        <f>'AEO 53'!W185</f>
        <v>0</v>
      </c>
      <c r="W78">
        <f>'AEO 53'!X185</f>
        <v>0</v>
      </c>
      <c r="X78">
        <f>'AEO 53'!Y185</f>
        <v>0</v>
      </c>
      <c r="Y78">
        <f>'AEO 53'!Z185</f>
        <v>0</v>
      </c>
      <c r="Z78">
        <f>'AEO 53'!AA185</f>
        <v>0</v>
      </c>
      <c r="AA78">
        <f>'AEO 53'!AB185</f>
        <v>0</v>
      </c>
      <c r="AB78">
        <f>'AEO 53'!AC185</f>
        <v>0</v>
      </c>
      <c r="AC78">
        <f>'AEO 53'!AD185</f>
        <v>0</v>
      </c>
      <c r="AD78">
        <f>'AEO 53'!AE185</f>
        <v>0</v>
      </c>
      <c r="AE78">
        <f>'AEO 53'!AF185</f>
        <v>0</v>
      </c>
      <c r="AF78">
        <f>'AEO 53'!AG185</f>
        <v>0</v>
      </c>
      <c r="AG78">
        <f>'AEO 53'!AH185</f>
        <v>0</v>
      </c>
      <c r="AH78">
        <f>'AEO 53'!AI185</f>
        <v>0</v>
      </c>
      <c r="AI78">
        <f>'AEO 53'!AJ185</f>
        <v>0</v>
      </c>
    </row>
    <row r="79" spans="1:35" x14ac:dyDescent="0.25">
      <c r="A79" t="str">
        <f>'AEO 53'!B186</f>
        <v xml:space="preserve">  Small Van</v>
      </c>
      <c r="B79">
        <f>'AEO 53'!C186</f>
        <v>0</v>
      </c>
      <c r="C79">
        <f>'AEO 53'!D186</f>
        <v>38.249619000000003</v>
      </c>
      <c r="D79">
        <f>'AEO 53'!E186</f>
        <v>37.980697999999997</v>
      </c>
      <c r="E79">
        <f>'AEO 53'!F186</f>
        <v>37.747115999999998</v>
      </c>
      <c r="F79">
        <f>'AEO 53'!G186</f>
        <v>37.453358000000001</v>
      </c>
      <c r="G79">
        <f>'AEO 53'!H186</f>
        <v>37.043297000000003</v>
      </c>
      <c r="H79">
        <f>'AEO 53'!I186</f>
        <v>36.652335999999998</v>
      </c>
      <c r="I79">
        <f>'AEO 53'!J186</f>
        <v>36.297519999999999</v>
      </c>
      <c r="J79">
        <f>'AEO 53'!K186</f>
        <v>36.138592000000003</v>
      </c>
      <c r="K79">
        <f>'AEO 53'!L186</f>
        <v>36.026961999999997</v>
      </c>
      <c r="L79">
        <f>'AEO 53'!M186</f>
        <v>35.928162</v>
      </c>
      <c r="M79">
        <f>'AEO 53'!N186</f>
        <v>35.841735999999997</v>
      </c>
      <c r="N79">
        <f>'AEO 53'!O186</f>
        <v>35.767375999999999</v>
      </c>
      <c r="O79">
        <f>'AEO 53'!P186</f>
        <v>35.704391000000001</v>
      </c>
      <c r="P79">
        <f>'AEO 53'!Q186</f>
        <v>35.652405000000002</v>
      </c>
      <c r="Q79">
        <f>'AEO 53'!R186</f>
        <v>35.620967999999998</v>
      </c>
      <c r="R79">
        <f>'AEO 53'!S186</f>
        <v>35.596103999999997</v>
      </c>
      <c r="S79">
        <f>'AEO 53'!T186</f>
        <v>35.510387000000001</v>
      </c>
      <c r="T79">
        <f>'AEO 53'!U186</f>
        <v>35.421635000000002</v>
      </c>
      <c r="U79">
        <f>'AEO 53'!V186</f>
        <v>35.342514000000001</v>
      </c>
      <c r="V79">
        <f>'AEO 53'!W186</f>
        <v>35.272891999999999</v>
      </c>
      <c r="W79">
        <f>'AEO 53'!X186</f>
        <v>35.214607000000001</v>
      </c>
      <c r="X79">
        <f>'AEO 53'!Y186</f>
        <v>35.163727000000002</v>
      </c>
      <c r="Y79">
        <f>'AEO 53'!Z186</f>
        <v>35.122055000000003</v>
      </c>
      <c r="Z79">
        <f>'AEO 53'!AA186</f>
        <v>35.126842000000003</v>
      </c>
      <c r="AA79">
        <f>'AEO 53'!AB186</f>
        <v>35.126334999999997</v>
      </c>
      <c r="AB79">
        <f>'AEO 53'!AC186</f>
        <v>35.126083000000001</v>
      </c>
      <c r="AC79">
        <f>'AEO 53'!AD186</f>
        <v>35.126052999999999</v>
      </c>
      <c r="AD79">
        <f>'AEO 53'!AE186</f>
        <v>35.126244</v>
      </c>
      <c r="AE79">
        <f>'AEO 53'!AF186</f>
        <v>35.126606000000002</v>
      </c>
      <c r="AF79">
        <f>'AEO 53'!AG186</f>
        <v>35.127189999999999</v>
      </c>
      <c r="AG79">
        <f>'AEO 53'!AH186</f>
        <v>35.127949000000001</v>
      </c>
      <c r="AH79">
        <f>'AEO 53'!AI186</f>
        <v>35.128883000000002</v>
      </c>
      <c r="AI79">
        <f>'AEO 53'!AJ186</f>
        <v>35.123890000000003</v>
      </c>
    </row>
    <row r="80" spans="1:35" x14ac:dyDescent="0.25">
      <c r="A80" t="str">
        <f>'AEO 53'!B187</f>
        <v xml:space="preserve">  Large Van</v>
      </c>
      <c r="B80">
        <f>'AEO 53'!C187</f>
        <v>0</v>
      </c>
      <c r="C80">
        <f>'AEO 53'!D187</f>
        <v>0</v>
      </c>
      <c r="D80">
        <f>'AEO 53'!E187</f>
        <v>0</v>
      </c>
      <c r="E80">
        <f>'AEO 53'!F187</f>
        <v>0</v>
      </c>
      <c r="F80">
        <f>'AEO 53'!G187</f>
        <v>0</v>
      </c>
      <c r="G80">
        <f>'AEO 53'!H187</f>
        <v>0</v>
      </c>
      <c r="H80">
        <f>'AEO 53'!I187</f>
        <v>0</v>
      </c>
      <c r="I80">
        <f>'AEO 53'!J187</f>
        <v>0</v>
      </c>
      <c r="J80">
        <f>'AEO 53'!K187</f>
        <v>0</v>
      </c>
      <c r="K80">
        <f>'AEO 53'!L187</f>
        <v>0</v>
      </c>
      <c r="L80">
        <f>'AEO 53'!M187</f>
        <v>0</v>
      </c>
      <c r="M80">
        <f>'AEO 53'!N187</f>
        <v>0</v>
      </c>
      <c r="N80">
        <f>'AEO 53'!O187</f>
        <v>0</v>
      </c>
      <c r="O80">
        <f>'AEO 53'!P187</f>
        <v>0</v>
      </c>
      <c r="P80">
        <f>'AEO 53'!Q187</f>
        <v>0</v>
      </c>
      <c r="Q80">
        <f>'AEO 53'!R187</f>
        <v>0</v>
      </c>
      <c r="R80">
        <f>'AEO 53'!S187</f>
        <v>0</v>
      </c>
      <c r="S80">
        <f>'AEO 53'!T187</f>
        <v>0</v>
      </c>
      <c r="T80">
        <f>'AEO 53'!U187</f>
        <v>0</v>
      </c>
      <c r="U80">
        <f>'AEO 53'!V187</f>
        <v>0</v>
      </c>
      <c r="V80">
        <f>'AEO 53'!W187</f>
        <v>0</v>
      </c>
      <c r="W80">
        <f>'AEO 53'!X187</f>
        <v>0</v>
      </c>
      <c r="X80">
        <f>'AEO 53'!Y187</f>
        <v>0</v>
      </c>
      <c r="Y80">
        <f>'AEO 53'!Z187</f>
        <v>0</v>
      </c>
      <c r="Z80">
        <f>'AEO 53'!AA187</f>
        <v>0</v>
      </c>
      <c r="AA80">
        <f>'AEO 53'!AB187</f>
        <v>0</v>
      </c>
      <c r="AB80">
        <f>'AEO 53'!AC187</f>
        <v>0</v>
      </c>
      <c r="AC80">
        <f>'AEO 53'!AD187</f>
        <v>0</v>
      </c>
      <c r="AD80">
        <f>'AEO 53'!AE187</f>
        <v>0</v>
      </c>
      <c r="AE80">
        <f>'AEO 53'!AF187</f>
        <v>0</v>
      </c>
      <c r="AF80">
        <f>'AEO 53'!AG187</f>
        <v>0</v>
      </c>
      <c r="AG80">
        <f>'AEO 53'!AH187</f>
        <v>0</v>
      </c>
      <c r="AH80">
        <f>'AEO 53'!AI187</f>
        <v>0</v>
      </c>
      <c r="AI80">
        <f>'AEO 53'!AJ187</f>
        <v>0</v>
      </c>
    </row>
    <row r="81" spans="1:35" x14ac:dyDescent="0.25">
      <c r="A81" t="str">
        <f>'AEO 53'!B188</f>
        <v xml:space="preserve">  Small Utility</v>
      </c>
      <c r="B81">
        <f>'AEO 53'!C188</f>
        <v>0</v>
      </c>
      <c r="C81">
        <f>'AEO 53'!D188</f>
        <v>0</v>
      </c>
      <c r="D81">
        <f>'AEO 53'!E188</f>
        <v>0</v>
      </c>
      <c r="E81">
        <f>'AEO 53'!F188</f>
        <v>0</v>
      </c>
      <c r="F81">
        <f>'AEO 53'!G188</f>
        <v>0</v>
      </c>
      <c r="G81">
        <f>'AEO 53'!H188</f>
        <v>0</v>
      </c>
      <c r="H81">
        <f>'AEO 53'!I188</f>
        <v>0</v>
      </c>
      <c r="I81">
        <f>'AEO 53'!J188</f>
        <v>0</v>
      </c>
      <c r="J81">
        <f>'AEO 53'!K188</f>
        <v>0</v>
      </c>
      <c r="K81">
        <f>'AEO 53'!L188</f>
        <v>0</v>
      </c>
      <c r="L81">
        <f>'AEO 53'!M188</f>
        <v>0</v>
      </c>
      <c r="M81">
        <f>'AEO 53'!N188</f>
        <v>0</v>
      </c>
      <c r="N81">
        <f>'AEO 53'!O188</f>
        <v>0</v>
      </c>
      <c r="O81">
        <f>'AEO 53'!P188</f>
        <v>0</v>
      </c>
      <c r="P81">
        <f>'AEO 53'!Q188</f>
        <v>0</v>
      </c>
      <c r="Q81">
        <f>'AEO 53'!R188</f>
        <v>0</v>
      </c>
      <c r="R81">
        <f>'AEO 53'!S188</f>
        <v>0</v>
      </c>
      <c r="S81">
        <f>'AEO 53'!T188</f>
        <v>0</v>
      </c>
      <c r="T81">
        <f>'AEO 53'!U188</f>
        <v>0</v>
      </c>
      <c r="U81">
        <f>'AEO 53'!V188</f>
        <v>0</v>
      </c>
      <c r="V81">
        <f>'AEO 53'!W188</f>
        <v>0</v>
      </c>
      <c r="W81">
        <f>'AEO 53'!X188</f>
        <v>0</v>
      </c>
      <c r="X81">
        <f>'AEO 53'!Y188</f>
        <v>0</v>
      </c>
      <c r="Y81">
        <f>'AEO 53'!Z188</f>
        <v>0</v>
      </c>
      <c r="Z81">
        <f>'AEO 53'!AA188</f>
        <v>0</v>
      </c>
      <c r="AA81">
        <f>'AEO 53'!AB188</f>
        <v>0</v>
      </c>
      <c r="AB81">
        <f>'AEO 53'!AC188</f>
        <v>0</v>
      </c>
      <c r="AC81">
        <f>'AEO 53'!AD188</f>
        <v>0</v>
      </c>
      <c r="AD81">
        <f>'AEO 53'!AE188</f>
        <v>0</v>
      </c>
      <c r="AE81">
        <f>'AEO 53'!AF188</f>
        <v>0</v>
      </c>
      <c r="AF81">
        <f>'AEO 53'!AG188</f>
        <v>0</v>
      </c>
      <c r="AG81">
        <f>'AEO 53'!AH188</f>
        <v>0</v>
      </c>
      <c r="AH81">
        <f>'AEO 53'!AI188</f>
        <v>0</v>
      </c>
      <c r="AI81">
        <f>'AEO 53'!AJ188</f>
        <v>0</v>
      </c>
    </row>
    <row r="82" spans="1:35" x14ac:dyDescent="0.25">
      <c r="A82" t="str">
        <f>'AEO 53'!B189</f>
        <v xml:space="preserve">  Large Utility</v>
      </c>
      <c r="B82">
        <f>'AEO 53'!C189</f>
        <v>0</v>
      </c>
      <c r="C82">
        <f>'AEO 53'!D189</f>
        <v>0</v>
      </c>
      <c r="D82">
        <f>'AEO 53'!E189</f>
        <v>0</v>
      </c>
      <c r="E82">
        <f>'AEO 53'!F189</f>
        <v>0</v>
      </c>
      <c r="F82">
        <f>'AEO 53'!G189</f>
        <v>0</v>
      </c>
      <c r="G82">
        <f>'AEO 53'!H189</f>
        <v>0</v>
      </c>
      <c r="H82">
        <f>'AEO 53'!I189</f>
        <v>0</v>
      </c>
      <c r="I82">
        <f>'AEO 53'!J189</f>
        <v>0</v>
      </c>
      <c r="J82">
        <f>'AEO 53'!K189</f>
        <v>0</v>
      </c>
      <c r="K82">
        <f>'AEO 53'!L189</f>
        <v>0</v>
      </c>
      <c r="L82">
        <f>'AEO 53'!M189</f>
        <v>0</v>
      </c>
      <c r="M82">
        <f>'AEO 53'!N189</f>
        <v>0</v>
      </c>
      <c r="N82">
        <f>'AEO 53'!O189</f>
        <v>0</v>
      </c>
      <c r="O82">
        <f>'AEO 53'!P189</f>
        <v>0</v>
      </c>
      <c r="P82">
        <f>'AEO 53'!Q189</f>
        <v>0</v>
      </c>
      <c r="Q82">
        <f>'AEO 53'!R189</f>
        <v>0</v>
      </c>
      <c r="R82">
        <f>'AEO 53'!S189</f>
        <v>0</v>
      </c>
      <c r="S82">
        <f>'AEO 53'!T189</f>
        <v>0</v>
      </c>
      <c r="T82">
        <f>'AEO 53'!U189</f>
        <v>0</v>
      </c>
      <c r="U82">
        <f>'AEO 53'!V189</f>
        <v>0</v>
      </c>
      <c r="V82">
        <f>'AEO 53'!W189</f>
        <v>0</v>
      </c>
      <c r="W82">
        <f>'AEO 53'!X189</f>
        <v>0</v>
      </c>
      <c r="X82">
        <f>'AEO 53'!Y189</f>
        <v>0</v>
      </c>
      <c r="Y82">
        <f>'AEO 53'!Z189</f>
        <v>0</v>
      </c>
      <c r="Z82">
        <f>'AEO 53'!AA189</f>
        <v>0</v>
      </c>
      <c r="AA82">
        <f>'AEO 53'!AB189</f>
        <v>0</v>
      </c>
      <c r="AB82">
        <f>'AEO 53'!AC189</f>
        <v>0</v>
      </c>
      <c r="AC82">
        <f>'AEO 53'!AD189</f>
        <v>0</v>
      </c>
      <c r="AD82">
        <f>'AEO 53'!AE189</f>
        <v>0</v>
      </c>
      <c r="AE82">
        <f>'AEO 53'!AF189</f>
        <v>0</v>
      </c>
      <c r="AF82">
        <f>'AEO 53'!AG189</f>
        <v>0</v>
      </c>
      <c r="AG82">
        <f>'AEO 53'!AH189</f>
        <v>0</v>
      </c>
      <c r="AH82">
        <f>'AEO 53'!AI189</f>
        <v>0</v>
      </c>
      <c r="AI82">
        <f>'AEO 53'!AJ189</f>
        <v>0</v>
      </c>
    </row>
    <row r="83" spans="1:35" x14ac:dyDescent="0.25">
      <c r="A83" t="str">
        <f>'AEO 53'!B190</f>
        <v xml:space="preserve">  Small Crossover Trucks</v>
      </c>
      <c r="B83">
        <f>'AEO 53'!C190</f>
        <v>0</v>
      </c>
      <c r="C83">
        <f>'AEO 53'!D190</f>
        <v>0</v>
      </c>
      <c r="D83">
        <f>'AEO 53'!E190</f>
        <v>44.708114999999999</v>
      </c>
      <c r="E83">
        <f>'AEO 53'!F190</f>
        <v>44.268250000000002</v>
      </c>
      <c r="F83">
        <f>'AEO 53'!G190</f>
        <v>43.745131999999998</v>
      </c>
      <c r="G83">
        <f>'AEO 53'!H190</f>
        <v>43.276096000000003</v>
      </c>
      <c r="H83">
        <f>'AEO 53'!I190</f>
        <v>42.918143999999998</v>
      </c>
      <c r="I83">
        <f>'AEO 53'!J190</f>
        <v>42.571617000000003</v>
      </c>
      <c r="J83">
        <f>'AEO 53'!K190</f>
        <v>42.313755</v>
      </c>
      <c r="K83">
        <f>'AEO 53'!L190</f>
        <v>42.099063999999998</v>
      </c>
      <c r="L83">
        <f>'AEO 53'!M190</f>
        <v>41.908763999999998</v>
      </c>
      <c r="M83">
        <f>'AEO 53'!N190</f>
        <v>41.743439000000002</v>
      </c>
      <c r="N83">
        <f>'AEO 53'!O190</f>
        <v>41.604694000000002</v>
      </c>
      <c r="O83">
        <f>'AEO 53'!P190</f>
        <v>41.491528000000002</v>
      </c>
      <c r="P83">
        <f>'AEO 53'!Q190</f>
        <v>41.401755999999999</v>
      </c>
      <c r="Q83">
        <f>'AEO 53'!R190</f>
        <v>41.343631999999999</v>
      </c>
      <c r="R83">
        <f>'AEO 53'!S190</f>
        <v>41.286380999999999</v>
      </c>
      <c r="S83">
        <f>'AEO 53'!T190</f>
        <v>41.185616000000003</v>
      </c>
      <c r="T83">
        <f>'AEO 53'!U190</f>
        <v>41.085242999999998</v>
      </c>
      <c r="U83">
        <f>'AEO 53'!V190</f>
        <v>40.996727</v>
      </c>
      <c r="V83">
        <f>'AEO 53'!W190</f>
        <v>40.919021999999998</v>
      </c>
      <c r="W83">
        <f>'AEO 53'!X190</f>
        <v>40.85107</v>
      </c>
      <c r="X83">
        <f>'AEO 53'!Y190</f>
        <v>40.793334999999999</v>
      </c>
      <c r="Y83">
        <f>'AEO 53'!Z190</f>
        <v>40.744610000000002</v>
      </c>
      <c r="Z83">
        <f>'AEO 53'!AA190</f>
        <v>40.740448000000001</v>
      </c>
      <c r="AA83">
        <f>'AEO 53'!AB190</f>
        <v>40.740036000000003</v>
      </c>
      <c r="AB83">
        <f>'AEO 53'!AC190</f>
        <v>40.739876000000002</v>
      </c>
      <c r="AC83">
        <f>'AEO 53'!AD190</f>
        <v>40.739941000000002</v>
      </c>
      <c r="AD83">
        <f>'AEO 53'!AE190</f>
        <v>40.744095000000002</v>
      </c>
      <c r="AE83">
        <f>'AEO 53'!AF190</f>
        <v>40.74456</v>
      </c>
      <c r="AF83">
        <f>'AEO 53'!AG190</f>
        <v>40.745201000000002</v>
      </c>
      <c r="AG83">
        <f>'AEO 53'!AH190</f>
        <v>40.746032999999997</v>
      </c>
      <c r="AH83">
        <f>'AEO 53'!AI190</f>
        <v>40.747047000000002</v>
      </c>
      <c r="AI83">
        <f>'AEO 53'!AJ190</f>
        <v>40.742114999999998</v>
      </c>
    </row>
    <row r="84" spans="1:35" x14ac:dyDescent="0.25">
      <c r="A84" t="str">
        <f>'AEO 53'!B191</f>
        <v xml:space="preserve">  Large Crossover Trucks</v>
      </c>
      <c r="B84">
        <f>'AEO 53'!C191</f>
        <v>0</v>
      </c>
      <c r="C84">
        <f>'AEO 53'!D191</f>
        <v>0</v>
      </c>
      <c r="D84">
        <f>'AEO 53'!E191</f>
        <v>63.768729999999998</v>
      </c>
      <c r="E84">
        <f>'AEO 53'!F191</f>
        <v>63.078709000000003</v>
      </c>
      <c r="F84">
        <f>'AEO 53'!G191</f>
        <v>62.478198999999996</v>
      </c>
      <c r="G84">
        <f>'AEO 53'!H191</f>
        <v>61.871943999999999</v>
      </c>
      <c r="H84">
        <f>'AEO 53'!I191</f>
        <v>61.348708999999999</v>
      </c>
      <c r="I84">
        <f>'AEO 53'!J191</f>
        <v>60.858631000000003</v>
      </c>
      <c r="J84">
        <f>'AEO 53'!K191</f>
        <v>60.753124</v>
      </c>
      <c r="K84">
        <f>'AEO 53'!L191</f>
        <v>60.474648000000002</v>
      </c>
      <c r="L84">
        <f>'AEO 53'!M191</f>
        <v>60.221333000000001</v>
      </c>
      <c r="M84">
        <f>'AEO 53'!N191</f>
        <v>59.998683999999997</v>
      </c>
      <c r="N84">
        <f>'AEO 53'!O191</f>
        <v>59.808342000000003</v>
      </c>
      <c r="O84">
        <f>'AEO 53'!P191</f>
        <v>59.649044000000004</v>
      </c>
      <c r="P84">
        <f>'AEO 53'!Q191</f>
        <v>59.518284000000001</v>
      </c>
      <c r="Q84">
        <f>'AEO 53'!R191</f>
        <v>59.421214999999997</v>
      </c>
      <c r="R84">
        <f>'AEO 53'!S191</f>
        <v>59.335982999999999</v>
      </c>
      <c r="S84">
        <f>'AEO 53'!T191</f>
        <v>59.206077999999998</v>
      </c>
      <c r="T84">
        <f>'AEO 53'!U191</f>
        <v>59.079681000000001</v>
      </c>
      <c r="U84">
        <f>'AEO 53'!V191</f>
        <v>58.967964000000002</v>
      </c>
      <c r="V84">
        <f>'AEO 53'!W191</f>
        <v>58.869743</v>
      </c>
      <c r="W84">
        <f>'AEO 53'!X191</f>
        <v>58.784061000000001</v>
      </c>
      <c r="X84">
        <f>'AEO 53'!Y191</f>
        <v>58.710704999999997</v>
      </c>
      <c r="Y84">
        <f>'AEO 53'!Z191</f>
        <v>58.648685</v>
      </c>
      <c r="Z84">
        <f>'AEO 53'!AA191</f>
        <v>58.644317999999998</v>
      </c>
      <c r="AA84">
        <f>'AEO 53'!AB191</f>
        <v>58.642212000000001</v>
      </c>
      <c r="AB84">
        <f>'AEO 53'!AC191</f>
        <v>58.640422999999998</v>
      </c>
      <c r="AC84">
        <f>'AEO 53'!AD191</f>
        <v>58.638930999999999</v>
      </c>
      <c r="AD84">
        <f>'AEO 53'!AE191</f>
        <v>58.645901000000002</v>
      </c>
      <c r="AE84">
        <f>'AEO 53'!AF191</f>
        <v>58.644931999999997</v>
      </c>
      <c r="AF84">
        <f>'AEO 53'!AG191</f>
        <v>58.644202999999997</v>
      </c>
      <c r="AG84">
        <f>'AEO 53'!AH191</f>
        <v>58.643703000000002</v>
      </c>
      <c r="AH84">
        <f>'AEO 53'!AI191</f>
        <v>58.643414</v>
      </c>
      <c r="AI84">
        <f>'AEO 53'!AJ191</f>
        <v>58.637241000000003</v>
      </c>
    </row>
    <row r="86" spans="1:35" x14ac:dyDescent="0.25">
      <c r="A86" t="s">
        <v>121</v>
      </c>
    </row>
    <row r="87" spans="1:35" x14ac:dyDescent="0.25">
      <c r="A87" t="str">
        <f>'AEO 53'!B194</f>
        <v xml:space="preserve">  Mini-compact Cars</v>
      </c>
      <c r="B87">
        <f>'AEO 53'!C194</f>
        <v>0</v>
      </c>
      <c r="C87">
        <f>'AEO 53'!D194</f>
        <v>0</v>
      </c>
      <c r="D87">
        <f>'AEO 53'!E194</f>
        <v>0</v>
      </c>
      <c r="E87">
        <f>'AEO 53'!F194</f>
        <v>0</v>
      </c>
      <c r="F87">
        <f>'AEO 53'!G194</f>
        <v>0</v>
      </c>
      <c r="G87">
        <f>'AEO 53'!H194</f>
        <v>0</v>
      </c>
      <c r="H87">
        <f>'AEO 53'!I194</f>
        <v>0</v>
      </c>
      <c r="I87">
        <f>'AEO 53'!J194</f>
        <v>0</v>
      </c>
      <c r="J87">
        <f>'AEO 53'!K194</f>
        <v>0</v>
      </c>
      <c r="K87">
        <f>'AEO 53'!L194</f>
        <v>0</v>
      </c>
      <c r="L87">
        <f>'AEO 53'!M194</f>
        <v>0</v>
      </c>
      <c r="M87">
        <f>'AEO 53'!N194</f>
        <v>0</v>
      </c>
      <c r="N87">
        <f>'AEO 53'!O194</f>
        <v>0</v>
      </c>
      <c r="O87">
        <f>'AEO 53'!P194</f>
        <v>0</v>
      </c>
      <c r="P87">
        <f>'AEO 53'!Q194</f>
        <v>0</v>
      </c>
      <c r="Q87">
        <f>'AEO 53'!R194</f>
        <v>0</v>
      </c>
      <c r="R87">
        <f>'AEO 53'!S194</f>
        <v>0</v>
      </c>
      <c r="S87">
        <f>'AEO 53'!T194</f>
        <v>0</v>
      </c>
      <c r="T87">
        <f>'AEO 53'!U194</f>
        <v>0</v>
      </c>
      <c r="U87">
        <f>'AEO 53'!V194</f>
        <v>0</v>
      </c>
      <c r="V87">
        <f>'AEO 53'!W194</f>
        <v>0</v>
      </c>
      <c r="W87">
        <f>'AEO 53'!X194</f>
        <v>0</v>
      </c>
      <c r="X87">
        <f>'AEO 53'!Y194</f>
        <v>0</v>
      </c>
      <c r="Y87">
        <f>'AEO 53'!Z194</f>
        <v>0</v>
      </c>
      <c r="Z87">
        <f>'AEO 53'!AA194</f>
        <v>0</v>
      </c>
      <c r="AA87">
        <f>'AEO 53'!AB194</f>
        <v>0</v>
      </c>
      <c r="AB87">
        <f>'AEO 53'!AC194</f>
        <v>0</v>
      </c>
      <c r="AC87">
        <f>'AEO 53'!AD194</f>
        <v>0</v>
      </c>
      <c r="AD87">
        <f>'AEO 53'!AE194</f>
        <v>0</v>
      </c>
      <c r="AE87">
        <f>'AEO 53'!AF194</f>
        <v>0</v>
      </c>
      <c r="AF87">
        <f>'AEO 53'!AG194</f>
        <v>0</v>
      </c>
      <c r="AG87">
        <f>'AEO 53'!AH194</f>
        <v>0</v>
      </c>
      <c r="AH87">
        <f>'AEO 53'!AI194</f>
        <v>0</v>
      </c>
      <c r="AI87">
        <f>'AEO 53'!AJ194</f>
        <v>0</v>
      </c>
    </row>
    <row r="88" spans="1:35" x14ac:dyDescent="0.25">
      <c r="A88" t="str">
        <f>'AEO 53'!B195</f>
        <v xml:space="preserve">  Subcompact Cars</v>
      </c>
      <c r="B88">
        <f>'AEO 53'!C195</f>
        <v>0</v>
      </c>
      <c r="C88">
        <f>'AEO 53'!D195</f>
        <v>0</v>
      </c>
      <c r="D88">
        <f>'AEO 53'!E195</f>
        <v>0</v>
      </c>
      <c r="E88">
        <f>'AEO 53'!F195</f>
        <v>52.620026000000003</v>
      </c>
      <c r="F88">
        <f>'AEO 53'!G195</f>
        <v>52.025509</v>
      </c>
      <c r="G88">
        <f>'AEO 53'!H195</f>
        <v>51.157463</v>
      </c>
      <c r="H88">
        <f>'AEO 53'!I195</f>
        <v>50.344734000000003</v>
      </c>
      <c r="I88">
        <f>'AEO 53'!J195</f>
        <v>49.731566999999998</v>
      </c>
      <c r="J88">
        <f>'AEO 53'!K195</f>
        <v>49.376674999999999</v>
      </c>
      <c r="K88">
        <f>'AEO 53'!L195</f>
        <v>49.147345999999999</v>
      </c>
      <c r="L88">
        <f>'AEO 53'!M195</f>
        <v>48.946472</v>
      </c>
      <c r="M88">
        <f>'AEO 53'!N195</f>
        <v>48.766376000000001</v>
      </c>
      <c r="N88">
        <f>'AEO 53'!O195</f>
        <v>48.606293000000001</v>
      </c>
      <c r="O88">
        <f>'AEO 53'!P195</f>
        <v>48.465485000000001</v>
      </c>
      <c r="P88">
        <f>'AEO 53'!Q195</f>
        <v>48.343231000000003</v>
      </c>
      <c r="Q88">
        <f>'AEO 53'!R195</f>
        <v>48.238441000000002</v>
      </c>
      <c r="R88">
        <f>'AEO 53'!S195</f>
        <v>48.150162000000002</v>
      </c>
      <c r="S88">
        <f>'AEO 53'!T195</f>
        <v>48.012282999999996</v>
      </c>
      <c r="T88">
        <f>'AEO 53'!U195</f>
        <v>47.876465000000003</v>
      </c>
      <c r="U88">
        <f>'AEO 53'!V195</f>
        <v>47.755206999999999</v>
      </c>
      <c r="V88">
        <f>'AEO 53'!W195</f>
        <v>47.648262000000003</v>
      </c>
      <c r="W88">
        <f>'AEO 53'!X195</f>
        <v>47.555264000000001</v>
      </c>
      <c r="X88">
        <f>'AEO 53'!Y195</f>
        <v>47.476131000000002</v>
      </c>
      <c r="Y88">
        <f>'AEO 53'!Z195</f>
        <v>47.410595000000001</v>
      </c>
      <c r="Z88">
        <f>'AEO 53'!AA195</f>
        <v>47.406455999999999</v>
      </c>
      <c r="AA88">
        <f>'AEO 53'!AB195</f>
        <v>47.402740000000001</v>
      </c>
      <c r="AB88">
        <f>'AEO 53'!AC195</f>
        <v>47.399405999999999</v>
      </c>
      <c r="AC88">
        <f>'AEO 53'!AD195</f>
        <v>47.396445999999997</v>
      </c>
      <c r="AD88">
        <f>'AEO 53'!AE195</f>
        <v>47.393734000000002</v>
      </c>
      <c r="AE88">
        <f>'AEO 53'!AF195</f>
        <v>47.391396</v>
      </c>
      <c r="AF88">
        <f>'AEO 53'!AG195</f>
        <v>47.389366000000003</v>
      </c>
      <c r="AG88">
        <f>'AEO 53'!AH195</f>
        <v>47.387604000000003</v>
      </c>
      <c r="AH88">
        <f>'AEO 53'!AI195</f>
        <v>47.386077999999998</v>
      </c>
      <c r="AI88">
        <f>'AEO 53'!AJ195</f>
        <v>47.378737999999998</v>
      </c>
    </row>
    <row r="89" spans="1:35" x14ac:dyDescent="0.25">
      <c r="A89" t="str">
        <f>'AEO 53'!B196</f>
        <v xml:space="preserve">  Compact Cars</v>
      </c>
      <c r="B89">
        <f>'AEO 53'!C196</f>
        <v>0</v>
      </c>
      <c r="C89">
        <f>'AEO 53'!D196</f>
        <v>47.835650999999999</v>
      </c>
      <c r="D89">
        <f>'AEO 53'!E196</f>
        <v>47.124747999999997</v>
      </c>
      <c r="E89">
        <f>'AEO 53'!F196</f>
        <v>46.431404000000001</v>
      </c>
      <c r="F89">
        <f>'AEO 53'!G196</f>
        <v>45.842303999999999</v>
      </c>
      <c r="G89">
        <f>'AEO 53'!H196</f>
        <v>45.261772000000001</v>
      </c>
      <c r="H89">
        <f>'AEO 53'!I196</f>
        <v>44.773209000000001</v>
      </c>
      <c r="I89">
        <f>'AEO 53'!J196</f>
        <v>44.330235000000002</v>
      </c>
      <c r="J89">
        <f>'AEO 53'!K196</f>
        <v>44.012839999999997</v>
      </c>
      <c r="K89">
        <f>'AEO 53'!L196</f>
        <v>43.791652999999997</v>
      </c>
      <c r="L89">
        <f>'AEO 53'!M196</f>
        <v>43.594925000000003</v>
      </c>
      <c r="M89">
        <f>'AEO 53'!N196</f>
        <v>43.418410999999999</v>
      </c>
      <c r="N89">
        <f>'AEO 53'!O196</f>
        <v>43.262011999999999</v>
      </c>
      <c r="O89">
        <f>'AEO 53'!P196</f>
        <v>43.124831999999998</v>
      </c>
      <c r="P89">
        <f>'AEO 53'!Q196</f>
        <v>43.005744999999997</v>
      </c>
      <c r="Q89">
        <f>'AEO 53'!R196</f>
        <v>42.903525999999999</v>
      </c>
      <c r="R89">
        <f>'AEO 53'!S196</f>
        <v>42.817397999999997</v>
      </c>
      <c r="S89">
        <f>'AEO 53'!T196</f>
        <v>42.681477000000001</v>
      </c>
      <c r="T89">
        <f>'AEO 53'!U196</f>
        <v>42.547328999999998</v>
      </c>
      <c r="U89">
        <f>'AEO 53'!V196</f>
        <v>42.427433000000001</v>
      </c>
      <c r="V89">
        <f>'AEO 53'!W196</f>
        <v>42.321629000000001</v>
      </c>
      <c r="W89">
        <f>'AEO 53'!X196</f>
        <v>42.229691000000003</v>
      </c>
      <c r="X89">
        <f>'AEO 53'!Y196</f>
        <v>42.151446999999997</v>
      </c>
      <c r="Y89">
        <f>'AEO 53'!Z196</f>
        <v>42.086627999999997</v>
      </c>
      <c r="Z89">
        <f>'AEO 53'!AA196</f>
        <v>42.082672000000002</v>
      </c>
      <c r="AA89">
        <f>'AEO 53'!AB196</f>
        <v>42.079124</v>
      </c>
      <c r="AB89">
        <f>'AEO 53'!AC196</f>
        <v>42.075951000000003</v>
      </c>
      <c r="AC89">
        <f>'AEO 53'!AD196</f>
        <v>42.073120000000003</v>
      </c>
      <c r="AD89">
        <f>'AEO 53'!AE196</f>
        <v>42.070594999999997</v>
      </c>
      <c r="AE89">
        <f>'AEO 53'!AF196</f>
        <v>42.068382</v>
      </c>
      <c r="AF89">
        <f>'AEO 53'!AG196</f>
        <v>42.066437000000001</v>
      </c>
      <c r="AG89">
        <f>'AEO 53'!AH196</f>
        <v>42.064774</v>
      </c>
      <c r="AH89">
        <f>'AEO 53'!AI196</f>
        <v>42.063358000000001</v>
      </c>
      <c r="AI89">
        <f>'AEO 53'!AJ196</f>
        <v>42.056083999999998</v>
      </c>
    </row>
    <row r="90" spans="1:35" x14ac:dyDescent="0.25">
      <c r="A90" t="str">
        <f>'AEO 53'!B197</f>
        <v xml:space="preserve">  Midsize Cars</v>
      </c>
      <c r="B90">
        <f>'AEO 53'!C197</f>
        <v>0</v>
      </c>
      <c r="C90">
        <f>'AEO 53'!D197</f>
        <v>49.687190999999999</v>
      </c>
      <c r="D90">
        <f>'AEO 53'!E197</f>
        <v>48.930157000000001</v>
      </c>
      <c r="E90">
        <f>'AEO 53'!F197</f>
        <v>48.137321</v>
      </c>
      <c r="F90">
        <f>'AEO 53'!G197</f>
        <v>47.320903999999999</v>
      </c>
      <c r="G90">
        <f>'AEO 53'!H197</f>
        <v>46.567753000000003</v>
      </c>
      <c r="H90">
        <f>'AEO 53'!I197</f>
        <v>45.919066999999998</v>
      </c>
      <c r="I90">
        <f>'AEO 53'!J197</f>
        <v>45.507835</v>
      </c>
      <c r="J90">
        <f>'AEO 53'!K197</f>
        <v>45.120773</v>
      </c>
      <c r="K90">
        <f>'AEO 53'!L197</f>
        <v>44.815295999999996</v>
      </c>
      <c r="L90">
        <f>'AEO 53'!M197</f>
        <v>44.541621999999997</v>
      </c>
      <c r="M90">
        <f>'AEO 53'!N197</f>
        <v>44.297606999999999</v>
      </c>
      <c r="N90">
        <f>'AEO 53'!O197</f>
        <v>44.084206000000002</v>
      </c>
      <c r="O90">
        <f>'AEO 53'!P197</f>
        <v>43.900154000000001</v>
      </c>
      <c r="P90">
        <f>'AEO 53'!Q197</f>
        <v>43.742874</v>
      </c>
      <c r="Q90">
        <f>'AEO 53'!R197</f>
        <v>43.609909000000002</v>
      </c>
      <c r="R90">
        <f>'AEO 53'!S197</f>
        <v>43.498856000000004</v>
      </c>
      <c r="S90">
        <f>'AEO 53'!T197</f>
        <v>43.342261999999998</v>
      </c>
      <c r="T90">
        <f>'AEO 53'!U197</f>
        <v>43.190883999999997</v>
      </c>
      <c r="U90">
        <f>'AEO 53'!V197</f>
        <v>43.056316000000002</v>
      </c>
      <c r="V90">
        <f>'AEO 53'!W197</f>
        <v>42.937640999999999</v>
      </c>
      <c r="W90">
        <f>'AEO 53'!X197</f>
        <v>42.834308999999998</v>
      </c>
      <c r="X90">
        <f>'AEO 53'!Y197</f>
        <v>42.745871999999999</v>
      </c>
      <c r="Y90">
        <f>'AEO 53'!Z197</f>
        <v>42.671680000000002</v>
      </c>
      <c r="Z90">
        <f>'AEO 53'!AA197</f>
        <v>42.667065000000001</v>
      </c>
      <c r="AA90">
        <f>'AEO 53'!AB197</f>
        <v>42.662872</v>
      </c>
      <c r="AB90">
        <f>'AEO 53'!AC197</f>
        <v>42.659095999999998</v>
      </c>
      <c r="AC90">
        <f>'AEO 53'!AD197</f>
        <v>42.655673999999998</v>
      </c>
      <c r="AD90">
        <f>'AEO 53'!AE197</f>
        <v>42.652591999999999</v>
      </c>
      <c r="AE90">
        <f>'AEO 53'!AF197</f>
        <v>42.649833999999998</v>
      </c>
      <c r="AF90">
        <f>'AEO 53'!AG197</f>
        <v>42.647362000000001</v>
      </c>
      <c r="AG90">
        <f>'AEO 53'!AH197</f>
        <v>42.645190999999997</v>
      </c>
      <c r="AH90">
        <f>'AEO 53'!AI197</f>
        <v>42.643284000000001</v>
      </c>
      <c r="AI90">
        <f>'AEO 53'!AJ197</f>
        <v>42.635539999999999</v>
      </c>
    </row>
    <row r="91" spans="1:35" x14ac:dyDescent="0.25">
      <c r="A91" t="str">
        <f>'AEO 53'!B198</f>
        <v xml:space="preserve">  Large Cars</v>
      </c>
      <c r="B91">
        <f>'AEO 53'!C198</f>
        <v>65.256232999999995</v>
      </c>
      <c r="C91">
        <f>'AEO 53'!D198</f>
        <v>64.256996000000001</v>
      </c>
      <c r="D91">
        <f>'AEO 53'!E198</f>
        <v>63.319653000000002</v>
      </c>
      <c r="E91">
        <f>'AEO 53'!F198</f>
        <v>62.418559999999999</v>
      </c>
      <c r="F91">
        <f>'AEO 53'!G198</f>
        <v>61.610667999999997</v>
      </c>
      <c r="G91">
        <f>'AEO 53'!H198</f>
        <v>60.672195000000002</v>
      </c>
      <c r="H91">
        <f>'AEO 53'!I198</f>
        <v>59.785460999999998</v>
      </c>
      <c r="I91">
        <f>'AEO 53'!J198</f>
        <v>59.014068999999999</v>
      </c>
      <c r="J91">
        <f>'AEO 53'!K198</f>
        <v>58.465995999999997</v>
      </c>
      <c r="K91">
        <f>'AEO 53'!L198</f>
        <v>58.037509999999997</v>
      </c>
      <c r="L91">
        <f>'AEO 53'!M198</f>
        <v>57.648311999999997</v>
      </c>
      <c r="M91">
        <f>'AEO 53'!N198</f>
        <v>57.301124999999999</v>
      </c>
      <c r="N91">
        <f>'AEO 53'!O198</f>
        <v>56.998252999999998</v>
      </c>
      <c r="O91">
        <f>'AEO 53'!P198</f>
        <v>56.737941999999997</v>
      </c>
      <c r="P91">
        <f>'AEO 53'!Q198</f>
        <v>56.516804</v>
      </c>
      <c r="Q91">
        <f>'AEO 53'!R198</f>
        <v>56.331440000000001</v>
      </c>
      <c r="R91">
        <f>'AEO 53'!S198</f>
        <v>56.175392000000002</v>
      </c>
      <c r="S91">
        <f>'AEO 53'!T198</f>
        <v>55.980502999999999</v>
      </c>
      <c r="T91">
        <f>'AEO 53'!U198</f>
        <v>55.796146</v>
      </c>
      <c r="U91">
        <f>'AEO 53'!V198</f>
        <v>55.632655999999997</v>
      </c>
      <c r="V91">
        <f>'AEO 53'!W198</f>
        <v>55.48856</v>
      </c>
      <c r="W91">
        <f>'AEO 53'!X198</f>
        <v>55.362735999999998</v>
      </c>
      <c r="X91">
        <f>'AEO 53'!Y198</f>
        <v>55.254550999999999</v>
      </c>
      <c r="Y91">
        <f>'AEO 53'!Z198</f>
        <v>55.162925999999999</v>
      </c>
      <c r="Z91">
        <f>'AEO 53'!AA198</f>
        <v>55.156471000000003</v>
      </c>
      <c r="AA91">
        <f>'AEO 53'!AB198</f>
        <v>55.150539000000002</v>
      </c>
      <c r="AB91">
        <f>'AEO 53'!AC198</f>
        <v>55.145077000000001</v>
      </c>
      <c r="AC91">
        <f>'AEO 53'!AD198</f>
        <v>55.140079</v>
      </c>
      <c r="AD91">
        <f>'AEO 53'!AE198</f>
        <v>55.135399</v>
      </c>
      <c r="AE91">
        <f>'AEO 53'!AF198</f>
        <v>55.131176000000004</v>
      </c>
      <c r="AF91">
        <f>'AEO 53'!AG198</f>
        <v>55.127304000000002</v>
      </c>
      <c r="AG91">
        <f>'AEO 53'!AH198</f>
        <v>55.123778999999999</v>
      </c>
      <c r="AH91">
        <f>'AEO 53'!AI198</f>
        <v>55.120552000000004</v>
      </c>
      <c r="AI91">
        <f>'AEO 53'!AJ198</f>
        <v>55.111538000000003</v>
      </c>
    </row>
    <row r="92" spans="1:35" x14ac:dyDescent="0.25">
      <c r="A92" t="str">
        <f>'AEO 53'!B199</f>
        <v xml:space="preserve">  Two Seater Cars</v>
      </c>
      <c r="B92">
        <f>'AEO 53'!C199</f>
        <v>93.069930999999997</v>
      </c>
      <c r="C92">
        <f>'AEO 53'!D199</f>
        <v>92.322922000000005</v>
      </c>
      <c r="D92">
        <f>'AEO 53'!E199</f>
        <v>91.672943000000004</v>
      </c>
      <c r="E92">
        <f>'AEO 53'!F199</f>
        <v>91.027061000000003</v>
      </c>
      <c r="F92">
        <f>'AEO 53'!G199</f>
        <v>90.488319000000004</v>
      </c>
      <c r="G92">
        <f>'AEO 53'!H199</f>
        <v>89.763503999999998</v>
      </c>
      <c r="H92">
        <f>'AEO 53'!I199</f>
        <v>89.123763999999994</v>
      </c>
      <c r="I92">
        <f>'AEO 53'!J199</f>
        <v>88.623703000000006</v>
      </c>
      <c r="J92">
        <f>'AEO 53'!K199</f>
        <v>88.219352999999998</v>
      </c>
      <c r="K92">
        <f>'AEO 53'!L199</f>
        <v>87.845168999999999</v>
      </c>
      <c r="L92">
        <f>'AEO 53'!M199</f>
        <v>87.505341000000001</v>
      </c>
      <c r="M92">
        <f>'AEO 53'!N199</f>
        <v>87.204436999999999</v>
      </c>
      <c r="N92">
        <f>'AEO 53'!O199</f>
        <v>86.945847000000001</v>
      </c>
      <c r="O92">
        <f>'AEO 53'!P199</f>
        <v>86.726348999999999</v>
      </c>
      <c r="P92">
        <f>'AEO 53'!Q199</f>
        <v>86.541861999999995</v>
      </c>
      <c r="Q92">
        <f>'AEO 53'!R199</f>
        <v>86.389313000000001</v>
      </c>
      <c r="R92">
        <f>'AEO 53'!S199</f>
        <v>86.263596000000007</v>
      </c>
      <c r="S92">
        <f>'AEO 53'!T199</f>
        <v>86.095305999999994</v>
      </c>
      <c r="T92">
        <f>'AEO 53'!U199</f>
        <v>85.934807000000006</v>
      </c>
      <c r="U92">
        <f>'AEO 53'!V199</f>
        <v>85.792891999999995</v>
      </c>
      <c r="V92">
        <f>'AEO 53'!W199</f>
        <v>85.667984000000004</v>
      </c>
      <c r="W92">
        <f>'AEO 53'!X199</f>
        <v>85.558982999999998</v>
      </c>
      <c r="X92">
        <f>'AEO 53'!Y199</f>
        <v>85.465248000000003</v>
      </c>
      <c r="Y92">
        <f>'AEO 53'!Z199</f>
        <v>85.385695999999996</v>
      </c>
      <c r="Z92">
        <f>'AEO 53'!AA199</f>
        <v>85.381073000000001</v>
      </c>
      <c r="AA92">
        <f>'AEO 53'!AB199</f>
        <v>85.376839000000004</v>
      </c>
      <c r="AB92">
        <f>'AEO 53'!AC199</f>
        <v>85.373008999999996</v>
      </c>
      <c r="AC92">
        <f>'AEO 53'!AD199</f>
        <v>85.369560000000007</v>
      </c>
      <c r="AD92">
        <f>'AEO 53'!AE199</f>
        <v>85.366401999999994</v>
      </c>
      <c r="AE92">
        <f>'AEO 53'!AF199</f>
        <v>85.363640000000004</v>
      </c>
      <c r="AF92">
        <f>'AEO 53'!AG199</f>
        <v>85.361191000000005</v>
      </c>
      <c r="AG92">
        <f>'AEO 53'!AH199</f>
        <v>85.359015999999997</v>
      </c>
      <c r="AH92">
        <f>'AEO 53'!AI199</f>
        <v>85.357101</v>
      </c>
      <c r="AI92">
        <f>'AEO 53'!AJ199</f>
        <v>85.349357999999995</v>
      </c>
    </row>
    <row r="93" spans="1:35" x14ac:dyDescent="0.25">
      <c r="A93" t="str">
        <f>'AEO 53'!B200</f>
        <v xml:space="preserve">  Small Crossover Cars</v>
      </c>
      <c r="B93">
        <f>'AEO 53'!C200</f>
        <v>49.141201000000002</v>
      </c>
      <c r="C93">
        <f>'AEO 53'!D200</f>
        <v>48.280109000000003</v>
      </c>
      <c r="D93">
        <f>'AEO 53'!E200</f>
        <v>47.529601999999997</v>
      </c>
      <c r="E93">
        <f>'AEO 53'!F200</f>
        <v>46.765770000000003</v>
      </c>
      <c r="F93">
        <f>'AEO 53'!G200</f>
        <v>46.006442999999997</v>
      </c>
      <c r="G93">
        <f>'AEO 53'!H200</f>
        <v>45.360312999999998</v>
      </c>
      <c r="H93">
        <f>'AEO 53'!I200</f>
        <v>44.724842000000002</v>
      </c>
      <c r="I93">
        <f>'AEO 53'!J200</f>
        <v>44.192528000000003</v>
      </c>
      <c r="J93">
        <f>'AEO 53'!K200</f>
        <v>43.816153999999997</v>
      </c>
      <c r="K93">
        <f>'AEO 53'!L200</f>
        <v>43.493724999999998</v>
      </c>
      <c r="L93">
        <f>'AEO 53'!M200</f>
        <v>43.203423000000001</v>
      </c>
      <c r="M93">
        <f>'AEO 53'!N200</f>
        <v>42.944744</v>
      </c>
      <c r="N93">
        <f>'AEO 53'!O200</f>
        <v>42.719256999999999</v>
      </c>
      <c r="O93">
        <f>'AEO 53'!P200</f>
        <v>42.524653999999998</v>
      </c>
      <c r="P93">
        <f>'AEO 53'!Q200</f>
        <v>42.359245000000001</v>
      </c>
      <c r="Q93">
        <f>'AEO 53'!R200</f>
        <v>42.219760999999998</v>
      </c>
      <c r="R93">
        <f>'AEO 53'!S200</f>
        <v>42.103290999999999</v>
      </c>
      <c r="S93">
        <f>'AEO 53'!T200</f>
        <v>41.942272000000003</v>
      </c>
      <c r="T93">
        <f>'AEO 53'!U200</f>
        <v>41.787143999999998</v>
      </c>
      <c r="U93">
        <f>'AEO 53'!V200</f>
        <v>41.649341999999997</v>
      </c>
      <c r="V93">
        <f>'AEO 53'!W200</f>
        <v>41.527897000000003</v>
      </c>
      <c r="W93">
        <f>'AEO 53'!X200</f>
        <v>41.422035000000001</v>
      </c>
      <c r="X93">
        <f>'AEO 53'!Y200</f>
        <v>41.331347999999998</v>
      </c>
      <c r="Y93">
        <f>'AEO 53'!Z200</f>
        <v>41.255119000000001</v>
      </c>
      <c r="Z93">
        <f>'AEO 53'!AA200</f>
        <v>41.250286000000003</v>
      </c>
      <c r="AA93">
        <f>'AEO 53'!AB200</f>
        <v>41.245907000000003</v>
      </c>
      <c r="AB93">
        <f>'AEO 53'!AC200</f>
        <v>41.241928000000001</v>
      </c>
      <c r="AC93">
        <f>'AEO 53'!AD200</f>
        <v>41.238349999999997</v>
      </c>
      <c r="AD93">
        <f>'AEO 53'!AE200</f>
        <v>41.235039</v>
      </c>
      <c r="AE93">
        <f>'AEO 53'!AF200</f>
        <v>41.232143000000001</v>
      </c>
      <c r="AF93">
        <f>'AEO 53'!AG200</f>
        <v>41.229565000000001</v>
      </c>
      <c r="AG93">
        <f>'AEO 53'!AH200</f>
        <v>41.22728</v>
      </c>
      <c r="AH93">
        <f>'AEO 53'!AI200</f>
        <v>41.225257999999997</v>
      </c>
      <c r="AI93">
        <f>'AEO 53'!AJ200</f>
        <v>41.217407000000001</v>
      </c>
    </row>
    <row r="94" spans="1:35" x14ac:dyDescent="0.25">
      <c r="A94" t="str">
        <f>'AEO 53'!B201</f>
        <v xml:space="preserve">  Large Crossover Cars</v>
      </c>
      <c r="B94">
        <f>'AEO 53'!C201</f>
        <v>63.706867000000003</v>
      </c>
      <c r="C94">
        <f>'AEO 53'!D201</f>
        <v>62.615893999999997</v>
      </c>
      <c r="D94">
        <f>'AEO 53'!E201</f>
        <v>61.594130999999997</v>
      </c>
      <c r="E94">
        <f>'AEO 53'!F201</f>
        <v>60.590995999999997</v>
      </c>
      <c r="F94">
        <f>'AEO 53'!G201</f>
        <v>59.739032999999999</v>
      </c>
      <c r="G94">
        <f>'AEO 53'!H201</f>
        <v>58.780064000000003</v>
      </c>
      <c r="H94">
        <f>'AEO 53'!I201</f>
        <v>57.817768000000001</v>
      </c>
      <c r="I94">
        <f>'AEO 53'!J201</f>
        <v>57.090977000000002</v>
      </c>
      <c r="J94">
        <f>'AEO 53'!K201</f>
        <v>56.572369000000002</v>
      </c>
      <c r="K94">
        <f>'AEO 53'!L201</f>
        <v>56.169528999999997</v>
      </c>
      <c r="L94">
        <f>'AEO 53'!M201</f>
        <v>55.801079000000001</v>
      </c>
      <c r="M94">
        <f>'AEO 53'!N201</f>
        <v>55.470730000000003</v>
      </c>
      <c r="N94">
        <f>'AEO 53'!O201</f>
        <v>55.180011999999998</v>
      </c>
      <c r="O94">
        <f>'AEO 53'!P201</f>
        <v>54.926144000000001</v>
      </c>
      <c r="P94">
        <f>'AEO 53'!Q201</f>
        <v>54.709091000000001</v>
      </c>
      <c r="Q94">
        <f>'AEO 53'!R201</f>
        <v>54.523907000000001</v>
      </c>
      <c r="R94">
        <f>'AEO 53'!S201</f>
        <v>54.366683999999999</v>
      </c>
      <c r="S94">
        <f>'AEO 53'!T201</f>
        <v>54.169006000000003</v>
      </c>
      <c r="T94">
        <f>'AEO 53'!U201</f>
        <v>53.981147999999997</v>
      </c>
      <c r="U94">
        <f>'AEO 53'!V201</f>
        <v>53.814124999999997</v>
      </c>
      <c r="V94">
        <f>'AEO 53'!W201</f>
        <v>53.666744000000001</v>
      </c>
      <c r="W94">
        <f>'AEO 53'!X201</f>
        <v>53.538155000000003</v>
      </c>
      <c r="X94">
        <f>'AEO 53'!Y201</f>
        <v>53.427836999999997</v>
      </c>
      <c r="Y94">
        <f>'AEO 53'!Z201</f>
        <v>53.334933999999997</v>
      </c>
      <c r="Z94">
        <f>'AEO 53'!AA201</f>
        <v>53.3279</v>
      </c>
      <c r="AA94">
        <f>'AEO 53'!AB201</f>
        <v>53.321423000000003</v>
      </c>
      <c r="AB94">
        <f>'AEO 53'!AC201</f>
        <v>53.315434000000003</v>
      </c>
      <c r="AC94">
        <f>'AEO 53'!AD201</f>
        <v>53.309905999999998</v>
      </c>
      <c r="AD94">
        <f>'AEO 53'!AE201</f>
        <v>53.304760000000002</v>
      </c>
      <c r="AE94">
        <f>'AEO 53'!AF201</f>
        <v>53.300037000000003</v>
      </c>
      <c r="AF94">
        <f>'AEO 53'!AG201</f>
        <v>53.295689000000003</v>
      </c>
      <c r="AG94">
        <f>'AEO 53'!AH201</f>
        <v>53.291691</v>
      </c>
      <c r="AH94">
        <f>'AEO 53'!AI201</f>
        <v>53.288021000000001</v>
      </c>
      <c r="AI94">
        <f>'AEO 53'!AJ201</f>
        <v>53.278576000000001</v>
      </c>
    </row>
    <row r="95" spans="1:35" x14ac:dyDescent="0.25">
      <c r="A95" t="str">
        <f>'AEO 53'!B202</f>
        <v xml:space="preserve">  Small Pickup</v>
      </c>
      <c r="B95">
        <f>'AEO 53'!C202</f>
        <v>0</v>
      </c>
      <c r="C95">
        <f>'AEO 53'!D202</f>
        <v>0</v>
      </c>
      <c r="D95">
        <f>'AEO 53'!E202</f>
        <v>54.338810000000002</v>
      </c>
      <c r="E95">
        <f>'AEO 53'!F202</f>
        <v>53.257668000000002</v>
      </c>
      <c r="F95">
        <f>'AEO 53'!G202</f>
        <v>52.157584999999997</v>
      </c>
      <c r="G95">
        <f>'AEO 53'!H202</f>
        <v>50.915061999999999</v>
      </c>
      <c r="H95">
        <f>'AEO 53'!I202</f>
        <v>49.878231</v>
      </c>
      <c r="I95">
        <f>'AEO 53'!J202</f>
        <v>49.079880000000003</v>
      </c>
      <c r="J95">
        <f>'AEO 53'!K202</f>
        <v>48.644669</v>
      </c>
      <c r="K95">
        <f>'AEO 53'!L202</f>
        <v>48.382057000000003</v>
      </c>
      <c r="L95">
        <f>'AEO 53'!M202</f>
        <v>48.142406000000001</v>
      </c>
      <c r="M95">
        <f>'AEO 53'!N202</f>
        <v>47.924351000000001</v>
      </c>
      <c r="N95">
        <f>'AEO 53'!O202</f>
        <v>47.727195999999999</v>
      </c>
      <c r="O95">
        <f>'AEO 53'!P202</f>
        <v>47.549697999999999</v>
      </c>
      <c r="P95">
        <f>'AEO 53'!Q202</f>
        <v>47.391342000000002</v>
      </c>
      <c r="Q95">
        <f>'AEO 53'!R202</f>
        <v>47.251286</v>
      </c>
      <c r="R95">
        <f>'AEO 53'!S202</f>
        <v>47.129317999999998</v>
      </c>
      <c r="S95">
        <f>'AEO 53'!T202</f>
        <v>46.959938000000001</v>
      </c>
      <c r="T95">
        <f>'AEO 53'!U202</f>
        <v>46.795009999999998</v>
      </c>
      <c r="U95">
        <f>'AEO 53'!V202</f>
        <v>46.647381000000003</v>
      </c>
      <c r="V95">
        <f>'AEO 53'!W202</f>
        <v>46.516860999999999</v>
      </c>
      <c r="W95">
        <f>'AEO 53'!X202</f>
        <v>46.403357999999997</v>
      </c>
      <c r="X95">
        <f>'AEO 53'!Y202</f>
        <v>46.306736000000001</v>
      </c>
      <c r="Y95">
        <f>'AEO 53'!Z202</f>
        <v>46.226821999999999</v>
      </c>
      <c r="Z95">
        <f>'AEO 53'!AA202</f>
        <v>46.220390000000002</v>
      </c>
      <c r="AA95">
        <f>'AEO 53'!AB202</f>
        <v>46.214492999999997</v>
      </c>
      <c r="AB95">
        <f>'AEO 53'!AC202</f>
        <v>46.209063999999998</v>
      </c>
      <c r="AC95">
        <f>'AEO 53'!AD202</f>
        <v>46.204070999999999</v>
      </c>
      <c r="AD95">
        <f>'AEO 53'!AE202</f>
        <v>46.138714</v>
      </c>
      <c r="AE95">
        <f>'AEO 53'!AF202</f>
        <v>46.134566999999997</v>
      </c>
      <c r="AF95">
        <f>'AEO 53'!AG202</f>
        <v>46.130760000000002</v>
      </c>
      <c r="AG95">
        <f>'AEO 53'!AH202</f>
        <v>46.127293000000002</v>
      </c>
      <c r="AH95">
        <f>'AEO 53'!AI202</f>
        <v>46.124141999999999</v>
      </c>
      <c r="AI95">
        <f>'AEO 53'!AJ202</f>
        <v>46.115177000000003</v>
      </c>
    </row>
    <row r="96" spans="1:35" x14ac:dyDescent="0.25">
      <c r="A96" t="str">
        <f>'AEO 53'!B203</f>
        <v xml:space="preserve">  Large Pickup</v>
      </c>
      <c r="B96">
        <f>'AEO 53'!C203</f>
        <v>0</v>
      </c>
      <c r="C96">
        <f>'AEO 53'!D203</f>
        <v>0</v>
      </c>
      <c r="D96">
        <f>'AEO 53'!E203</f>
        <v>0</v>
      </c>
      <c r="E96">
        <f>'AEO 53'!F203</f>
        <v>0</v>
      </c>
      <c r="F96">
        <f>'AEO 53'!G203</f>
        <v>0</v>
      </c>
      <c r="G96">
        <f>'AEO 53'!H203</f>
        <v>0</v>
      </c>
      <c r="H96">
        <f>'AEO 53'!I203</f>
        <v>0</v>
      </c>
      <c r="I96">
        <f>'AEO 53'!J203</f>
        <v>0</v>
      </c>
      <c r="J96">
        <f>'AEO 53'!K203</f>
        <v>0</v>
      </c>
      <c r="K96">
        <f>'AEO 53'!L203</f>
        <v>0</v>
      </c>
      <c r="L96">
        <f>'AEO 53'!M203</f>
        <v>0</v>
      </c>
      <c r="M96">
        <f>'AEO 53'!N203</f>
        <v>0</v>
      </c>
      <c r="N96">
        <f>'AEO 53'!O203</f>
        <v>0</v>
      </c>
      <c r="O96">
        <f>'AEO 53'!P203</f>
        <v>0</v>
      </c>
      <c r="P96">
        <f>'AEO 53'!Q203</f>
        <v>0</v>
      </c>
      <c r="Q96">
        <f>'AEO 53'!R203</f>
        <v>0</v>
      </c>
      <c r="R96">
        <f>'AEO 53'!S203</f>
        <v>0</v>
      </c>
      <c r="S96">
        <f>'AEO 53'!T203</f>
        <v>0</v>
      </c>
      <c r="T96">
        <f>'AEO 53'!U203</f>
        <v>0</v>
      </c>
      <c r="U96">
        <f>'AEO 53'!V203</f>
        <v>0</v>
      </c>
      <c r="V96">
        <f>'AEO 53'!W203</f>
        <v>0</v>
      </c>
      <c r="W96">
        <f>'AEO 53'!X203</f>
        <v>0</v>
      </c>
      <c r="X96">
        <f>'AEO 53'!Y203</f>
        <v>0</v>
      </c>
      <c r="Y96">
        <f>'AEO 53'!Z203</f>
        <v>0</v>
      </c>
      <c r="Z96">
        <f>'AEO 53'!AA203</f>
        <v>0</v>
      </c>
      <c r="AA96">
        <f>'AEO 53'!AB203</f>
        <v>0</v>
      </c>
      <c r="AB96">
        <f>'AEO 53'!AC203</f>
        <v>0</v>
      </c>
      <c r="AC96">
        <f>'AEO 53'!AD203</f>
        <v>0</v>
      </c>
      <c r="AD96">
        <f>'AEO 53'!AE203</f>
        <v>0</v>
      </c>
      <c r="AE96">
        <f>'AEO 53'!AF203</f>
        <v>0</v>
      </c>
      <c r="AF96">
        <f>'AEO 53'!AG203</f>
        <v>0</v>
      </c>
      <c r="AG96">
        <f>'AEO 53'!AH203</f>
        <v>0</v>
      </c>
      <c r="AH96">
        <f>'AEO 53'!AI203</f>
        <v>0</v>
      </c>
      <c r="AI96">
        <f>'AEO 53'!AJ203</f>
        <v>0</v>
      </c>
    </row>
    <row r="97" spans="1:35" x14ac:dyDescent="0.25">
      <c r="A97" t="str">
        <f>'AEO 53'!B204</f>
        <v xml:space="preserve">  Small Van</v>
      </c>
      <c r="B97">
        <f>'AEO 53'!C204</f>
        <v>0</v>
      </c>
      <c r="C97">
        <f>'AEO 53'!D204</f>
        <v>0</v>
      </c>
      <c r="D97">
        <f>'AEO 53'!E204</f>
        <v>0</v>
      </c>
      <c r="E97">
        <f>'AEO 53'!F204</f>
        <v>45.521312999999999</v>
      </c>
      <c r="F97">
        <f>'AEO 53'!G204</f>
        <v>44.797958000000001</v>
      </c>
      <c r="G97">
        <f>'AEO 53'!H204</f>
        <v>43.988934</v>
      </c>
      <c r="H97">
        <f>'AEO 53'!I204</f>
        <v>43.234408999999999</v>
      </c>
      <c r="I97">
        <f>'AEO 53'!J204</f>
        <v>42.570281999999999</v>
      </c>
      <c r="J97">
        <f>'AEO 53'!K204</f>
        <v>42.104385000000001</v>
      </c>
      <c r="K97">
        <f>'AEO 53'!L204</f>
        <v>41.865718999999999</v>
      </c>
      <c r="L97">
        <f>'AEO 53'!M204</f>
        <v>41.648417999999999</v>
      </c>
      <c r="M97">
        <f>'AEO 53'!N204</f>
        <v>41.451248</v>
      </c>
      <c r="N97">
        <f>'AEO 53'!O204</f>
        <v>41.273581999999998</v>
      </c>
      <c r="O97">
        <f>'AEO 53'!P204</f>
        <v>41.114258</v>
      </c>
      <c r="P97">
        <f>'AEO 53'!Q204</f>
        <v>40.972794</v>
      </c>
      <c r="Q97">
        <f>'AEO 53'!R204</f>
        <v>40.861282000000003</v>
      </c>
      <c r="R97">
        <f>'AEO 53'!S204</f>
        <v>40.761581</v>
      </c>
      <c r="S97">
        <f>'AEO 53'!T204</f>
        <v>40.605324000000003</v>
      </c>
      <c r="T97">
        <f>'AEO 53'!U204</f>
        <v>40.452328000000001</v>
      </c>
      <c r="U97">
        <f>'AEO 53'!V204</f>
        <v>40.315421999999998</v>
      </c>
      <c r="V97">
        <f>'AEO 53'!W204</f>
        <v>40.194446999999997</v>
      </c>
      <c r="W97">
        <f>'AEO 53'!X204</f>
        <v>40.092266000000002</v>
      </c>
      <c r="X97">
        <f>'AEO 53'!Y204</f>
        <v>40.002789</v>
      </c>
      <c r="Y97">
        <f>'AEO 53'!Z204</f>
        <v>39.928851999999999</v>
      </c>
      <c r="Z97">
        <f>'AEO 53'!AA204</f>
        <v>39.930683000000002</v>
      </c>
      <c r="AA97">
        <f>'AEO 53'!AB204</f>
        <v>39.925617000000003</v>
      </c>
      <c r="AB97">
        <f>'AEO 53'!AC204</f>
        <v>39.920997999999997</v>
      </c>
      <c r="AC97">
        <f>'AEO 53'!AD204</f>
        <v>39.916775000000001</v>
      </c>
      <c r="AD97">
        <f>'AEO 53'!AE204</f>
        <v>39.912914000000001</v>
      </c>
      <c r="AE97">
        <f>'AEO 53'!AF204</f>
        <v>39.909359000000002</v>
      </c>
      <c r="AF97">
        <f>'AEO 53'!AG204</f>
        <v>39.906162000000002</v>
      </c>
      <c r="AG97">
        <f>'AEO 53'!AH204</f>
        <v>39.903270999999997</v>
      </c>
      <c r="AH97">
        <f>'AEO 53'!AI204</f>
        <v>39.900669000000001</v>
      </c>
      <c r="AI97">
        <f>'AEO 53'!AJ204</f>
        <v>39.892249999999997</v>
      </c>
    </row>
    <row r="98" spans="1:35" x14ac:dyDescent="0.25">
      <c r="A98" t="str">
        <f>'AEO 53'!B205</f>
        <v xml:space="preserve">  Large Van</v>
      </c>
      <c r="B98">
        <f>'AEO 53'!C205</f>
        <v>0</v>
      </c>
      <c r="C98">
        <f>'AEO 53'!D205</f>
        <v>0</v>
      </c>
      <c r="D98">
        <f>'AEO 53'!E205</f>
        <v>0</v>
      </c>
      <c r="E98">
        <f>'AEO 53'!F205</f>
        <v>0</v>
      </c>
      <c r="F98">
        <f>'AEO 53'!G205</f>
        <v>0</v>
      </c>
      <c r="G98">
        <f>'AEO 53'!H205</f>
        <v>0</v>
      </c>
      <c r="H98">
        <f>'AEO 53'!I205</f>
        <v>0</v>
      </c>
      <c r="I98">
        <f>'AEO 53'!J205</f>
        <v>0</v>
      </c>
      <c r="J98">
        <f>'AEO 53'!K205</f>
        <v>0</v>
      </c>
      <c r="K98">
        <f>'AEO 53'!L205</f>
        <v>0</v>
      </c>
      <c r="L98">
        <f>'AEO 53'!M205</f>
        <v>0</v>
      </c>
      <c r="M98">
        <f>'AEO 53'!N205</f>
        <v>0</v>
      </c>
      <c r="N98">
        <f>'AEO 53'!O205</f>
        <v>0</v>
      </c>
      <c r="O98">
        <f>'AEO 53'!P205</f>
        <v>0</v>
      </c>
      <c r="P98">
        <f>'AEO 53'!Q205</f>
        <v>0</v>
      </c>
      <c r="Q98">
        <f>'AEO 53'!R205</f>
        <v>0</v>
      </c>
      <c r="R98">
        <f>'AEO 53'!S205</f>
        <v>0</v>
      </c>
      <c r="S98">
        <f>'AEO 53'!T205</f>
        <v>0</v>
      </c>
      <c r="T98">
        <f>'AEO 53'!U205</f>
        <v>0</v>
      </c>
      <c r="U98">
        <f>'AEO 53'!V205</f>
        <v>0</v>
      </c>
      <c r="V98">
        <f>'AEO 53'!W205</f>
        <v>0</v>
      </c>
      <c r="W98">
        <f>'AEO 53'!X205</f>
        <v>0</v>
      </c>
      <c r="X98">
        <f>'AEO 53'!Y205</f>
        <v>0</v>
      </c>
      <c r="Y98">
        <f>'AEO 53'!Z205</f>
        <v>0</v>
      </c>
      <c r="Z98">
        <f>'AEO 53'!AA205</f>
        <v>0</v>
      </c>
      <c r="AA98">
        <f>'AEO 53'!AB205</f>
        <v>0</v>
      </c>
      <c r="AB98">
        <f>'AEO 53'!AC205</f>
        <v>0</v>
      </c>
      <c r="AC98">
        <f>'AEO 53'!AD205</f>
        <v>0</v>
      </c>
      <c r="AD98">
        <f>'AEO 53'!AE205</f>
        <v>0</v>
      </c>
      <c r="AE98">
        <f>'AEO 53'!AF205</f>
        <v>0</v>
      </c>
      <c r="AF98">
        <f>'AEO 53'!AG205</f>
        <v>0</v>
      </c>
      <c r="AG98">
        <f>'AEO 53'!AH205</f>
        <v>0</v>
      </c>
      <c r="AH98">
        <f>'AEO 53'!AI205</f>
        <v>0</v>
      </c>
      <c r="AI98">
        <f>'AEO 53'!AJ205</f>
        <v>0</v>
      </c>
    </row>
    <row r="99" spans="1:35" x14ac:dyDescent="0.25">
      <c r="A99" t="str">
        <f>'AEO 53'!B206</f>
        <v xml:space="preserve">  Small Utility</v>
      </c>
      <c r="B99">
        <f>'AEO 53'!C206</f>
        <v>0</v>
      </c>
      <c r="C99">
        <f>'AEO 53'!D206</f>
        <v>0</v>
      </c>
      <c r="D99">
        <f>'AEO 53'!E206</f>
        <v>0</v>
      </c>
      <c r="E99">
        <f>'AEO 53'!F206</f>
        <v>0</v>
      </c>
      <c r="F99">
        <f>'AEO 53'!G206</f>
        <v>0</v>
      </c>
      <c r="G99">
        <f>'AEO 53'!H206</f>
        <v>0</v>
      </c>
      <c r="H99">
        <f>'AEO 53'!I206</f>
        <v>0</v>
      </c>
      <c r="I99">
        <f>'AEO 53'!J206</f>
        <v>0</v>
      </c>
      <c r="J99">
        <f>'AEO 53'!K206</f>
        <v>0</v>
      </c>
      <c r="K99">
        <f>'AEO 53'!L206</f>
        <v>0</v>
      </c>
      <c r="L99">
        <f>'AEO 53'!M206</f>
        <v>0</v>
      </c>
      <c r="M99">
        <f>'AEO 53'!N206</f>
        <v>0</v>
      </c>
      <c r="N99">
        <f>'AEO 53'!O206</f>
        <v>0</v>
      </c>
      <c r="O99">
        <f>'AEO 53'!P206</f>
        <v>0</v>
      </c>
      <c r="P99">
        <f>'AEO 53'!Q206</f>
        <v>0</v>
      </c>
      <c r="Q99">
        <f>'AEO 53'!R206</f>
        <v>0</v>
      </c>
      <c r="R99">
        <f>'AEO 53'!S206</f>
        <v>0</v>
      </c>
      <c r="S99">
        <f>'AEO 53'!T206</f>
        <v>0</v>
      </c>
      <c r="T99">
        <f>'AEO 53'!U206</f>
        <v>0</v>
      </c>
      <c r="U99">
        <f>'AEO 53'!V206</f>
        <v>0</v>
      </c>
      <c r="V99">
        <f>'AEO 53'!W206</f>
        <v>0</v>
      </c>
      <c r="W99">
        <f>'AEO 53'!X206</f>
        <v>0</v>
      </c>
      <c r="X99">
        <f>'AEO 53'!Y206</f>
        <v>0</v>
      </c>
      <c r="Y99">
        <f>'AEO 53'!Z206</f>
        <v>0</v>
      </c>
      <c r="Z99">
        <f>'AEO 53'!AA206</f>
        <v>0</v>
      </c>
      <c r="AA99">
        <f>'AEO 53'!AB206</f>
        <v>0</v>
      </c>
      <c r="AB99">
        <f>'AEO 53'!AC206</f>
        <v>0</v>
      </c>
      <c r="AC99">
        <f>'AEO 53'!AD206</f>
        <v>0</v>
      </c>
      <c r="AD99">
        <f>'AEO 53'!AE206</f>
        <v>0</v>
      </c>
      <c r="AE99">
        <f>'AEO 53'!AF206</f>
        <v>0</v>
      </c>
      <c r="AF99">
        <f>'AEO 53'!AG206</f>
        <v>0</v>
      </c>
      <c r="AG99">
        <f>'AEO 53'!AH206</f>
        <v>0</v>
      </c>
      <c r="AH99">
        <f>'AEO 53'!AI206</f>
        <v>0</v>
      </c>
      <c r="AI99">
        <f>'AEO 53'!AJ206</f>
        <v>0</v>
      </c>
    </row>
    <row r="100" spans="1:35" x14ac:dyDescent="0.25">
      <c r="A100" t="str">
        <f>'AEO 53'!B207</f>
        <v xml:space="preserve">  Large Utility</v>
      </c>
      <c r="B100">
        <f>'AEO 53'!C207</f>
        <v>0</v>
      </c>
      <c r="C100">
        <f>'AEO 53'!D207</f>
        <v>0</v>
      </c>
      <c r="D100">
        <f>'AEO 53'!E207</f>
        <v>0</v>
      </c>
      <c r="E100">
        <f>'AEO 53'!F207</f>
        <v>0</v>
      </c>
      <c r="F100">
        <f>'AEO 53'!G207</f>
        <v>0</v>
      </c>
      <c r="G100">
        <f>'AEO 53'!H207</f>
        <v>0</v>
      </c>
      <c r="H100">
        <f>'AEO 53'!I207</f>
        <v>0</v>
      </c>
      <c r="I100">
        <f>'AEO 53'!J207</f>
        <v>0</v>
      </c>
      <c r="J100">
        <f>'AEO 53'!K207</f>
        <v>0</v>
      </c>
      <c r="K100">
        <f>'AEO 53'!L207</f>
        <v>0</v>
      </c>
      <c r="L100">
        <f>'AEO 53'!M207</f>
        <v>0</v>
      </c>
      <c r="M100">
        <f>'AEO 53'!N207</f>
        <v>0</v>
      </c>
      <c r="N100">
        <f>'AEO 53'!O207</f>
        <v>0</v>
      </c>
      <c r="O100">
        <f>'AEO 53'!P207</f>
        <v>0</v>
      </c>
      <c r="P100">
        <f>'AEO 53'!Q207</f>
        <v>0</v>
      </c>
      <c r="Q100">
        <f>'AEO 53'!R207</f>
        <v>0</v>
      </c>
      <c r="R100">
        <f>'AEO 53'!S207</f>
        <v>0</v>
      </c>
      <c r="S100">
        <f>'AEO 53'!T207</f>
        <v>0</v>
      </c>
      <c r="T100">
        <f>'AEO 53'!U207</f>
        <v>0</v>
      </c>
      <c r="U100">
        <f>'AEO 53'!V207</f>
        <v>0</v>
      </c>
      <c r="V100">
        <f>'AEO 53'!W207</f>
        <v>0</v>
      </c>
      <c r="W100">
        <f>'AEO 53'!X207</f>
        <v>0</v>
      </c>
      <c r="X100">
        <f>'AEO 53'!Y207</f>
        <v>0</v>
      </c>
      <c r="Y100">
        <f>'AEO 53'!Z207</f>
        <v>0</v>
      </c>
      <c r="Z100">
        <f>'AEO 53'!AA207</f>
        <v>0</v>
      </c>
      <c r="AA100">
        <f>'AEO 53'!AB207</f>
        <v>0</v>
      </c>
      <c r="AB100">
        <f>'AEO 53'!AC207</f>
        <v>0</v>
      </c>
      <c r="AC100">
        <f>'AEO 53'!AD207</f>
        <v>0</v>
      </c>
      <c r="AD100">
        <f>'AEO 53'!AE207</f>
        <v>0</v>
      </c>
      <c r="AE100">
        <f>'AEO 53'!AF207</f>
        <v>0</v>
      </c>
      <c r="AF100">
        <f>'AEO 53'!AG207</f>
        <v>0</v>
      </c>
      <c r="AG100">
        <f>'AEO 53'!AH207</f>
        <v>0</v>
      </c>
      <c r="AH100">
        <f>'AEO 53'!AI207</f>
        <v>0</v>
      </c>
      <c r="AI100">
        <f>'AEO 53'!AJ207</f>
        <v>0</v>
      </c>
    </row>
    <row r="101" spans="1:35" x14ac:dyDescent="0.25">
      <c r="A101" t="str">
        <f>'AEO 53'!B208</f>
        <v xml:space="preserve">  Small Crossover Trucks</v>
      </c>
      <c r="B101">
        <f>'AEO 53'!C208</f>
        <v>0</v>
      </c>
      <c r="C101">
        <f>'AEO 53'!D208</f>
        <v>0</v>
      </c>
      <c r="D101">
        <f>'AEO 53'!E208</f>
        <v>52.881923999999998</v>
      </c>
      <c r="E101">
        <f>'AEO 53'!F208</f>
        <v>51.948135000000001</v>
      </c>
      <c r="F101">
        <f>'AEO 53'!G208</f>
        <v>50.972183000000001</v>
      </c>
      <c r="G101">
        <f>'AEO 53'!H208</f>
        <v>50.128258000000002</v>
      </c>
      <c r="H101">
        <f>'AEO 53'!I208</f>
        <v>49.495486999999997</v>
      </c>
      <c r="I101">
        <f>'AEO 53'!J208</f>
        <v>48.889729000000003</v>
      </c>
      <c r="J101">
        <f>'AEO 53'!K208</f>
        <v>48.305027000000003</v>
      </c>
      <c r="K101">
        <f>'AEO 53'!L208</f>
        <v>47.962733999999998</v>
      </c>
      <c r="L101">
        <f>'AEO 53'!M208</f>
        <v>47.655200999999998</v>
      </c>
      <c r="M101">
        <f>'AEO 53'!N208</f>
        <v>47.380245000000002</v>
      </c>
      <c r="N101">
        <f>'AEO 53'!O208</f>
        <v>47.139229</v>
      </c>
      <c r="O101">
        <f>'AEO 53'!P208</f>
        <v>46.930675999999998</v>
      </c>
      <c r="P101">
        <f>'AEO 53'!Q208</f>
        <v>46.752262000000002</v>
      </c>
      <c r="Q101">
        <f>'AEO 53'!R208</f>
        <v>46.609718000000001</v>
      </c>
      <c r="R101">
        <f>'AEO 53'!S208</f>
        <v>46.471767</v>
      </c>
      <c r="S101">
        <f>'AEO 53'!T208</f>
        <v>46.301246999999996</v>
      </c>
      <c r="T101">
        <f>'AEO 53'!U208</f>
        <v>46.137332999999998</v>
      </c>
      <c r="U101">
        <f>'AEO 53'!V208</f>
        <v>45.991661000000001</v>
      </c>
      <c r="V101">
        <f>'AEO 53'!W208</f>
        <v>45.863132</v>
      </c>
      <c r="W101">
        <f>'AEO 53'!X208</f>
        <v>45.749954000000002</v>
      </c>
      <c r="X101">
        <f>'AEO 53'!Y208</f>
        <v>45.654040999999999</v>
      </c>
      <c r="Y101">
        <f>'AEO 53'!Z208</f>
        <v>45.573405999999999</v>
      </c>
      <c r="Z101">
        <f>'AEO 53'!AA208</f>
        <v>45.561829000000003</v>
      </c>
      <c r="AA101">
        <f>'AEO 53'!AB208</f>
        <v>45.556930999999999</v>
      </c>
      <c r="AB101">
        <f>'AEO 53'!AC208</f>
        <v>45.552464000000001</v>
      </c>
      <c r="AC101">
        <f>'AEO 53'!AD208</f>
        <v>45.548392999999997</v>
      </c>
      <c r="AD101">
        <f>'AEO 53'!AE208</f>
        <v>45.548366999999999</v>
      </c>
      <c r="AE101">
        <f>'AEO 53'!AF208</f>
        <v>45.544975000000001</v>
      </c>
      <c r="AF101">
        <f>'AEO 53'!AG208</f>
        <v>45.541888999999998</v>
      </c>
      <c r="AG101">
        <f>'AEO 53'!AH208</f>
        <v>45.539124000000001</v>
      </c>
      <c r="AH101">
        <f>'AEO 53'!AI208</f>
        <v>45.536651999999997</v>
      </c>
      <c r="AI101">
        <f>'AEO 53'!AJ208</f>
        <v>45.528339000000003</v>
      </c>
    </row>
    <row r="102" spans="1:35" x14ac:dyDescent="0.25">
      <c r="A102" t="str">
        <f>'AEO 53'!B209</f>
        <v xml:space="preserve">  Large Crossover Trucks</v>
      </c>
      <c r="B102">
        <f>'AEO 53'!C209</f>
        <v>0</v>
      </c>
      <c r="C102">
        <f>'AEO 53'!D209</f>
        <v>0</v>
      </c>
      <c r="D102">
        <f>'AEO 53'!E209</f>
        <v>73.825974000000002</v>
      </c>
      <c r="E102">
        <f>'AEO 53'!F209</f>
        <v>72.465468999999999</v>
      </c>
      <c r="F102">
        <f>'AEO 53'!G209</f>
        <v>71.354911999999999</v>
      </c>
      <c r="G102">
        <f>'AEO 53'!H209</f>
        <v>70.296325999999993</v>
      </c>
      <c r="H102">
        <f>'AEO 53'!I209</f>
        <v>69.402916000000005</v>
      </c>
      <c r="I102">
        <f>'AEO 53'!J209</f>
        <v>68.571128999999999</v>
      </c>
      <c r="J102">
        <f>'AEO 53'!K209</f>
        <v>68.231087000000002</v>
      </c>
      <c r="K102">
        <f>'AEO 53'!L209</f>
        <v>67.795494000000005</v>
      </c>
      <c r="L102">
        <f>'AEO 53'!M209</f>
        <v>67.394745</v>
      </c>
      <c r="M102">
        <f>'AEO 53'!N209</f>
        <v>67.034392999999994</v>
      </c>
      <c r="N102">
        <f>'AEO 53'!O209</f>
        <v>66.715560999999994</v>
      </c>
      <c r="O102">
        <f>'AEO 53'!P209</f>
        <v>66.436431999999996</v>
      </c>
      <c r="P102">
        <f>'AEO 53'!Q209</f>
        <v>66.194382000000004</v>
      </c>
      <c r="Q102">
        <f>'AEO 53'!R209</f>
        <v>65.994049000000004</v>
      </c>
      <c r="R102">
        <f>'AEO 53'!S209</f>
        <v>65.810508999999996</v>
      </c>
      <c r="S102">
        <f>'AEO 53'!T209</f>
        <v>65.593117000000007</v>
      </c>
      <c r="T102">
        <f>'AEO 53'!U209</f>
        <v>65.387123000000003</v>
      </c>
      <c r="U102">
        <f>'AEO 53'!V209</f>
        <v>65.203772999999998</v>
      </c>
      <c r="V102">
        <f>'AEO 53'!W209</f>
        <v>65.041908000000006</v>
      </c>
      <c r="W102">
        <f>'AEO 53'!X209</f>
        <v>64.899765000000002</v>
      </c>
      <c r="X102">
        <f>'AEO 53'!Y209</f>
        <v>64.778564000000003</v>
      </c>
      <c r="Y102">
        <f>'AEO 53'!Z209</f>
        <v>64.676575</v>
      </c>
      <c r="Z102">
        <f>'AEO 53'!AA209</f>
        <v>64.663498000000004</v>
      </c>
      <c r="AA102">
        <f>'AEO 53'!AB209</f>
        <v>64.655724000000006</v>
      </c>
      <c r="AB102">
        <f>'AEO 53'!AC209</f>
        <v>64.648521000000002</v>
      </c>
      <c r="AC102">
        <f>'AEO 53'!AD209</f>
        <v>64.641823000000002</v>
      </c>
      <c r="AD102">
        <f>'AEO 53'!AE209</f>
        <v>64.641570999999999</v>
      </c>
      <c r="AE102">
        <f>'AEO 53'!AF209</f>
        <v>64.635756999999998</v>
      </c>
      <c r="AF102">
        <f>'AEO 53'!AG209</f>
        <v>64.630356000000006</v>
      </c>
      <c r="AG102">
        <f>'AEO 53'!AH209</f>
        <v>64.625350999999995</v>
      </c>
      <c r="AH102">
        <f>'AEO 53'!AI209</f>
        <v>64.620688999999999</v>
      </c>
      <c r="AI102">
        <f>'AEO 53'!AJ209</f>
        <v>64.610291000000004</v>
      </c>
    </row>
    <row r="104" spans="1:35" x14ac:dyDescent="0.25">
      <c r="A104" t="s">
        <v>1140</v>
      </c>
    </row>
    <row r="105" spans="1:35" x14ac:dyDescent="0.25">
      <c r="A105" t="str">
        <f>'AEO 53'!B212</f>
        <v xml:space="preserve">  Mini-compact Cars</v>
      </c>
      <c r="B105">
        <f>'AEO 53'!C212</f>
        <v>0</v>
      </c>
      <c r="C105">
        <f>'AEO 53'!D212</f>
        <v>0</v>
      </c>
      <c r="D105">
        <f>'AEO 53'!E212</f>
        <v>0</v>
      </c>
      <c r="E105">
        <f>'AEO 53'!F212</f>
        <v>0</v>
      </c>
      <c r="F105">
        <f>'AEO 53'!G212</f>
        <v>0</v>
      </c>
      <c r="G105">
        <f>'AEO 53'!H212</f>
        <v>0</v>
      </c>
      <c r="H105">
        <f>'AEO 53'!I212</f>
        <v>0</v>
      </c>
      <c r="I105">
        <f>'AEO 53'!J212</f>
        <v>0</v>
      </c>
      <c r="J105">
        <f>'AEO 53'!K212</f>
        <v>0</v>
      </c>
      <c r="K105">
        <f>'AEO 53'!L212</f>
        <v>0</v>
      </c>
      <c r="L105">
        <f>'AEO 53'!M212</f>
        <v>0</v>
      </c>
      <c r="M105">
        <f>'AEO 53'!N212</f>
        <v>0</v>
      </c>
      <c r="N105">
        <f>'AEO 53'!O212</f>
        <v>0</v>
      </c>
      <c r="O105">
        <f>'AEO 53'!P212</f>
        <v>0</v>
      </c>
      <c r="P105">
        <f>'AEO 53'!Q212</f>
        <v>0</v>
      </c>
      <c r="Q105">
        <f>'AEO 53'!R212</f>
        <v>0</v>
      </c>
      <c r="R105">
        <f>'AEO 53'!S212</f>
        <v>0</v>
      </c>
      <c r="S105">
        <f>'AEO 53'!T212</f>
        <v>0</v>
      </c>
      <c r="T105">
        <f>'AEO 53'!U212</f>
        <v>0</v>
      </c>
      <c r="U105">
        <f>'AEO 53'!V212</f>
        <v>0</v>
      </c>
      <c r="V105">
        <f>'AEO 53'!W212</f>
        <v>0</v>
      </c>
      <c r="W105">
        <f>'AEO 53'!X212</f>
        <v>0</v>
      </c>
      <c r="X105">
        <f>'AEO 53'!Y212</f>
        <v>0</v>
      </c>
      <c r="Y105">
        <f>'AEO 53'!Z212</f>
        <v>0</v>
      </c>
      <c r="Z105">
        <f>'AEO 53'!AA212</f>
        <v>0</v>
      </c>
      <c r="AA105">
        <f>'AEO 53'!AB212</f>
        <v>0</v>
      </c>
      <c r="AB105">
        <f>'AEO 53'!AC212</f>
        <v>0</v>
      </c>
      <c r="AC105">
        <f>'AEO 53'!AD212</f>
        <v>0</v>
      </c>
      <c r="AD105">
        <f>'AEO 53'!AE212</f>
        <v>0</v>
      </c>
      <c r="AE105">
        <f>'AEO 53'!AF212</f>
        <v>0</v>
      </c>
      <c r="AF105">
        <f>'AEO 53'!AG212</f>
        <v>0</v>
      </c>
      <c r="AG105">
        <f>'AEO 53'!AH212</f>
        <v>0</v>
      </c>
      <c r="AH105">
        <f>'AEO 53'!AI212</f>
        <v>0</v>
      </c>
      <c r="AI105">
        <f>'AEO 53'!AJ212</f>
        <v>0</v>
      </c>
    </row>
    <row r="106" spans="1:35" x14ac:dyDescent="0.25">
      <c r="A106" t="str">
        <f>'AEO 53'!B213</f>
        <v xml:space="preserve">  Subcompact Cars</v>
      </c>
      <c r="B106">
        <f>'AEO 53'!C213</f>
        <v>0</v>
      </c>
      <c r="C106">
        <f>'AEO 53'!D213</f>
        <v>0</v>
      </c>
      <c r="D106">
        <f>'AEO 53'!E213</f>
        <v>0</v>
      </c>
      <c r="E106">
        <f>'AEO 53'!F213</f>
        <v>61.871357000000003</v>
      </c>
      <c r="F106">
        <f>'AEO 53'!G213</f>
        <v>60.837513000000001</v>
      </c>
      <c r="G106">
        <f>'AEO 53'!H213</f>
        <v>59.430294000000004</v>
      </c>
      <c r="H106">
        <f>'AEO 53'!I213</f>
        <v>58.095717999999998</v>
      </c>
      <c r="I106">
        <f>'AEO 53'!J213</f>
        <v>57.055228999999997</v>
      </c>
      <c r="J106">
        <f>'AEO 53'!K213</f>
        <v>56.410026999999999</v>
      </c>
      <c r="K106">
        <f>'AEO 53'!L213</f>
        <v>56.026778999999998</v>
      </c>
      <c r="L106">
        <f>'AEO 53'!M213</f>
        <v>55.686371000000001</v>
      </c>
      <c r="M106">
        <f>'AEO 53'!N213</f>
        <v>55.376143999999996</v>
      </c>
      <c r="N106">
        <f>'AEO 53'!O213</f>
        <v>55.094546999999999</v>
      </c>
      <c r="O106">
        <f>'AEO 53'!P213</f>
        <v>54.840504000000003</v>
      </c>
      <c r="P106">
        <f>'AEO 53'!Q213</f>
        <v>54.613177999999998</v>
      </c>
      <c r="Q106">
        <f>'AEO 53'!R213</f>
        <v>54.411284999999999</v>
      </c>
      <c r="R106">
        <f>'AEO 53'!S213</f>
        <v>54.233772000000002</v>
      </c>
      <c r="S106">
        <f>'AEO 53'!T213</f>
        <v>54.013160999999997</v>
      </c>
      <c r="T106">
        <f>'AEO 53'!U213</f>
        <v>53.802016999999999</v>
      </c>
      <c r="U106">
        <f>'AEO 53'!V213</f>
        <v>53.612976000000003</v>
      </c>
      <c r="V106">
        <f>'AEO 53'!W213</f>
        <v>53.445838999999999</v>
      </c>
      <c r="W106">
        <f>'AEO 53'!X213</f>
        <v>53.300106</v>
      </c>
      <c r="X106">
        <f>'AEO 53'!Y213</f>
        <v>53.175716000000001</v>
      </c>
      <c r="Y106">
        <f>'AEO 53'!Z213</f>
        <v>53.072364999999998</v>
      </c>
      <c r="Z106">
        <f>'AEO 53'!AA213</f>
        <v>53.062603000000003</v>
      </c>
      <c r="AA106">
        <f>'AEO 53'!AB213</f>
        <v>53.053519999999999</v>
      </c>
      <c r="AB106">
        <f>'AEO 53'!AC213</f>
        <v>53.045029</v>
      </c>
      <c r="AC106">
        <f>'AEO 53'!AD213</f>
        <v>53.037132</v>
      </c>
      <c r="AD106">
        <f>'AEO 53'!AE213</f>
        <v>53.029617000000002</v>
      </c>
      <c r="AE106">
        <f>'AEO 53'!AF213</f>
        <v>53.022686</v>
      </c>
      <c r="AF106">
        <f>'AEO 53'!AG213</f>
        <v>53.016224000000001</v>
      </c>
      <c r="AG106">
        <f>'AEO 53'!AH213</f>
        <v>53.010193000000001</v>
      </c>
      <c r="AH106">
        <f>'AEO 53'!AI213</f>
        <v>53.004513000000003</v>
      </c>
      <c r="AI106">
        <f>'AEO 53'!AJ213</f>
        <v>52.993164</v>
      </c>
    </row>
    <row r="107" spans="1:35" x14ac:dyDescent="0.25">
      <c r="A107" t="str">
        <f>'AEO 53'!B214</f>
        <v xml:space="preserve">  Compact Cars</v>
      </c>
      <c r="B107">
        <f>'AEO 53'!C214</f>
        <v>0</v>
      </c>
      <c r="C107">
        <f>'AEO 53'!D214</f>
        <v>0</v>
      </c>
      <c r="D107">
        <f>'AEO 53'!E214</f>
        <v>0</v>
      </c>
      <c r="E107">
        <f>'AEO 53'!F214</f>
        <v>55.067577</v>
      </c>
      <c r="F107">
        <f>'AEO 53'!G214</f>
        <v>54.043799999999997</v>
      </c>
      <c r="G107">
        <f>'AEO 53'!H214</f>
        <v>53.079231</v>
      </c>
      <c r="H107">
        <f>'AEO 53'!I214</f>
        <v>52.235683000000002</v>
      </c>
      <c r="I107">
        <f>'AEO 53'!J214</f>
        <v>51.458710000000004</v>
      </c>
      <c r="J107">
        <f>'AEO 53'!K214</f>
        <v>50.861415999999998</v>
      </c>
      <c r="K107">
        <f>'AEO 53'!L214</f>
        <v>50.491050999999999</v>
      </c>
      <c r="L107">
        <f>'AEO 53'!M214</f>
        <v>50.157249</v>
      </c>
      <c r="M107">
        <f>'AEO 53'!N214</f>
        <v>49.852665000000002</v>
      </c>
      <c r="N107">
        <f>'AEO 53'!O214</f>
        <v>49.576847000000001</v>
      </c>
      <c r="O107">
        <f>'AEO 53'!P214</f>
        <v>49.328453000000003</v>
      </c>
      <c r="P107">
        <f>'AEO 53'!Q214</f>
        <v>49.106017999999999</v>
      </c>
      <c r="Q107">
        <f>'AEO 53'!R214</f>
        <v>48.908099999999997</v>
      </c>
      <c r="R107">
        <f>'AEO 53'!S214</f>
        <v>48.733910000000002</v>
      </c>
      <c r="S107">
        <f>'AEO 53'!T214</f>
        <v>48.516334999999998</v>
      </c>
      <c r="T107">
        <f>'AEO 53'!U214</f>
        <v>48.307761999999997</v>
      </c>
      <c r="U107">
        <f>'AEO 53'!V214</f>
        <v>48.120846</v>
      </c>
      <c r="V107">
        <f>'AEO 53'!W214</f>
        <v>47.955444</v>
      </c>
      <c r="W107">
        <f>'AEO 53'!X214</f>
        <v>47.811356000000004</v>
      </c>
      <c r="X107">
        <f>'AEO 53'!Y214</f>
        <v>47.688343000000003</v>
      </c>
      <c r="Y107">
        <f>'AEO 53'!Z214</f>
        <v>47.586089999999999</v>
      </c>
      <c r="Z107">
        <f>'AEO 53'!AA214</f>
        <v>47.576622</v>
      </c>
      <c r="AA107">
        <f>'AEO 53'!AB214</f>
        <v>47.567782999999999</v>
      </c>
      <c r="AB107">
        <f>'AEO 53'!AC214</f>
        <v>47.559539999999998</v>
      </c>
      <c r="AC107">
        <f>'AEO 53'!AD214</f>
        <v>47.551842000000001</v>
      </c>
      <c r="AD107">
        <f>'AEO 53'!AE214</f>
        <v>47.544623999999999</v>
      </c>
      <c r="AE107">
        <f>'AEO 53'!AF214</f>
        <v>47.537875999999997</v>
      </c>
      <c r="AF107">
        <f>'AEO 53'!AG214</f>
        <v>47.531562999999998</v>
      </c>
      <c r="AG107">
        <f>'AEO 53'!AH214</f>
        <v>47.525658</v>
      </c>
      <c r="AH107">
        <f>'AEO 53'!AI214</f>
        <v>47.520156999999998</v>
      </c>
      <c r="AI107">
        <f>'AEO 53'!AJ214</f>
        <v>47.508918999999999</v>
      </c>
    </row>
    <row r="108" spans="1:35" x14ac:dyDescent="0.25">
      <c r="A108" t="str">
        <f>'AEO 53'!B215</f>
        <v xml:space="preserve">  Midsize Cars</v>
      </c>
      <c r="B108">
        <f>'AEO 53'!C215</f>
        <v>61.704383999999997</v>
      </c>
      <c r="C108">
        <f>'AEO 53'!D215</f>
        <v>60.296214999999997</v>
      </c>
      <c r="D108">
        <f>'AEO 53'!E215</f>
        <v>58.985492999999998</v>
      </c>
      <c r="E108">
        <f>'AEO 53'!F215</f>
        <v>57.560527999999998</v>
      </c>
      <c r="F108">
        <f>'AEO 53'!G215</f>
        <v>56.219493999999997</v>
      </c>
      <c r="G108">
        <f>'AEO 53'!H215</f>
        <v>54.994438000000002</v>
      </c>
      <c r="H108">
        <f>'AEO 53'!I215</f>
        <v>53.936954</v>
      </c>
      <c r="I108">
        <f>'AEO 53'!J215</f>
        <v>53.297508000000001</v>
      </c>
      <c r="J108">
        <f>'AEO 53'!K215</f>
        <v>52.635426000000002</v>
      </c>
      <c r="K108">
        <f>'AEO 53'!L215</f>
        <v>52.170807000000003</v>
      </c>
      <c r="L108">
        <f>'AEO 53'!M215</f>
        <v>51.751015000000002</v>
      </c>
      <c r="M108">
        <f>'AEO 53'!N215</f>
        <v>51.370510000000003</v>
      </c>
      <c r="N108">
        <f>'AEO 53'!O215</f>
        <v>51.029850000000003</v>
      </c>
      <c r="O108">
        <f>'AEO 53'!P215</f>
        <v>50.727210999999997</v>
      </c>
      <c r="P108">
        <f>'AEO 53'!Q215</f>
        <v>50.459549000000003</v>
      </c>
      <c r="Q108">
        <f>'AEO 53'!R215</f>
        <v>50.224361000000002</v>
      </c>
      <c r="R108">
        <f>'AEO 53'!S215</f>
        <v>50.019291000000003</v>
      </c>
      <c r="S108">
        <f>'AEO 53'!T215</f>
        <v>49.775573999999999</v>
      </c>
      <c r="T108">
        <f>'AEO 53'!U215</f>
        <v>49.544837999999999</v>
      </c>
      <c r="U108">
        <f>'AEO 53'!V215</f>
        <v>49.338875000000002</v>
      </c>
      <c r="V108">
        <f>'AEO 53'!W215</f>
        <v>49.156742000000001</v>
      </c>
      <c r="W108">
        <f>'AEO 53'!X215</f>
        <v>48.997844999999998</v>
      </c>
      <c r="X108">
        <f>'AEO 53'!Y215</f>
        <v>48.861713000000002</v>
      </c>
      <c r="Y108">
        <f>'AEO 53'!Z215</f>
        <v>48.747642999999997</v>
      </c>
      <c r="Z108">
        <f>'AEO 53'!AA215</f>
        <v>48.737152000000002</v>
      </c>
      <c r="AA108">
        <f>'AEO 53'!AB215</f>
        <v>48.727336999999999</v>
      </c>
      <c r="AB108">
        <f>'AEO 53'!AC215</f>
        <v>48.718150999999999</v>
      </c>
      <c r="AC108">
        <f>'AEO 53'!AD215</f>
        <v>48.709544999999999</v>
      </c>
      <c r="AD108">
        <f>'AEO 53'!AE215</f>
        <v>48.701458000000002</v>
      </c>
      <c r="AE108">
        <f>'AEO 53'!AF215</f>
        <v>48.693874000000001</v>
      </c>
      <c r="AF108">
        <f>'AEO 53'!AG215</f>
        <v>48.686740999999998</v>
      </c>
      <c r="AG108">
        <f>'AEO 53'!AH215</f>
        <v>48.680058000000002</v>
      </c>
      <c r="AH108">
        <f>'AEO 53'!AI215</f>
        <v>48.673805000000002</v>
      </c>
      <c r="AI108">
        <f>'AEO 53'!AJ215</f>
        <v>48.661819000000001</v>
      </c>
    </row>
    <row r="109" spans="1:35" x14ac:dyDescent="0.25">
      <c r="A109" t="str">
        <f>'AEO 53'!B216</f>
        <v xml:space="preserve">  Large Cars</v>
      </c>
      <c r="B109">
        <f>'AEO 53'!C216</f>
        <v>78.128005999999999</v>
      </c>
      <c r="C109">
        <f>'AEO 53'!D216</f>
        <v>76.449828999999994</v>
      </c>
      <c r="D109">
        <f>'AEO 53'!E216</f>
        <v>74.862639999999999</v>
      </c>
      <c r="E109">
        <f>'AEO 53'!F216</f>
        <v>73.290076999999997</v>
      </c>
      <c r="F109">
        <f>'AEO 53'!G216</f>
        <v>71.993599000000003</v>
      </c>
      <c r="G109">
        <f>'AEO 53'!H216</f>
        <v>70.522041000000002</v>
      </c>
      <c r="H109">
        <f>'AEO 53'!I216</f>
        <v>69.141807999999997</v>
      </c>
      <c r="I109">
        <f>'AEO 53'!J216</f>
        <v>67.961945</v>
      </c>
      <c r="J109">
        <f>'AEO 53'!K216</f>
        <v>67.069519</v>
      </c>
      <c r="K109">
        <f>'AEO 53'!L216</f>
        <v>66.455292</v>
      </c>
      <c r="L109">
        <f>'AEO 53'!M216</f>
        <v>65.894042999999996</v>
      </c>
      <c r="M109">
        <f>'AEO 53'!N216</f>
        <v>65.386177000000004</v>
      </c>
      <c r="N109">
        <f>'AEO 53'!O216</f>
        <v>64.933555999999996</v>
      </c>
      <c r="O109">
        <f>'AEO 53'!P216</f>
        <v>64.533691000000005</v>
      </c>
      <c r="P109">
        <f>'AEO 53'!Q216</f>
        <v>64.183029000000005</v>
      </c>
      <c r="Q109">
        <f>'AEO 53'!R216</f>
        <v>63.878551000000002</v>
      </c>
      <c r="R109">
        <f>'AEO 53'!S216</f>
        <v>63.612853999999999</v>
      </c>
      <c r="S109">
        <f>'AEO 53'!T216</f>
        <v>63.316563000000002</v>
      </c>
      <c r="T109">
        <f>'AEO 53'!U216</f>
        <v>63.039898000000001</v>
      </c>
      <c r="U109">
        <f>'AEO 53'!V216</f>
        <v>62.793343</v>
      </c>
      <c r="V109">
        <f>'AEO 53'!W216</f>
        <v>62.575443</v>
      </c>
      <c r="W109">
        <f>'AEO 53'!X216</f>
        <v>62.384998000000003</v>
      </c>
      <c r="X109">
        <f>'AEO 53'!Y216</f>
        <v>62.221321000000003</v>
      </c>
      <c r="Y109">
        <f>'AEO 53'!Z216</f>
        <v>62.083323999999998</v>
      </c>
      <c r="Z109">
        <f>'AEO 53'!AA216</f>
        <v>62.070003999999997</v>
      </c>
      <c r="AA109">
        <f>'AEO 53'!AB216</f>
        <v>62.057490999999999</v>
      </c>
      <c r="AB109">
        <f>'AEO 53'!AC216</f>
        <v>62.045707999999998</v>
      </c>
      <c r="AC109">
        <f>'AEO 53'!AD216</f>
        <v>62.034652999999999</v>
      </c>
      <c r="AD109">
        <f>'AEO 53'!AE216</f>
        <v>62.024096999999998</v>
      </c>
      <c r="AE109">
        <f>'AEO 53'!AF216</f>
        <v>62.014256000000003</v>
      </c>
      <c r="AF109">
        <f>'AEO 53'!AG216</f>
        <v>62.004958999999999</v>
      </c>
      <c r="AG109">
        <f>'AEO 53'!AH216</f>
        <v>61.996178</v>
      </c>
      <c r="AH109">
        <f>'AEO 53'!AI216</f>
        <v>61.987884999999999</v>
      </c>
      <c r="AI109">
        <f>'AEO 53'!AJ216</f>
        <v>61.973965</v>
      </c>
    </row>
    <row r="110" spans="1:35" x14ac:dyDescent="0.25">
      <c r="A110" t="str">
        <f>'AEO 53'!B217</f>
        <v xml:space="preserve">  Two Seater Cars</v>
      </c>
      <c r="B110">
        <f>'AEO 53'!C217</f>
        <v>0</v>
      </c>
      <c r="C110">
        <f>'AEO 53'!D217</f>
        <v>0</v>
      </c>
      <c r="D110">
        <f>'AEO 53'!E217</f>
        <v>0</v>
      </c>
      <c r="E110">
        <f>'AEO 53'!F217</f>
        <v>99.859772000000007</v>
      </c>
      <c r="F110">
        <f>'AEO 53'!G217</f>
        <v>98.916077000000001</v>
      </c>
      <c r="G110">
        <f>'AEO 53'!H217</f>
        <v>97.790244999999999</v>
      </c>
      <c r="H110">
        <f>'AEO 53'!I217</f>
        <v>96.805594999999997</v>
      </c>
      <c r="I110">
        <f>'AEO 53'!J217</f>
        <v>96.044182000000006</v>
      </c>
      <c r="J110">
        <f>'AEO 53'!K217</f>
        <v>95.405663000000004</v>
      </c>
      <c r="K110">
        <f>'AEO 53'!L217</f>
        <v>94.872962999999999</v>
      </c>
      <c r="L110">
        <f>'AEO 53'!M217</f>
        <v>94.386596999999995</v>
      </c>
      <c r="M110">
        <f>'AEO 53'!N217</f>
        <v>93.949477999999999</v>
      </c>
      <c r="N110">
        <f>'AEO 53'!O217</f>
        <v>93.564803999999995</v>
      </c>
      <c r="O110">
        <f>'AEO 53'!P217</f>
        <v>93.227744999999999</v>
      </c>
      <c r="P110">
        <f>'AEO 53'!Q217</f>
        <v>92.933571000000001</v>
      </c>
      <c r="Q110">
        <f>'AEO 53'!R217</f>
        <v>92.679642000000001</v>
      </c>
      <c r="R110">
        <f>'AEO 53'!S217</f>
        <v>92.460410999999993</v>
      </c>
      <c r="S110">
        <f>'AEO 53'!T217</f>
        <v>92.204971</v>
      </c>
      <c r="T110">
        <f>'AEO 53'!U217</f>
        <v>91.965171999999995</v>
      </c>
      <c r="U110">
        <f>'AEO 53'!V217</f>
        <v>91.751960999999994</v>
      </c>
      <c r="V110">
        <f>'AEO 53'!W217</f>
        <v>91.563698000000002</v>
      </c>
      <c r="W110">
        <f>'AEO 53'!X217</f>
        <v>91.399253999999999</v>
      </c>
      <c r="X110">
        <f>'AEO 53'!Y217</f>
        <v>91.257912000000005</v>
      </c>
      <c r="Y110">
        <f>'AEO 53'!Z217</f>
        <v>91.138580000000005</v>
      </c>
      <c r="Z110">
        <f>'AEO 53'!AA217</f>
        <v>91.128058999999993</v>
      </c>
      <c r="AA110">
        <f>'AEO 53'!AB217</f>
        <v>91.118178999999998</v>
      </c>
      <c r="AB110">
        <f>'AEO 53'!AC217</f>
        <v>91.108917000000005</v>
      </c>
      <c r="AC110">
        <f>'AEO 53'!AD217</f>
        <v>91.100257999999997</v>
      </c>
      <c r="AD110">
        <f>'AEO 53'!AE217</f>
        <v>91.092055999999999</v>
      </c>
      <c r="AE110">
        <f>'AEO 53'!AF217</f>
        <v>91.084464999999994</v>
      </c>
      <c r="AF110">
        <f>'AEO 53'!AG217</f>
        <v>91.077361999999994</v>
      </c>
      <c r="AG110">
        <f>'AEO 53'!AH217</f>
        <v>91.070694000000003</v>
      </c>
      <c r="AH110">
        <f>'AEO 53'!AI217</f>
        <v>91.064423000000005</v>
      </c>
      <c r="AI110">
        <f>'AEO 53'!AJ217</f>
        <v>91.052452000000002</v>
      </c>
    </row>
    <row r="111" spans="1:35" x14ac:dyDescent="0.25">
      <c r="A111" t="str">
        <f>'AEO 53'!B218</f>
        <v xml:space="preserve">  Small Crossover Cars</v>
      </c>
      <c r="B111">
        <f>'AEO 53'!C218</f>
        <v>0</v>
      </c>
      <c r="C111">
        <f>'AEO 53'!D218</f>
        <v>58.766219999999997</v>
      </c>
      <c r="D111">
        <f>'AEO 53'!E218</f>
        <v>57.452388999999997</v>
      </c>
      <c r="E111">
        <f>'AEO 53'!F218</f>
        <v>55.993309000000004</v>
      </c>
      <c r="F111">
        <f>'AEO 53'!G218</f>
        <v>54.760235000000002</v>
      </c>
      <c r="G111">
        <f>'AEO 53'!H218</f>
        <v>53.728538999999998</v>
      </c>
      <c r="H111">
        <f>'AEO 53'!I218</f>
        <v>52.714573000000001</v>
      </c>
      <c r="I111">
        <f>'AEO 53'!J218</f>
        <v>51.875126000000002</v>
      </c>
      <c r="J111">
        <f>'AEO 53'!K218</f>
        <v>51.242317</v>
      </c>
      <c r="K111">
        <f>'AEO 53'!L218</f>
        <v>50.759658999999999</v>
      </c>
      <c r="L111">
        <f>'AEO 53'!M218</f>
        <v>50.321587000000001</v>
      </c>
      <c r="M111">
        <f>'AEO 53'!N218</f>
        <v>49.924824000000001</v>
      </c>
      <c r="N111">
        <f>'AEO 53'!O218</f>
        <v>49.570678999999998</v>
      </c>
      <c r="O111">
        <f>'AEO 53'!P218</f>
        <v>49.255802000000003</v>
      </c>
      <c r="P111">
        <f>'AEO 53'!Q218</f>
        <v>48.978661000000002</v>
      </c>
      <c r="Q111">
        <f>'AEO 53'!R218</f>
        <v>48.735686999999999</v>
      </c>
      <c r="R111">
        <f>'AEO 53'!S218</f>
        <v>48.523902999999997</v>
      </c>
      <c r="S111">
        <f>'AEO 53'!T218</f>
        <v>48.274590000000003</v>
      </c>
      <c r="T111">
        <f>'AEO 53'!U218</f>
        <v>48.039065999999998</v>
      </c>
      <c r="U111">
        <f>'AEO 53'!V218</f>
        <v>47.828907000000001</v>
      </c>
      <c r="V111">
        <f>'AEO 53'!W218</f>
        <v>47.643185000000003</v>
      </c>
      <c r="W111">
        <f>'AEO 53'!X218</f>
        <v>47.481026</v>
      </c>
      <c r="X111">
        <f>'AEO 53'!Y218</f>
        <v>47.342018000000003</v>
      </c>
      <c r="Y111">
        <f>'AEO 53'!Z218</f>
        <v>47.225391000000002</v>
      </c>
      <c r="Z111">
        <f>'AEO 53'!AA218</f>
        <v>47.214565</v>
      </c>
      <c r="AA111">
        <f>'AEO 53'!AB218</f>
        <v>47.204448999999997</v>
      </c>
      <c r="AB111">
        <f>'AEO 53'!AC218</f>
        <v>47.194961999999997</v>
      </c>
      <c r="AC111">
        <f>'AEO 53'!AD218</f>
        <v>47.186100000000003</v>
      </c>
      <c r="AD111">
        <f>'AEO 53'!AE218</f>
        <v>47.177661999999998</v>
      </c>
      <c r="AE111">
        <f>'AEO 53'!AF218</f>
        <v>47.169876000000002</v>
      </c>
      <c r="AF111">
        <f>'AEO 53'!AG218</f>
        <v>47.162567000000003</v>
      </c>
      <c r="AG111">
        <f>'AEO 53'!AH218</f>
        <v>47.155715999999998</v>
      </c>
      <c r="AH111">
        <f>'AEO 53'!AI218</f>
        <v>47.149268999999997</v>
      </c>
      <c r="AI111">
        <f>'AEO 53'!AJ218</f>
        <v>47.137149999999998</v>
      </c>
    </row>
    <row r="112" spans="1:35" x14ac:dyDescent="0.25">
      <c r="A112" t="str">
        <f>'AEO 53'!B219</f>
        <v xml:space="preserve">  Large Crossover Cars</v>
      </c>
      <c r="B112">
        <f>'AEO 53'!C219</f>
        <v>77.354545999999999</v>
      </c>
      <c r="C112">
        <f>'AEO 53'!D219</f>
        <v>75.522559999999999</v>
      </c>
      <c r="D112">
        <f>'AEO 53'!E219</f>
        <v>73.787970999999999</v>
      </c>
      <c r="E112">
        <f>'AEO 53'!F219</f>
        <v>72.043334999999999</v>
      </c>
      <c r="F112">
        <f>'AEO 53'!G219</f>
        <v>70.648155000000003</v>
      </c>
      <c r="G112">
        <f>'AEO 53'!H219</f>
        <v>69.121634999999998</v>
      </c>
      <c r="H112">
        <f>'AEO 53'!I219</f>
        <v>67.587813999999995</v>
      </c>
      <c r="I112">
        <f>'AEO 53'!J219</f>
        <v>66.457168999999993</v>
      </c>
      <c r="J112">
        <f>'AEO 53'!K219</f>
        <v>65.610275000000001</v>
      </c>
      <c r="K112">
        <f>'AEO 53'!L219</f>
        <v>65.014686999999995</v>
      </c>
      <c r="L112">
        <f>'AEO 53'!M219</f>
        <v>64.466217</v>
      </c>
      <c r="M112">
        <f>'AEO 53'!N219</f>
        <v>63.967632000000002</v>
      </c>
      <c r="N112">
        <f>'AEO 53'!O219</f>
        <v>63.520004</v>
      </c>
      <c r="O112">
        <f>'AEO 53'!P219</f>
        <v>63.119304999999997</v>
      </c>
      <c r="P112">
        <f>'AEO 53'!Q219</f>
        <v>62.766716000000002</v>
      </c>
      <c r="Q112">
        <f>'AEO 53'!R219</f>
        <v>62.456356</v>
      </c>
      <c r="R112">
        <f>'AEO 53'!S219</f>
        <v>62.183982999999998</v>
      </c>
      <c r="S112">
        <f>'AEO 53'!T219</f>
        <v>61.879925</v>
      </c>
      <c r="T112">
        <f>'AEO 53'!U219</f>
        <v>61.595202999999998</v>
      </c>
      <c r="U112">
        <f>'AEO 53'!V219</f>
        <v>61.341056999999999</v>
      </c>
      <c r="V112">
        <f>'AEO 53'!W219</f>
        <v>61.116241000000002</v>
      </c>
      <c r="W112">
        <f>'AEO 53'!X219</f>
        <v>60.919853000000003</v>
      </c>
      <c r="X112">
        <f>'AEO 53'!Y219</f>
        <v>60.751334999999997</v>
      </c>
      <c r="Y112">
        <f>'AEO 53'!Z219</f>
        <v>60.609783</v>
      </c>
      <c r="Z112">
        <f>'AEO 53'!AA219</f>
        <v>60.595557999999997</v>
      </c>
      <c r="AA112">
        <f>'AEO 53'!AB219</f>
        <v>60.582199000000003</v>
      </c>
      <c r="AB112">
        <f>'AEO 53'!AC219</f>
        <v>60.569598999999997</v>
      </c>
      <c r="AC112">
        <f>'AEO 53'!AD219</f>
        <v>60.557732000000001</v>
      </c>
      <c r="AD112">
        <f>'AEO 53'!AE219</f>
        <v>60.546455000000002</v>
      </c>
      <c r="AE112">
        <f>'AEO 53'!AF219</f>
        <v>60.535843</v>
      </c>
      <c r="AF112">
        <f>'AEO 53'!AG219</f>
        <v>60.525803000000003</v>
      </c>
      <c r="AG112">
        <f>'AEO 53'!AH219</f>
        <v>60.516319000000003</v>
      </c>
      <c r="AH112">
        <f>'AEO 53'!AI219</f>
        <v>60.50732</v>
      </c>
      <c r="AI112">
        <f>'AEO 53'!AJ219</f>
        <v>60.492713999999999</v>
      </c>
    </row>
    <row r="113" spans="1:35" x14ac:dyDescent="0.25">
      <c r="A113" t="str">
        <f>'AEO 53'!B220</f>
        <v xml:space="preserve">  Small Pickup</v>
      </c>
      <c r="B113">
        <f>'AEO 53'!C220</f>
        <v>0</v>
      </c>
      <c r="C113">
        <f>'AEO 53'!D220</f>
        <v>0</v>
      </c>
      <c r="D113">
        <f>'AEO 53'!E220</f>
        <v>0</v>
      </c>
      <c r="E113">
        <f>'AEO 53'!F220</f>
        <v>0</v>
      </c>
      <c r="F113">
        <f>'AEO 53'!G220</f>
        <v>0</v>
      </c>
      <c r="G113">
        <f>'AEO 53'!H220</f>
        <v>0</v>
      </c>
      <c r="H113">
        <f>'AEO 53'!I220</f>
        <v>0</v>
      </c>
      <c r="I113">
        <f>'AEO 53'!J220</f>
        <v>0</v>
      </c>
      <c r="J113">
        <f>'AEO 53'!K220</f>
        <v>0</v>
      </c>
      <c r="K113">
        <f>'AEO 53'!L220</f>
        <v>0</v>
      </c>
      <c r="L113">
        <f>'AEO 53'!M220</f>
        <v>0</v>
      </c>
      <c r="M113">
        <f>'AEO 53'!N220</f>
        <v>0</v>
      </c>
      <c r="N113">
        <f>'AEO 53'!O220</f>
        <v>0</v>
      </c>
      <c r="O113">
        <f>'AEO 53'!P220</f>
        <v>0</v>
      </c>
      <c r="P113">
        <f>'AEO 53'!Q220</f>
        <v>0</v>
      </c>
      <c r="Q113">
        <f>'AEO 53'!R220</f>
        <v>0</v>
      </c>
      <c r="R113">
        <f>'AEO 53'!S220</f>
        <v>0</v>
      </c>
      <c r="S113">
        <f>'AEO 53'!T220</f>
        <v>0</v>
      </c>
      <c r="T113">
        <f>'AEO 53'!U220</f>
        <v>0</v>
      </c>
      <c r="U113">
        <f>'AEO 53'!V220</f>
        <v>0</v>
      </c>
      <c r="V113">
        <f>'AEO 53'!W220</f>
        <v>0</v>
      </c>
      <c r="W113">
        <f>'AEO 53'!X220</f>
        <v>0</v>
      </c>
      <c r="X113">
        <f>'AEO 53'!Y220</f>
        <v>0</v>
      </c>
      <c r="Y113">
        <f>'AEO 53'!Z220</f>
        <v>0</v>
      </c>
      <c r="Z113">
        <f>'AEO 53'!AA220</f>
        <v>0</v>
      </c>
      <c r="AA113">
        <f>'AEO 53'!AB220</f>
        <v>0</v>
      </c>
      <c r="AB113">
        <f>'AEO 53'!AC220</f>
        <v>0</v>
      </c>
      <c r="AC113">
        <f>'AEO 53'!AD220</f>
        <v>0</v>
      </c>
      <c r="AD113">
        <f>'AEO 53'!AE220</f>
        <v>0</v>
      </c>
      <c r="AE113">
        <f>'AEO 53'!AF220</f>
        <v>0</v>
      </c>
      <c r="AF113">
        <f>'AEO 53'!AG220</f>
        <v>0</v>
      </c>
      <c r="AG113">
        <f>'AEO 53'!AH220</f>
        <v>0</v>
      </c>
      <c r="AH113">
        <f>'AEO 53'!AI220</f>
        <v>0</v>
      </c>
      <c r="AI113">
        <f>'AEO 53'!AJ220</f>
        <v>0</v>
      </c>
    </row>
    <row r="114" spans="1:35" x14ac:dyDescent="0.25">
      <c r="A114" t="str">
        <f>'AEO 53'!B221</f>
        <v xml:space="preserve">  Large Pickup</v>
      </c>
      <c r="B114">
        <f>'AEO 53'!C221</f>
        <v>0</v>
      </c>
      <c r="C114">
        <f>'AEO 53'!D221</f>
        <v>0</v>
      </c>
      <c r="D114">
        <f>'AEO 53'!E221</f>
        <v>0</v>
      </c>
      <c r="E114">
        <f>'AEO 53'!F221</f>
        <v>0</v>
      </c>
      <c r="F114">
        <f>'AEO 53'!G221</f>
        <v>0</v>
      </c>
      <c r="G114">
        <f>'AEO 53'!H221</f>
        <v>0</v>
      </c>
      <c r="H114">
        <f>'AEO 53'!I221</f>
        <v>0</v>
      </c>
      <c r="I114">
        <f>'AEO 53'!J221</f>
        <v>0</v>
      </c>
      <c r="J114">
        <f>'AEO 53'!K221</f>
        <v>0</v>
      </c>
      <c r="K114">
        <f>'AEO 53'!L221</f>
        <v>0</v>
      </c>
      <c r="L114">
        <f>'AEO 53'!M221</f>
        <v>0</v>
      </c>
      <c r="M114">
        <f>'AEO 53'!N221</f>
        <v>0</v>
      </c>
      <c r="N114">
        <f>'AEO 53'!O221</f>
        <v>0</v>
      </c>
      <c r="O114">
        <f>'AEO 53'!P221</f>
        <v>0</v>
      </c>
      <c r="P114">
        <f>'AEO 53'!Q221</f>
        <v>0</v>
      </c>
      <c r="Q114">
        <f>'AEO 53'!R221</f>
        <v>0</v>
      </c>
      <c r="R114">
        <f>'AEO 53'!S221</f>
        <v>0</v>
      </c>
      <c r="S114">
        <f>'AEO 53'!T221</f>
        <v>0</v>
      </c>
      <c r="T114">
        <f>'AEO 53'!U221</f>
        <v>0</v>
      </c>
      <c r="U114">
        <f>'AEO 53'!V221</f>
        <v>0</v>
      </c>
      <c r="V114">
        <f>'AEO 53'!W221</f>
        <v>0</v>
      </c>
      <c r="W114">
        <f>'AEO 53'!X221</f>
        <v>0</v>
      </c>
      <c r="X114">
        <f>'AEO 53'!Y221</f>
        <v>0</v>
      </c>
      <c r="Y114">
        <f>'AEO 53'!Z221</f>
        <v>0</v>
      </c>
      <c r="Z114">
        <f>'AEO 53'!AA221</f>
        <v>0</v>
      </c>
      <c r="AA114">
        <f>'AEO 53'!AB221</f>
        <v>0</v>
      </c>
      <c r="AB114">
        <f>'AEO 53'!AC221</f>
        <v>0</v>
      </c>
      <c r="AC114">
        <f>'AEO 53'!AD221</f>
        <v>0</v>
      </c>
      <c r="AD114">
        <f>'AEO 53'!AE221</f>
        <v>0</v>
      </c>
      <c r="AE114">
        <f>'AEO 53'!AF221</f>
        <v>0</v>
      </c>
      <c r="AF114">
        <f>'AEO 53'!AG221</f>
        <v>0</v>
      </c>
      <c r="AG114">
        <f>'AEO 53'!AH221</f>
        <v>0</v>
      </c>
      <c r="AH114">
        <f>'AEO 53'!AI221</f>
        <v>0</v>
      </c>
      <c r="AI114">
        <f>'AEO 53'!AJ221</f>
        <v>0</v>
      </c>
    </row>
    <row r="115" spans="1:35" x14ac:dyDescent="0.25">
      <c r="A115" t="str">
        <f>'AEO 53'!B222</f>
        <v xml:space="preserve">  Small Van</v>
      </c>
      <c r="B115">
        <f>'AEO 53'!C222</f>
        <v>0</v>
      </c>
      <c r="C115">
        <f>'AEO 53'!D222</f>
        <v>0</v>
      </c>
      <c r="D115">
        <f>'AEO 53'!E222</f>
        <v>0</v>
      </c>
      <c r="E115">
        <f>'AEO 53'!F222</f>
        <v>0</v>
      </c>
      <c r="F115">
        <f>'AEO 53'!G222</f>
        <v>0</v>
      </c>
      <c r="G115">
        <f>'AEO 53'!H222</f>
        <v>0</v>
      </c>
      <c r="H115">
        <f>'AEO 53'!I222</f>
        <v>0</v>
      </c>
      <c r="I115">
        <f>'AEO 53'!J222</f>
        <v>0</v>
      </c>
      <c r="J115">
        <f>'AEO 53'!K222</f>
        <v>0</v>
      </c>
      <c r="K115">
        <f>'AEO 53'!L222</f>
        <v>0</v>
      </c>
      <c r="L115">
        <f>'AEO 53'!M222</f>
        <v>0</v>
      </c>
      <c r="M115">
        <f>'AEO 53'!N222</f>
        <v>0</v>
      </c>
      <c r="N115">
        <f>'AEO 53'!O222</f>
        <v>0</v>
      </c>
      <c r="O115">
        <f>'AEO 53'!P222</f>
        <v>0</v>
      </c>
      <c r="P115">
        <f>'AEO 53'!Q222</f>
        <v>0</v>
      </c>
      <c r="Q115">
        <f>'AEO 53'!R222</f>
        <v>0</v>
      </c>
      <c r="R115">
        <f>'AEO 53'!S222</f>
        <v>0</v>
      </c>
      <c r="S115">
        <f>'AEO 53'!T222</f>
        <v>0</v>
      </c>
      <c r="T115">
        <f>'AEO 53'!U222</f>
        <v>0</v>
      </c>
      <c r="U115">
        <f>'AEO 53'!V222</f>
        <v>0</v>
      </c>
      <c r="V115">
        <f>'AEO 53'!W222</f>
        <v>0</v>
      </c>
      <c r="W115">
        <f>'AEO 53'!X222</f>
        <v>0</v>
      </c>
      <c r="X115">
        <f>'AEO 53'!Y222</f>
        <v>0</v>
      </c>
      <c r="Y115">
        <f>'AEO 53'!Z222</f>
        <v>0</v>
      </c>
      <c r="Z115">
        <f>'AEO 53'!AA222</f>
        <v>0</v>
      </c>
      <c r="AA115">
        <f>'AEO 53'!AB222</f>
        <v>0</v>
      </c>
      <c r="AB115">
        <f>'AEO 53'!AC222</f>
        <v>0</v>
      </c>
      <c r="AC115">
        <f>'AEO 53'!AD222</f>
        <v>0</v>
      </c>
      <c r="AD115">
        <f>'AEO 53'!AE222</f>
        <v>0</v>
      </c>
      <c r="AE115">
        <f>'AEO 53'!AF222</f>
        <v>0</v>
      </c>
      <c r="AF115">
        <f>'AEO 53'!AG222</f>
        <v>0</v>
      </c>
      <c r="AG115">
        <f>'AEO 53'!AH222</f>
        <v>0</v>
      </c>
      <c r="AH115">
        <f>'AEO 53'!AI222</f>
        <v>0</v>
      </c>
      <c r="AI115">
        <f>'AEO 53'!AJ222</f>
        <v>0</v>
      </c>
    </row>
    <row r="116" spans="1:35" x14ac:dyDescent="0.25">
      <c r="A116" t="str">
        <f>'AEO 53'!B223</f>
        <v xml:space="preserve">  Large Van</v>
      </c>
      <c r="B116">
        <f>'AEO 53'!C223</f>
        <v>0</v>
      </c>
      <c r="C116">
        <f>'AEO 53'!D223</f>
        <v>0</v>
      </c>
      <c r="D116">
        <f>'AEO 53'!E223</f>
        <v>0</v>
      </c>
      <c r="E116">
        <f>'AEO 53'!F223</f>
        <v>0</v>
      </c>
      <c r="F116">
        <f>'AEO 53'!G223</f>
        <v>0</v>
      </c>
      <c r="G116">
        <f>'AEO 53'!H223</f>
        <v>0</v>
      </c>
      <c r="H116">
        <f>'AEO 53'!I223</f>
        <v>0</v>
      </c>
      <c r="I116">
        <f>'AEO 53'!J223</f>
        <v>0</v>
      </c>
      <c r="J116">
        <f>'AEO 53'!K223</f>
        <v>0</v>
      </c>
      <c r="K116">
        <f>'AEO 53'!L223</f>
        <v>0</v>
      </c>
      <c r="L116">
        <f>'AEO 53'!M223</f>
        <v>0</v>
      </c>
      <c r="M116">
        <f>'AEO 53'!N223</f>
        <v>0</v>
      </c>
      <c r="N116">
        <f>'AEO 53'!O223</f>
        <v>0</v>
      </c>
      <c r="O116">
        <f>'AEO 53'!P223</f>
        <v>0</v>
      </c>
      <c r="P116">
        <f>'AEO 53'!Q223</f>
        <v>0</v>
      </c>
      <c r="Q116">
        <f>'AEO 53'!R223</f>
        <v>0</v>
      </c>
      <c r="R116">
        <f>'AEO 53'!S223</f>
        <v>0</v>
      </c>
      <c r="S116">
        <f>'AEO 53'!T223</f>
        <v>0</v>
      </c>
      <c r="T116">
        <f>'AEO 53'!U223</f>
        <v>0</v>
      </c>
      <c r="U116">
        <f>'AEO 53'!V223</f>
        <v>0</v>
      </c>
      <c r="V116">
        <f>'AEO 53'!W223</f>
        <v>0</v>
      </c>
      <c r="W116">
        <f>'AEO 53'!X223</f>
        <v>0</v>
      </c>
      <c r="X116">
        <f>'AEO 53'!Y223</f>
        <v>0</v>
      </c>
      <c r="Y116">
        <f>'AEO 53'!Z223</f>
        <v>0</v>
      </c>
      <c r="Z116">
        <f>'AEO 53'!AA223</f>
        <v>0</v>
      </c>
      <c r="AA116">
        <f>'AEO 53'!AB223</f>
        <v>0</v>
      </c>
      <c r="AB116">
        <f>'AEO 53'!AC223</f>
        <v>0</v>
      </c>
      <c r="AC116">
        <f>'AEO 53'!AD223</f>
        <v>0</v>
      </c>
      <c r="AD116">
        <f>'AEO 53'!AE223</f>
        <v>0</v>
      </c>
      <c r="AE116">
        <f>'AEO 53'!AF223</f>
        <v>0</v>
      </c>
      <c r="AF116">
        <f>'AEO 53'!AG223</f>
        <v>0</v>
      </c>
      <c r="AG116">
        <f>'AEO 53'!AH223</f>
        <v>0</v>
      </c>
      <c r="AH116">
        <f>'AEO 53'!AI223</f>
        <v>0</v>
      </c>
      <c r="AI116">
        <f>'AEO 53'!AJ223</f>
        <v>0</v>
      </c>
    </row>
    <row r="117" spans="1:35" x14ac:dyDescent="0.25">
      <c r="A117" t="str">
        <f>'AEO 53'!B224</f>
        <v xml:space="preserve">  Small Utility</v>
      </c>
      <c r="B117">
        <f>'AEO 53'!C224</f>
        <v>0</v>
      </c>
      <c r="C117">
        <f>'AEO 53'!D224</f>
        <v>0</v>
      </c>
      <c r="D117">
        <f>'AEO 53'!E224</f>
        <v>0</v>
      </c>
      <c r="E117">
        <f>'AEO 53'!F224</f>
        <v>0</v>
      </c>
      <c r="F117">
        <f>'AEO 53'!G224</f>
        <v>0</v>
      </c>
      <c r="G117">
        <f>'AEO 53'!H224</f>
        <v>0</v>
      </c>
      <c r="H117">
        <f>'AEO 53'!I224</f>
        <v>0</v>
      </c>
      <c r="I117">
        <f>'AEO 53'!J224</f>
        <v>0</v>
      </c>
      <c r="J117">
        <f>'AEO 53'!K224</f>
        <v>0</v>
      </c>
      <c r="K117">
        <f>'AEO 53'!L224</f>
        <v>0</v>
      </c>
      <c r="L117">
        <f>'AEO 53'!M224</f>
        <v>0</v>
      </c>
      <c r="M117">
        <f>'AEO 53'!N224</f>
        <v>0</v>
      </c>
      <c r="N117">
        <f>'AEO 53'!O224</f>
        <v>0</v>
      </c>
      <c r="O117">
        <f>'AEO 53'!P224</f>
        <v>0</v>
      </c>
      <c r="P117">
        <f>'AEO 53'!Q224</f>
        <v>0</v>
      </c>
      <c r="Q117">
        <f>'AEO 53'!R224</f>
        <v>0</v>
      </c>
      <c r="R117">
        <f>'AEO 53'!S224</f>
        <v>0</v>
      </c>
      <c r="S117">
        <f>'AEO 53'!T224</f>
        <v>0</v>
      </c>
      <c r="T117">
        <f>'AEO 53'!U224</f>
        <v>0</v>
      </c>
      <c r="U117">
        <f>'AEO 53'!V224</f>
        <v>0</v>
      </c>
      <c r="V117">
        <f>'AEO 53'!W224</f>
        <v>0</v>
      </c>
      <c r="W117">
        <f>'AEO 53'!X224</f>
        <v>0</v>
      </c>
      <c r="X117">
        <f>'AEO 53'!Y224</f>
        <v>0</v>
      </c>
      <c r="Y117">
        <f>'AEO 53'!Z224</f>
        <v>0</v>
      </c>
      <c r="Z117">
        <f>'AEO 53'!AA224</f>
        <v>0</v>
      </c>
      <c r="AA117">
        <f>'AEO 53'!AB224</f>
        <v>0</v>
      </c>
      <c r="AB117">
        <f>'AEO 53'!AC224</f>
        <v>0</v>
      </c>
      <c r="AC117">
        <f>'AEO 53'!AD224</f>
        <v>0</v>
      </c>
      <c r="AD117">
        <f>'AEO 53'!AE224</f>
        <v>0</v>
      </c>
      <c r="AE117">
        <f>'AEO 53'!AF224</f>
        <v>0</v>
      </c>
      <c r="AF117">
        <f>'AEO 53'!AG224</f>
        <v>0</v>
      </c>
      <c r="AG117">
        <f>'AEO 53'!AH224</f>
        <v>0</v>
      </c>
      <c r="AH117">
        <f>'AEO 53'!AI224</f>
        <v>0</v>
      </c>
      <c r="AI117">
        <f>'AEO 53'!AJ224</f>
        <v>0</v>
      </c>
    </row>
    <row r="118" spans="1:35" x14ac:dyDescent="0.25">
      <c r="A118" t="str">
        <f>'AEO 53'!B225</f>
        <v xml:space="preserve">  Large Utility</v>
      </c>
      <c r="B118">
        <f>'AEO 53'!C225</f>
        <v>0</v>
      </c>
      <c r="C118">
        <f>'AEO 53'!D225</f>
        <v>0</v>
      </c>
      <c r="D118">
        <f>'AEO 53'!E225</f>
        <v>0</v>
      </c>
      <c r="E118">
        <f>'AEO 53'!F225</f>
        <v>0</v>
      </c>
      <c r="F118">
        <f>'AEO 53'!G225</f>
        <v>0</v>
      </c>
      <c r="G118">
        <f>'AEO 53'!H225</f>
        <v>0</v>
      </c>
      <c r="H118">
        <f>'AEO 53'!I225</f>
        <v>0</v>
      </c>
      <c r="I118">
        <f>'AEO 53'!J225</f>
        <v>0</v>
      </c>
      <c r="J118">
        <f>'AEO 53'!K225</f>
        <v>0</v>
      </c>
      <c r="K118">
        <f>'AEO 53'!L225</f>
        <v>0</v>
      </c>
      <c r="L118">
        <f>'AEO 53'!M225</f>
        <v>0</v>
      </c>
      <c r="M118">
        <f>'AEO 53'!N225</f>
        <v>0</v>
      </c>
      <c r="N118">
        <f>'AEO 53'!O225</f>
        <v>0</v>
      </c>
      <c r="O118">
        <f>'AEO 53'!P225</f>
        <v>0</v>
      </c>
      <c r="P118">
        <f>'AEO 53'!Q225</f>
        <v>0</v>
      </c>
      <c r="Q118">
        <f>'AEO 53'!R225</f>
        <v>0</v>
      </c>
      <c r="R118">
        <f>'AEO 53'!S225</f>
        <v>0</v>
      </c>
      <c r="S118">
        <f>'AEO 53'!T225</f>
        <v>0</v>
      </c>
      <c r="T118">
        <f>'AEO 53'!U225</f>
        <v>0</v>
      </c>
      <c r="U118">
        <f>'AEO 53'!V225</f>
        <v>0</v>
      </c>
      <c r="V118">
        <f>'AEO 53'!W225</f>
        <v>0</v>
      </c>
      <c r="W118">
        <f>'AEO 53'!X225</f>
        <v>0</v>
      </c>
      <c r="X118">
        <f>'AEO 53'!Y225</f>
        <v>0</v>
      </c>
      <c r="Y118">
        <f>'AEO 53'!Z225</f>
        <v>0</v>
      </c>
      <c r="Z118">
        <f>'AEO 53'!AA225</f>
        <v>0</v>
      </c>
      <c r="AA118">
        <f>'AEO 53'!AB225</f>
        <v>0</v>
      </c>
      <c r="AB118">
        <f>'AEO 53'!AC225</f>
        <v>0</v>
      </c>
      <c r="AC118">
        <f>'AEO 53'!AD225</f>
        <v>0</v>
      </c>
      <c r="AD118">
        <f>'AEO 53'!AE225</f>
        <v>0</v>
      </c>
      <c r="AE118">
        <f>'AEO 53'!AF225</f>
        <v>0</v>
      </c>
      <c r="AF118">
        <f>'AEO 53'!AG225</f>
        <v>0</v>
      </c>
      <c r="AG118">
        <f>'AEO 53'!AH225</f>
        <v>0</v>
      </c>
      <c r="AH118">
        <f>'AEO 53'!AI225</f>
        <v>0</v>
      </c>
      <c r="AI118">
        <f>'AEO 53'!AJ225</f>
        <v>0</v>
      </c>
    </row>
    <row r="119" spans="1:35" x14ac:dyDescent="0.25">
      <c r="A119" t="str">
        <f>'AEO 53'!B226</f>
        <v xml:space="preserve">  Small Crossover Trucks</v>
      </c>
      <c r="B119">
        <f>'AEO 53'!C226</f>
        <v>0</v>
      </c>
      <c r="C119">
        <f>'AEO 53'!D226</f>
        <v>0</v>
      </c>
      <c r="D119">
        <f>'AEO 53'!E226</f>
        <v>63.837333999999998</v>
      </c>
      <c r="E119">
        <f>'AEO 53'!F226</f>
        <v>62.235892999999997</v>
      </c>
      <c r="F119">
        <f>'AEO 53'!G226</f>
        <v>60.645682999999998</v>
      </c>
      <c r="G119">
        <f>'AEO 53'!H226</f>
        <v>59.283614999999998</v>
      </c>
      <c r="H119">
        <f>'AEO 53'!I226</f>
        <v>58.272587000000001</v>
      </c>
      <c r="I119">
        <f>'AEO 53'!J226</f>
        <v>57.310321999999999</v>
      </c>
      <c r="J119">
        <f>'AEO 53'!K226</f>
        <v>56.278782</v>
      </c>
      <c r="K119">
        <f>'AEO 53'!L226</f>
        <v>55.765408000000001</v>
      </c>
      <c r="L119">
        <f>'AEO 53'!M226</f>
        <v>55.300685999999999</v>
      </c>
      <c r="M119">
        <f>'AEO 53'!N226</f>
        <v>54.878754000000001</v>
      </c>
      <c r="N119">
        <f>'AEO 53'!O226</f>
        <v>54.500607000000002</v>
      </c>
      <c r="O119">
        <f>'AEO 53'!P226</f>
        <v>54.164154000000003</v>
      </c>
      <c r="P119">
        <f>'AEO 53'!Q226</f>
        <v>53.866909</v>
      </c>
      <c r="Q119">
        <f>'AEO 53'!R226</f>
        <v>53.609076999999999</v>
      </c>
      <c r="R119">
        <f>'AEO 53'!S226</f>
        <v>53.364196999999997</v>
      </c>
      <c r="S119">
        <f>'AEO 53'!T226</f>
        <v>53.100143000000003</v>
      </c>
      <c r="T119">
        <f>'AEO 53'!U226</f>
        <v>52.851036000000001</v>
      </c>
      <c r="U119">
        <f>'AEO 53'!V226</f>
        <v>52.628734999999999</v>
      </c>
      <c r="V119">
        <f>'AEO 53'!W226</f>
        <v>52.432071999999998</v>
      </c>
      <c r="W119">
        <f>'AEO 53'!X226</f>
        <v>52.258343000000004</v>
      </c>
      <c r="X119">
        <f>'AEO 53'!Y226</f>
        <v>52.111255999999997</v>
      </c>
      <c r="Y119">
        <f>'AEO 53'!Z226</f>
        <v>51.987831</v>
      </c>
      <c r="Z119">
        <f>'AEO 53'!AA226</f>
        <v>51.966800999999997</v>
      </c>
      <c r="AA119">
        <f>'AEO 53'!AB226</f>
        <v>51.955874999999999</v>
      </c>
      <c r="AB119">
        <f>'AEO 53'!AC226</f>
        <v>51.945641000000002</v>
      </c>
      <c r="AC119">
        <f>'AEO 53'!AD226</f>
        <v>51.936011999999998</v>
      </c>
      <c r="AD119">
        <f>'AEO 53'!AE226</f>
        <v>51.929237000000001</v>
      </c>
      <c r="AE119">
        <f>'AEO 53'!AF226</f>
        <v>51.920684999999999</v>
      </c>
      <c r="AF119">
        <f>'AEO 53'!AG226</f>
        <v>51.912601000000002</v>
      </c>
      <c r="AG119">
        <f>'AEO 53'!AH226</f>
        <v>51.905003000000001</v>
      </c>
      <c r="AH119">
        <f>'AEO 53'!AI226</f>
        <v>51.897872999999997</v>
      </c>
      <c r="AI119">
        <f>'AEO 53'!AJ226</f>
        <v>51.885021000000002</v>
      </c>
    </row>
    <row r="120" spans="1:35" x14ac:dyDescent="0.25">
      <c r="A120" t="str">
        <f>'AEO 53'!B227</f>
        <v xml:space="preserve">  Large Crossover Trucks</v>
      </c>
      <c r="B120">
        <f>'AEO 53'!C227</f>
        <v>0</v>
      </c>
      <c r="C120">
        <f>'AEO 53'!D227</f>
        <v>0</v>
      </c>
      <c r="D120">
        <f>'AEO 53'!E227</f>
        <v>87.307525999999996</v>
      </c>
      <c r="E120">
        <f>'AEO 53'!F227</f>
        <v>85.037315000000007</v>
      </c>
      <c r="F120">
        <f>'AEO 53'!G227</f>
        <v>83.232285000000005</v>
      </c>
      <c r="G120">
        <f>'AEO 53'!H227</f>
        <v>81.551765000000003</v>
      </c>
      <c r="H120">
        <f>'AEO 53'!I227</f>
        <v>80.161079000000001</v>
      </c>
      <c r="I120">
        <f>'AEO 53'!J227</f>
        <v>78.861427000000006</v>
      </c>
      <c r="J120">
        <f>'AEO 53'!K227</f>
        <v>78.166640999999998</v>
      </c>
      <c r="K120">
        <f>'AEO 53'!L227</f>
        <v>77.520401000000007</v>
      </c>
      <c r="L120">
        <f>'AEO 53'!M227</f>
        <v>76.921988999999996</v>
      </c>
      <c r="M120">
        <f>'AEO 53'!N227</f>
        <v>76.376991000000004</v>
      </c>
      <c r="N120">
        <f>'AEO 53'!O227</f>
        <v>75.885895000000005</v>
      </c>
      <c r="O120">
        <f>'AEO 53'!P227</f>
        <v>75.446121000000005</v>
      </c>
      <c r="P120">
        <f>'AEO 53'!Q227</f>
        <v>75.054832000000005</v>
      </c>
      <c r="Q120">
        <f>'AEO 53'!R227</f>
        <v>74.712920999999994</v>
      </c>
      <c r="R120">
        <f>'AEO 53'!S227</f>
        <v>74.398750000000007</v>
      </c>
      <c r="S120">
        <f>'AEO 53'!T227</f>
        <v>74.064064000000002</v>
      </c>
      <c r="T120">
        <f>'AEO 53'!U227</f>
        <v>73.751328000000001</v>
      </c>
      <c r="U120">
        <f>'AEO 53'!V227</f>
        <v>73.471969999999999</v>
      </c>
      <c r="V120">
        <f>'AEO 53'!W227</f>
        <v>73.224761999999998</v>
      </c>
      <c r="W120">
        <f>'AEO 53'!X227</f>
        <v>73.007011000000006</v>
      </c>
      <c r="X120">
        <f>'AEO 53'!Y227</f>
        <v>72.821708999999998</v>
      </c>
      <c r="Y120">
        <f>'AEO 53'!Z227</f>
        <v>72.6661</v>
      </c>
      <c r="Z120">
        <f>'AEO 53'!AA227</f>
        <v>72.642501999999993</v>
      </c>
      <c r="AA120">
        <f>'AEO 53'!AB227</f>
        <v>72.627159000000006</v>
      </c>
      <c r="AB120">
        <f>'AEO 53'!AC227</f>
        <v>72.612679</v>
      </c>
      <c r="AC120">
        <f>'AEO 53'!AD227</f>
        <v>72.598990999999998</v>
      </c>
      <c r="AD120">
        <f>'AEO 53'!AE227</f>
        <v>72.585296999999997</v>
      </c>
      <c r="AE120">
        <f>'AEO 53'!AF227</f>
        <v>72.573013000000003</v>
      </c>
      <c r="AF120">
        <f>'AEO 53'!AG227</f>
        <v>72.561347999999995</v>
      </c>
      <c r="AG120">
        <f>'AEO 53'!AH227</f>
        <v>72.550285000000002</v>
      </c>
      <c r="AH120">
        <f>'AEO 53'!AI227</f>
        <v>72.539771999999999</v>
      </c>
      <c r="AI120">
        <f>'AEO 53'!AJ227</f>
        <v>72.523696999999999</v>
      </c>
    </row>
    <row r="122" spans="1:35" x14ac:dyDescent="0.25">
      <c r="A122" s="38" t="str">
        <f>A6</f>
        <v xml:space="preserve">   Plug-in 10 Gasoline Hybrid</v>
      </c>
    </row>
    <row r="123" spans="1:35" x14ac:dyDescent="0.25">
      <c r="A123" t="str">
        <f>'AEO 53'!B52</f>
        <v xml:space="preserve">  Mini-compact Cars</v>
      </c>
      <c r="B123">
        <f>'AEO 53'!C52</f>
        <v>0</v>
      </c>
      <c r="C123">
        <f>'AEO 53'!D52</f>
        <v>0</v>
      </c>
      <c r="D123">
        <f>'AEO 53'!E52</f>
        <v>0</v>
      </c>
      <c r="E123">
        <f>'AEO 53'!F52</f>
        <v>0</v>
      </c>
      <c r="F123">
        <f>'AEO 53'!G52</f>
        <v>0</v>
      </c>
      <c r="G123">
        <f>'AEO 53'!H52</f>
        <v>0</v>
      </c>
      <c r="H123">
        <f>'AEO 53'!I52</f>
        <v>0</v>
      </c>
      <c r="I123">
        <f>'AEO 53'!J52</f>
        <v>0</v>
      </c>
      <c r="J123">
        <f>'AEO 53'!K52</f>
        <v>0</v>
      </c>
      <c r="K123">
        <f>'AEO 53'!L52</f>
        <v>0</v>
      </c>
      <c r="L123">
        <f>'AEO 53'!M52</f>
        <v>0</v>
      </c>
      <c r="M123">
        <f>'AEO 53'!N52</f>
        <v>0</v>
      </c>
      <c r="N123">
        <f>'AEO 53'!O52</f>
        <v>0</v>
      </c>
      <c r="O123">
        <f>'AEO 53'!P52</f>
        <v>0</v>
      </c>
      <c r="P123">
        <f>'AEO 53'!Q52</f>
        <v>0</v>
      </c>
      <c r="Q123">
        <f>'AEO 53'!R52</f>
        <v>0</v>
      </c>
      <c r="R123">
        <f>'AEO 53'!S52</f>
        <v>0</v>
      </c>
      <c r="S123">
        <f>'AEO 53'!T52</f>
        <v>0</v>
      </c>
      <c r="T123">
        <f>'AEO 53'!U52</f>
        <v>0</v>
      </c>
      <c r="U123">
        <f>'AEO 53'!V52</f>
        <v>0</v>
      </c>
      <c r="V123">
        <f>'AEO 53'!W52</f>
        <v>0</v>
      </c>
      <c r="W123">
        <f>'AEO 53'!X52</f>
        <v>0</v>
      </c>
      <c r="X123">
        <f>'AEO 53'!Y52</f>
        <v>0</v>
      </c>
      <c r="Y123">
        <f>'AEO 53'!Z52</f>
        <v>0</v>
      </c>
      <c r="Z123">
        <f>'AEO 53'!AA52</f>
        <v>0</v>
      </c>
      <c r="AA123">
        <f>'AEO 53'!AB52</f>
        <v>0</v>
      </c>
      <c r="AB123">
        <f>'AEO 53'!AC52</f>
        <v>0</v>
      </c>
      <c r="AC123">
        <f>'AEO 53'!AD52</f>
        <v>0</v>
      </c>
      <c r="AD123">
        <f>'AEO 53'!AE52</f>
        <v>0</v>
      </c>
      <c r="AE123">
        <f>'AEO 53'!AF52</f>
        <v>0</v>
      </c>
      <c r="AF123">
        <f>'AEO 53'!AG52</f>
        <v>0</v>
      </c>
      <c r="AG123">
        <f>'AEO 53'!AH52</f>
        <v>0</v>
      </c>
      <c r="AH123">
        <f>'AEO 53'!AI52</f>
        <v>0</v>
      </c>
      <c r="AI123">
        <f>'AEO 53'!AJ52</f>
        <v>0</v>
      </c>
    </row>
    <row r="124" spans="1:35" x14ac:dyDescent="0.25">
      <c r="A124" t="str">
        <f>'AEO 53'!B53</f>
        <v xml:space="preserve">  Subcompact Cars</v>
      </c>
      <c r="B124">
        <f>'AEO 53'!C53</f>
        <v>0</v>
      </c>
      <c r="C124">
        <f>'AEO 53'!D53</f>
        <v>0</v>
      </c>
      <c r="D124">
        <f>'AEO 53'!E53</f>
        <v>0</v>
      </c>
      <c r="E124">
        <f>'AEO 53'!F53</f>
        <v>0</v>
      </c>
      <c r="F124">
        <f>'AEO 53'!G53</f>
        <v>0</v>
      </c>
      <c r="G124">
        <f>'AEO 53'!H53</f>
        <v>0</v>
      </c>
      <c r="H124">
        <f>'AEO 53'!I53</f>
        <v>0</v>
      </c>
      <c r="I124">
        <f>'AEO 53'!J53</f>
        <v>0</v>
      </c>
      <c r="J124">
        <f>'AEO 53'!K53</f>
        <v>43.193812999999999</v>
      </c>
      <c r="K124">
        <f>'AEO 53'!L53</f>
        <v>43.082107999999998</v>
      </c>
      <c r="L124">
        <f>'AEO 53'!M53</f>
        <v>42.979336000000004</v>
      </c>
      <c r="M124">
        <f>'AEO 53'!N53</f>
        <v>42.910065000000003</v>
      </c>
      <c r="N124">
        <f>'AEO 53'!O53</f>
        <v>42.858787999999997</v>
      </c>
      <c r="O124">
        <f>'AEO 53'!P53</f>
        <v>42.839320999999998</v>
      </c>
      <c r="P124">
        <f>'AEO 53'!Q53</f>
        <v>42.841712999999999</v>
      </c>
      <c r="Q124">
        <f>'AEO 53'!R53</f>
        <v>42.863765999999998</v>
      </c>
      <c r="R124">
        <f>'AEO 53'!S53</f>
        <v>42.902416000000002</v>
      </c>
      <c r="S124">
        <f>'AEO 53'!T53</f>
        <v>42.888331999999998</v>
      </c>
      <c r="T124">
        <f>'AEO 53'!U53</f>
        <v>42.869461000000001</v>
      </c>
      <c r="U124">
        <f>'AEO 53'!V53</f>
        <v>42.855038</v>
      </c>
      <c r="V124">
        <f>'AEO 53'!W53</f>
        <v>42.848125000000003</v>
      </c>
      <c r="W124">
        <f>'AEO 53'!X53</f>
        <v>42.843651000000001</v>
      </c>
      <c r="X124">
        <f>'AEO 53'!Y53</f>
        <v>42.841918999999997</v>
      </c>
      <c r="Y124">
        <f>'AEO 53'!Z53</f>
        <v>42.843013999999997</v>
      </c>
      <c r="Z124">
        <f>'AEO 53'!AA53</f>
        <v>42.867744000000002</v>
      </c>
      <c r="AA124">
        <f>'AEO 53'!AB53</f>
        <v>42.891254000000004</v>
      </c>
      <c r="AB124">
        <f>'AEO 53'!AC53</f>
        <v>42.916702000000001</v>
      </c>
      <c r="AC124">
        <f>'AEO 53'!AD53</f>
        <v>42.942638000000002</v>
      </c>
      <c r="AD124">
        <f>'AEO 53'!AE53</f>
        <v>42.968094000000001</v>
      </c>
      <c r="AE124">
        <f>'AEO 53'!AF53</f>
        <v>42.993358999999998</v>
      </c>
      <c r="AF124">
        <f>'AEO 53'!AG53</f>
        <v>43.019027999999999</v>
      </c>
      <c r="AG124">
        <f>'AEO 53'!AH53</f>
        <v>43.043446000000003</v>
      </c>
      <c r="AH124">
        <f>'AEO 53'!AI53</f>
        <v>43.068604000000001</v>
      </c>
      <c r="AI124">
        <f>'AEO 53'!AJ53</f>
        <v>43.086975000000002</v>
      </c>
    </row>
    <row r="125" spans="1:35" x14ac:dyDescent="0.25">
      <c r="A125" t="str">
        <f>'AEO 53'!B54</f>
        <v xml:space="preserve">  Compact Cars</v>
      </c>
      <c r="B125">
        <f>'AEO 53'!C54</f>
        <v>37.255423999999998</v>
      </c>
      <c r="C125">
        <f>'AEO 53'!D54</f>
        <v>37.261527999999998</v>
      </c>
      <c r="D125">
        <f>'AEO 53'!E54</f>
        <v>37.339516000000003</v>
      </c>
      <c r="E125">
        <f>'AEO 53'!F54</f>
        <v>37.572277</v>
      </c>
      <c r="F125">
        <f>'AEO 53'!G54</f>
        <v>37.722785999999999</v>
      </c>
      <c r="G125">
        <f>'AEO 53'!H54</f>
        <v>37.811118999999998</v>
      </c>
      <c r="H125">
        <f>'AEO 53'!I54</f>
        <v>37.799506999999998</v>
      </c>
      <c r="I125">
        <f>'AEO 53'!J54</f>
        <v>37.746498000000003</v>
      </c>
      <c r="J125">
        <f>'AEO 53'!K54</f>
        <v>38.026356</v>
      </c>
      <c r="K125">
        <f>'AEO 53'!L54</f>
        <v>37.929039000000003</v>
      </c>
      <c r="L125">
        <f>'AEO 53'!M54</f>
        <v>37.829971</v>
      </c>
      <c r="M125">
        <f>'AEO 53'!N54</f>
        <v>37.764468999999998</v>
      </c>
      <c r="N125">
        <f>'AEO 53'!O54</f>
        <v>37.714816999999996</v>
      </c>
      <c r="O125">
        <f>'AEO 53'!P54</f>
        <v>37.696941000000002</v>
      </c>
      <c r="P125">
        <f>'AEO 53'!Q54</f>
        <v>37.700436000000003</v>
      </c>
      <c r="Q125">
        <f>'AEO 53'!R54</f>
        <v>37.723145000000002</v>
      </c>
      <c r="R125">
        <f>'AEO 53'!S54</f>
        <v>37.761929000000002</v>
      </c>
      <c r="S125">
        <f>'AEO 53'!T54</f>
        <v>37.750332</v>
      </c>
      <c r="T125">
        <f>'AEO 53'!U54</f>
        <v>37.734943000000001</v>
      </c>
      <c r="U125">
        <f>'AEO 53'!V54</f>
        <v>37.724308000000001</v>
      </c>
      <c r="V125">
        <f>'AEO 53'!W54</f>
        <v>37.721209999999999</v>
      </c>
      <c r="W125">
        <f>'AEO 53'!X54</f>
        <v>37.720390000000002</v>
      </c>
      <c r="X125">
        <f>'AEO 53'!Y54</f>
        <v>37.721992</v>
      </c>
      <c r="Y125">
        <f>'AEO 53'!Z54</f>
        <v>37.725631999999997</v>
      </c>
      <c r="Z125">
        <f>'AEO 53'!AA54</f>
        <v>37.752505999999997</v>
      </c>
      <c r="AA125">
        <f>'AEO 53'!AB54</f>
        <v>37.778168000000001</v>
      </c>
      <c r="AB125">
        <f>'AEO 53'!AC54</f>
        <v>37.806122000000002</v>
      </c>
      <c r="AC125">
        <f>'AEO 53'!AD54</f>
        <v>37.834735999999999</v>
      </c>
      <c r="AD125">
        <f>'AEO 53'!AE54</f>
        <v>37.862892000000002</v>
      </c>
      <c r="AE125">
        <f>'AEO 53'!AF54</f>
        <v>37.890861999999998</v>
      </c>
      <c r="AF125">
        <f>'AEO 53'!AG54</f>
        <v>37.919303999999997</v>
      </c>
      <c r="AG125">
        <f>'AEO 53'!AH54</f>
        <v>37.946357999999996</v>
      </c>
      <c r="AH125">
        <f>'AEO 53'!AI54</f>
        <v>37.974262000000003</v>
      </c>
      <c r="AI125">
        <f>'AEO 53'!AJ54</f>
        <v>37.995308000000001</v>
      </c>
    </row>
    <row r="126" spans="1:35" x14ac:dyDescent="0.25">
      <c r="A126" t="str">
        <f>'AEO 53'!B55</f>
        <v xml:space="preserve">  Midsize Cars</v>
      </c>
      <c r="B126">
        <f>'AEO 53'!C55</f>
        <v>37.574103999999998</v>
      </c>
      <c r="C126">
        <f>'AEO 53'!D55</f>
        <v>37.547286999999997</v>
      </c>
      <c r="D126">
        <f>'AEO 53'!E55</f>
        <v>37.595222</v>
      </c>
      <c r="E126">
        <f>'AEO 53'!F55</f>
        <v>37.866497000000003</v>
      </c>
      <c r="F126">
        <f>'AEO 53'!G55</f>
        <v>38.017184999999998</v>
      </c>
      <c r="G126">
        <f>'AEO 53'!H55</f>
        <v>38.048133999999997</v>
      </c>
      <c r="H126">
        <f>'AEO 53'!I55</f>
        <v>38.038207999999997</v>
      </c>
      <c r="I126">
        <f>'AEO 53'!J55</f>
        <v>37.902802000000001</v>
      </c>
      <c r="J126">
        <f>'AEO 53'!K55</f>
        <v>38.119765999999998</v>
      </c>
      <c r="K126">
        <f>'AEO 53'!L55</f>
        <v>37.981650999999999</v>
      </c>
      <c r="L126">
        <f>'AEO 53'!M55</f>
        <v>37.837676999999999</v>
      </c>
      <c r="M126">
        <f>'AEO 53'!N55</f>
        <v>37.732536000000003</v>
      </c>
      <c r="N126">
        <f>'AEO 53'!O55</f>
        <v>37.650345000000002</v>
      </c>
      <c r="O126">
        <f>'AEO 53'!P55</f>
        <v>37.605961000000001</v>
      </c>
      <c r="P126">
        <f>'AEO 53'!Q55</f>
        <v>37.588569999999997</v>
      </c>
      <c r="Q126">
        <f>'AEO 53'!R55</f>
        <v>37.595965999999997</v>
      </c>
      <c r="R126">
        <f>'AEO 53'!S55</f>
        <v>37.622416999999999</v>
      </c>
      <c r="S126">
        <f>'AEO 53'!T55</f>
        <v>37.600349000000001</v>
      </c>
      <c r="T126">
        <f>'AEO 53'!U55</f>
        <v>37.576061000000003</v>
      </c>
      <c r="U126">
        <f>'AEO 53'!V55</f>
        <v>37.557620999999997</v>
      </c>
      <c r="V126">
        <f>'AEO 53'!W55</f>
        <v>37.546982</v>
      </c>
      <c r="W126">
        <f>'AEO 53'!X55</f>
        <v>37.539154000000003</v>
      </c>
      <c r="X126">
        <f>'AEO 53'!Y55</f>
        <v>37.534030999999999</v>
      </c>
      <c r="Y126">
        <f>'AEO 53'!Z55</f>
        <v>37.530918</v>
      </c>
      <c r="Z126">
        <f>'AEO 53'!AA55</f>
        <v>37.554820999999997</v>
      </c>
      <c r="AA126">
        <f>'AEO 53'!AB55</f>
        <v>37.577517999999998</v>
      </c>
      <c r="AB126">
        <f>'AEO 53'!AC55</f>
        <v>37.602116000000002</v>
      </c>
      <c r="AC126">
        <f>'AEO 53'!AD55</f>
        <v>37.627139999999997</v>
      </c>
      <c r="AD126">
        <f>'AEO 53'!AE55</f>
        <v>37.651676000000002</v>
      </c>
      <c r="AE126">
        <f>'AEO 53'!AF55</f>
        <v>37.675930000000001</v>
      </c>
      <c r="AF126">
        <f>'AEO 53'!AG55</f>
        <v>37.700465999999999</v>
      </c>
      <c r="AG126">
        <f>'AEO 53'!AH55</f>
        <v>37.723736000000002</v>
      </c>
      <c r="AH126">
        <f>'AEO 53'!AI55</f>
        <v>37.747616000000001</v>
      </c>
      <c r="AI126">
        <f>'AEO 53'!AJ55</f>
        <v>37.764659999999999</v>
      </c>
    </row>
    <row r="127" spans="1:35" x14ac:dyDescent="0.25">
      <c r="A127" t="str">
        <f>'AEO 53'!B56</f>
        <v xml:space="preserve">  Large Cars</v>
      </c>
      <c r="B127">
        <f>'AEO 53'!C56</f>
        <v>50.422694999999997</v>
      </c>
      <c r="C127">
        <f>'AEO 53'!D56</f>
        <v>50.328834999999998</v>
      </c>
      <c r="D127">
        <f>'AEO 53'!E56</f>
        <v>50.331200000000003</v>
      </c>
      <c r="E127">
        <f>'AEO 53'!F56</f>
        <v>50.424534000000001</v>
      </c>
      <c r="F127">
        <f>'AEO 53'!G56</f>
        <v>50.424706</v>
      </c>
      <c r="G127">
        <f>'AEO 53'!H56</f>
        <v>50.423831999999997</v>
      </c>
      <c r="H127">
        <f>'AEO 53'!I56</f>
        <v>50.324337</v>
      </c>
      <c r="I127">
        <f>'AEO 53'!J56</f>
        <v>50.037109000000001</v>
      </c>
      <c r="J127">
        <f>'AEO 53'!K56</f>
        <v>50.149363999999998</v>
      </c>
      <c r="K127">
        <f>'AEO 53'!L56</f>
        <v>49.907508999999997</v>
      </c>
      <c r="L127">
        <f>'AEO 53'!M56</f>
        <v>49.665371</v>
      </c>
      <c r="M127">
        <f>'AEO 53'!N56</f>
        <v>49.473877000000002</v>
      </c>
      <c r="N127">
        <f>'AEO 53'!O56</f>
        <v>49.321227999999998</v>
      </c>
      <c r="O127">
        <f>'AEO 53'!P56</f>
        <v>49.219807000000003</v>
      </c>
      <c r="P127">
        <f>'AEO 53'!Q56</f>
        <v>49.157749000000003</v>
      </c>
      <c r="Q127">
        <f>'AEO 53'!R56</f>
        <v>49.129474999999999</v>
      </c>
      <c r="R127">
        <f>'AEO 53'!S56</f>
        <v>49.127274</v>
      </c>
      <c r="S127">
        <f>'AEO 53'!T56</f>
        <v>49.081825000000002</v>
      </c>
      <c r="T127">
        <f>'AEO 53'!U56</f>
        <v>49.038071000000002</v>
      </c>
      <c r="U127">
        <f>'AEO 53'!V56</f>
        <v>49.002979000000003</v>
      </c>
      <c r="V127">
        <f>'AEO 53'!W56</f>
        <v>48.977195999999999</v>
      </c>
      <c r="W127">
        <f>'AEO 53'!X56</f>
        <v>48.955646999999999</v>
      </c>
      <c r="X127">
        <f>'AEO 53'!Y56</f>
        <v>48.937840000000001</v>
      </c>
      <c r="Y127">
        <f>'AEO 53'!Z56</f>
        <v>48.922421</v>
      </c>
      <c r="Z127">
        <f>'AEO 53'!AA56</f>
        <v>48.943019999999997</v>
      </c>
      <c r="AA127">
        <f>'AEO 53'!AB56</f>
        <v>48.962605000000003</v>
      </c>
      <c r="AB127">
        <f>'AEO 53'!AC56</f>
        <v>48.983780000000003</v>
      </c>
      <c r="AC127">
        <f>'AEO 53'!AD56</f>
        <v>49.005318000000003</v>
      </c>
      <c r="AD127">
        <f>'AEO 53'!AE56</f>
        <v>49.026398</v>
      </c>
      <c r="AE127">
        <f>'AEO 53'!AF56</f>
        <v>49.047249000000001</v>
      </c>
      <c r="AF127">
        <f>'AEO 53'!AG56</f>
        <v>49.068328999999999</v>
      </c>
      <c r="AG127">
        <f>'AEO 53'!AH56</f>
        <v>49.088321999999998</v>
      </c>
      <c r="AH127">
        <f>'AEO 53'!AI56</f>
        <v>49.108822000000004</v>
      </c>
      <c r="AI127">
        <f>'AEO 53'!AJ56</f>
        <v>49.122554999999998</v>
      </c>
    </row>
    <row r="128" spans="1:35" x14ac:dyDescent="0.25">
      <c r="A128" t="str">
        <f>'AEO 53'!B57</f>
        <v xml:space="preserve">  Two Seater Cars</v>
      </c>
      <c r="B128">
        <f>'AEO 53'!C57</f>
        <v>81.690146999999996</v>
      </c>
      <c r="C128">
        <f>'AEO 53'!D57</f>
        <v>81.693520000000007</v>
      </c>
      <c r="D128">
        <f>'AEO 53'!E57</f>
        <v>81.726768000000007</v>
      </c>
      <c r="E128">
        <f>'AEO 53'!F57</f>
        <v>81.826888999999994</v>
      </c>
      <c r="F128">
        <f>'AEO 53'!G57</f>
        <v>81.853354999999993</v>
      </c>
      <c r="G128">
        <f>'AEO 53'!H57</f>
        <v>81.745911000000007</v>
      </c>
      <c r="H128">
        <f>'AEO 53'!I57</f>
        <v>81.629622999999995</v>
      </c>
      <c r="I128">
        <f>'AEO 53'!J57</f>
        <v>81.464523</v>
      </c>
      <c r="J128">
        <f>'AEO 53'!K57</f>
        <v>81.491455000000002</v>
      </c>
      <c r="K128">
        <f>'AEO 53'!L57</f>
        <v>81.244438000000002</v>
      </c>
      <c r="L128">
        <f>'AEO 53'!M57</f>
        <v>81.009345999999994</v>
      </c>
      <c r="M128">
        <f>'AEO 53'!N57</f>
        <v>80.814621000000002</v>
      </c>
      <c r="N128">
        <f>'AEO 53'!O57</f>
        <v>80.661240000000006</v>
      </c>
      <c r="O128">
        <f>'AEO 53'!P57</f>
        <v>80.556976000000006</v>
      </c>
      <c r="P128">
        <f>'AEO 53'!Q57</f>
        <v>80.492553999999998</v>
      </c>
      <c r="Q128">
        <f>'AEO 53'!R57</f>
        <v>80.461235000000002</v>
      </c>
      <c r="R128">
        <f>'AEO 53'!S57</f>
        <v>80.456244999999996</v>
      </c>
      <c r="S128">
        <f>'AEO 53'!T57</f>
        <v>80.406829999999999</v>
      </c>
      <c r="T128">
        <f>'AEO 53'!U57</f>
        <v>80.358588999999995</v>
      </c>
      <c r="U128">
        <f>'AEO 53'!V57</f>
        <v>80.319336000000007</v>
      </c>
      <c r="V128">
        <f>'AEO 53'!W57</f>
        <v>80.288405999999995</v>
      </c>
      <c r="W128">
        <f>'AEO 53'!X57</f>
        <v>80.261893999999998</v>
      </c>
      <c r="X128">
        <f>'AEO 53'!Y57</f>
        <v>80.239142999999999</v>
      </c>
      <c r="Y128">
        <f>'AEO 53'!Z57</f>
        <v>80.218543999999994</v>
      </c>
      <c r="Z128">
        <f>'AEO 53'!AA57</f>
        <v>80.232460000000003</v>
      </c>
      <c r="AA128">
        <f>'AEO 53'!AB57</f>
        <v>80.245818999999997</v>
      </c>
      <c r="AB128">
        <f>'AEO 53'!AC57</f>
        <v>80.260101000000006</v>
      </c>
      <c r="AC128">
        <f>'AEO 53'!AD57</f>
        <v>80.274604999999994</v>
      </c>
      <c r="AD128">
        <f>'AEO 53'!AE57</f>
        <v>80.288826</v>
      </c>
      <c r="AE128">
        <f>'AEO 53'!AF57</f>
        <v>80.302955999999995</v>
      </c>
      <c r="AF128">
        <f>'AEO 53'!AG57</f>
        <v>80.317238000000003</v>
      </c>
      <c r="AG128">
        <f>'AEO 53'!AH57</f>
        <v>80.330878999999996</v>
      </c>
      <c r="AH128">
        <f>'AEO 53'!AI57</f>
        <v>80.344818000000004</v>
      </c>
      <c r="AI128">
        <f>'AEO 53'!AJ57</f>
        <v>80.352279999999993</v>
      </c>
    </row>
    <row r="129" spans="1:35" x14ac:dyDescent="0.25">
      <c r="A129" t="str">
        <f>'AEO 53'!B58</f>
        <v xml:space="preserve">  Small Crossover Cars</v>
      </c>
      <c r="B129">
        <f>'AEO 53'!C58</f>
        <v>32.409053999999998</v>
      </c>
      <c r="C129">
        <f>'AEO 53'!D58</f>
        <v>32.430537999999999</v>
      </c>
      <c r="D129">
        <f>'AEO 53'!E58</f>
        <v>32.513297999999999</v>
      </c>
      <c r="E129">
        <f>'AEO 53'!F58</f>
        <v>32.724335000000004</v>
      </c>
      <c r="F129">
        <f>'AEO 53'!G58</f>
        <v>32.894877999999999</v>
      </c>
      <c r="G129">
        <f>'AEO 53'!H58</f>
        <v>32.960915</v>
      </c>
      <c r="H129">
        <f>'AEO 53'!I58</f>
        <v>33.012782999999999</v>
      </c>
      <c r="I129">
        <f>'AEO 53'!J58</f>
        <v>32.983893999999999</v>
      </c>
      <c r="J129">
        <f>'AEO 53'!K58</f>
        <v>33.287289000000001</v>
      </c>
      <c r="K129">
        <f>'AEO 53'!L58</f>
        <v>33.237492000000003</v>
      </c>
      <c r="L129">
        <f>'AEO 53'!M58</f>
        <v>33.182003000000002</v>
      </c>
      <c r="M129">
        <f>'AEO 53'!N58</f>
        <v>33.149844999999999</v>
      </c>
      <c r="N129">
        <f>'AEO 53'!O58</f>
        <v>33.129069999999999</v>
      </c>
      <c r="O129">
        <f>'AEO 53'!P58</f>
        <v>33.130009000000001</v>
      </c>
      <c r="P129">
        <f>'AEO 53'!Q58</f>
        <v>33.147342999999999</v>
      </c>
      <c r="Q129">
        <f>'AEO 53'!R58</f>
        <v>33.178150000000002</v>
      </c>
      <c r="R129">
        <f>'AEO 53'!S58</f>
        <v>33.220184000000003</v>
      </c>
      <c r="S129">
        <f>'AEO 53'!T58</f>
        <v>33.208271000000003</v>
      </c>
      <c r="T129">
        <f>'AEO 53'!U58</f>
        <v>33.190510000000003</v>
      </c>
      <c r="U129">
        <f>'AEO 53'!V58</f>
        <v>33.176780999999998</v>
      </c>
      <c r="V129">
        <f>'AEO 53'!W58</f>
        <v>33.168937999999997</v>
      </c>
      <c r="W129">
        <f>'AEO 53'!X58</f>
        <v>33.163513000000002</v>
      </c>
      <c r="X129">
        <f>'AEO 53'!Y58</f>
        <v>33.160651999999999</v>
      </c>
      <c r="Y129">
        <f>'AEO 53'!Z58</f>
        <v>33.160060999999999</v>
      </c>
      <c r="Z129">
        <f>'AEO 53'!AA58</f>
        <v>33.178493000000003</v>
      </c>
      <c r="AA129">
        <f>'AEO 53'!AB58</f>
        <v>33.212017000000003</v>
      </c>
      <c r="AB129">
        <f>'AEO 53'!AC58</f>
        <v>33.247356000000003</v>
      </c>
      <c r="AC129">
        <f>'AEO 53'!AD58</f>
        <v>33.282874999999997</v>
      </c>
      <c r="AD129">
        <f>'AEO 53'!AE58</f>
        <v>33.318161000000003</v>
      </c>
      <c r="AE129">
        <f>'AEO 53'!AF58</f>
        <v>33.353344</v>
      </c>
      <c r="AF129">
        <f>'AEO 53'!AG58</f>
        <v>33.388644999999997</v>
      </c>
      <c r="AG129">
        <f>'AEO 53'!AH58</f>
        <v>33.423389</v>
      </c>
      <c r="AH129">
        <f>'AEO 53'!AI58</f>
        <v>33.458412000000003</v>
      </c>
      <c r="AI129">
        <f>'AEO 53'!AJ58</f>
        <v>33.487037999999998</v>
      </c>
    </row>
    <row r="130" spans="1:35" x14ac:dyDescent="0.25">
      <c r="A130" t="str">
        <f>'AEO 53'!B59</f>
        <v xml:space="preserve">  Large Crossover Cars</v>
      </c>
      <c r="B130">
        <f>'AEO 53'!C59</f>
        <v>43.206389999999999</v>
      </c>
      <c r="C130">
        <f>'AEO 53'!D59</f>
        <v>43.177280000000003</v>
      </c>
      <c r="D130">
        <f>'AEO 53'!E59</f>
        <v>43.237758999999997</v>
      </c>
      <c r="E130">
        <f>'AEO 53'!F59</f>
        <v>43.437224999999998</v>
      </c>
      <c r="F130">
        <f>'AEO 53'!G59</f>
        <v>43.540568999999998</v>
      </c>
      <c r="G130">
        <f>'AEO 53'!H59</f>
        <v>43.625050000000002</v>
      </c>
      <c r="H130">
        <f>'AEO 53'!I59</f>
        <v>43.701912</v>
      </c>
      <c r="I130">
        <f>'AEO 53'!J59</f>
        <v>43.763252000000001</v>
      </c>
      <c r="J130">
        <f>'AEO 53'!K59</f>
        <v>44.139251999999999</v>
      </c>
      <c r="K130">
        <f>'AEO 53'!L59</f>
        <v>44.048625999999999</v>
      </c>
      <c r="L130">
        <f>'AEO 53'!M59</f>
        <v>43.965156999999998</v>
      </c>
      <c r="M130">
        <f>'AEO 53'!N59</f>
        <v>43.908057999999997</v>
      </c>
      <c r="N130">
        <f>'AEO 53'!O59</f>
        <v>43.866467</v>
      </c>
      <c r="O130">
        <f>'AEO 53'!P59</f>
        <v>43.849921999999999</v>
      </c>
      <c r="P130">
        <f>'AEO 53'!Q59</f>
        <v>43.851551000000001</v>
      </c>
      <c r="Q130">
        <f>'AEO 53'!R59</f>
        <v>43.869388999999998</v>
      </c>
      <c r="R130">
        <f>'AEO 53'!S59</f>
        <v>43.900660999999999</v>
      </c>
      <c r="S130">
        <f>'AEO 53'!T59</f>
        <v>43.879176999999999</v>
      </c>
      <c r="T130">
        <f>'AEO 53'!U59</f>
        <v>43.853188000000003</v>
      </c>
      <c r="U130">
        <f>'AEO 53'!V59</f>
        <v>43.83231</v>
      </c>
      <c r="V130">
        <f>'AEO 53'!W59</f>
        <v>43.817985999999998</v>
      </c>
      <c r="W130">
        <f>'AEO 53'!X59</f>
        <v>43.806828000000003</v>
      </c>
      <c r="X130">
        <f>'AEO 53'!Y59</f>
        <v>43.798988000000001</v>
      </c>
      <c r="Y130">
        <f>'AEO 53'!Z59</f>
        <v>43.794105999999999</v>
      </c>
      <c r="Z130">
        <f>'AEO 53'!AA59</f>
        <v>43.812550000000002</v>
      </c>
      <c r="AA130">
        <f>'AEO 53'!AB59</f>
        <v>43.830295999999997</v>
      </c>
      <c r="AB130">
        <f>'AEO 53'!AC59</f>
        <v>43.849682000000001</v>
      </c>
      <c r="AC130">
        <f>'AEO 53'!AD59</f>
        <v>43.869605999999997</v>
      </c>
      <c r="AD130">
        <f>'AEO 53'!AE59</f>
        <v>43.889313000000001</v>
      </c>
      <c r="AE130">
        <f>'AEO 53'!AF59</f>
        <v>43.908909000000001</v>
      </c>
      <c r="AF130">
        <f>'AEO 53'!AG59</f>
        <v>43.928879000000002</v>
      </c>
      <c r="AG130">
        <f>'AEO 53'!AH59</f>
        <v>43.947978999999997</v>
      </c>
      <c r="AH130">
        <f>'AEO 53'!AI59</f>
        <v>43.967731000000001</v>
      </c>
      <c r="AI130">
        <f>'AEO 53'!AJ59</f>
        <v>43.980891999999997</v>
      </c>
    </row>
    <row r="131" spans="1:35" x14ac:dyDescent="0.25">
      <c r="A131" t="str">
        <f>'AEO 53'!B60</f>
        <v xml:space="preserve">  Small Pickup</v>
      </c>
      <c r="B131">
        <f>'AEO 53'!C60</f>
        <v>0</v>
      </c>
      <c r="C131">
        <f>'AEO 53'!D60</f>
        <v>0</v>
      </c>
      <c r="D131">
        <f>'AEO 53'!E60</f>
        <v>0</v>
      </c>
      <c r="E131">
        <f>'AEO 53'!F60</f>
        <v>0</v>
      </c>
      <c r="F131">
        <f>'AEO 53'!G60</f>
        <v>0</v>
      </c>
      <c r="G131">
        <f>'AEO 53'!H60</f>
        <v>0</v>
      </c>
      <c r="H131">
        <f>'AEO 53'!I60</f>
        <v>0</v>
      </c>
      <c r="I131">
        <f>'AEO 53'!J60</f>
        <v>0</v>
      </c>
      <c r="J131">
        <f>'AEO 53'!K60</f>
        <v>0</v>
      </c>
      <c r="K131">
        <f>'AEO 53'!L60</f>
        <v>0</v>
      </c>
      <c r="L131">
        <f>'AEO 53'!M60</f>
        <v>0</v>
      </c>
      <c r="M131">
        <f>'AEO 53'!N60</f>
        <v>0</v>
      </c>
      <c r="N131">
        <f>'AEO 53'!O60</f>
        <v>0</v>
      </c>
      <c r="O131">
        <f>'AEO 53'!P60</f>
        <v>0</v>
      </c>
      <c r="P131">
        <f>'AEO 53'!Q60</f>
        <v>0</v>
      </c>
      <c r="Q131">
        <f>'AEO 53'!R60</f>
        <v>0</v>
      </c>
      <c r="R131">
        <f>'AEO 53'!S60</f>
        <v>0</v>
      </c>
      <c r="S131">
        <f>'AEO 53'!T60</f>
        <v>0</v>
      </c>
      <c r="T131">
        <f>'AEO 53'!U60</f>
        <v>0</v>
      </c>
      <c r="U131">
        <f>'AEO 53'!V60</f>
        <v>0</v>
      </c>
      <c r="V131">
        <f>'AEO 53'!W60</f>
        <v>0</v>
      </c>
      <c r="W131">
        <f>'AEO 53'!X60</f>
        <v>0</v>
      </c>
      <c r="X131">
        <f>'AEO 53'!Y60</f>
        <v>0</v>
      </c>
      <c r="Y131">
        <f>'AEO 53'!Z60</f>
        <v>0</v>
      </c>
      <c r="Z131">
        <f>'AEO 53'!AA60</f>
        <v>0</v>
      </c>
      <c r="AA131">
        <f>'AEO 53'!AB60</f>
        <v>0</v>
      </c>
      <c r="AB131">
        <f>'AEO 53'!AC60</f>
        <v>0</v>
      </c>
      <c r="AC131">
        <f>'AEO 53'!AD60</f>
        <v>0</v>
      </c>
      <c r="AD131">
        <f>'AEO 53'!AE60</f>
        <v>0</v>
      </c>
      <c r="AE131">
        <f>'AEO 53'!AF60</f>
        <v>0</v>
      </c>
      <c r="AF131">
        <f>'AEO 53'!AG60</f>
        <v>0</v>
      </c>
      <c r="AG131">
        <f>'AEO 53'!AH60</f>
        <v>0</v>
      </c>
      <c r="AH131">
        <f>'AEO 53'!AI60</f>
        <v>0</v>
      </c>
      <c r="AI131">
        <f>'AEO 53'!AJ60</f>
        <v>0</v>
      </c>
    </row>
    <row r="132" spans="1:35" x14ac:dyDescent="0.25">
      <c r="A132" t="str">
        <f>'AEO 53'!B61</f>
        <v xml:space="preserve">  Large Pickup</v>
      </c>
      <c r="B132">
        <f>'AEO 53'!C61</f>
        <v>0</v>
      </c>
      <c r="C132">
        <f>'AEO 53'!D61</f>
        <v>0</v>
      </c>
      <c r="D132">
        <f>'AEO 53'!E61</f>
        <v>0</v>
      </c>
      <c r="E132">
        <f>'AEO 53'!F61</f>
        <v>0</v>
      </c>
      <c r="F132">
        <f>'AEO 53'!G61</f>
        <v>0</v>
      </c>
      <c r="G132">
        <f>'AEO 53'!H61</f>
        <v>0</v>
      </c>
      <c r="H132">
        <f>'AEO 53'!I61</f>
        <v>0</v>
      </c>
      <c r="I132">
        <f>'AEO 53'!J61</f>
        <v>0</v>
      </c>
      <c r="J132">
        <f>'AEO 53'!K61</f>
        <v>0</v>
      </c>
      <c r="K132">
        <f>'AEO 53'!L61</f>
        <v>0</v>
      </c>
      <c r="L132">
        <f>'AEO 53'!M61</f>
        <v>0</v>
      </c>
      <c r="M132">
        <f>'AEO 53'!N61</f>
        <v>0</v>
      </c>
      <c r="N132">
        <f>'AEO 53'!O61</f>
        <v>0</v>
      </c>
      <c r="O132">
        <f>'AEO 53'!P61</f>
        <v>0</v>
      </c>
      <c r="P132">
        <f>'AEO 53'!Q61</f>
        <v>0</v>
      </c>
      <c r="Q132">
        <f>'AEO 53'!R61</f>
        <v>0</v>
      </c>
      <c r="R132">
        <f>'AEO 53'!S61</f>
        <v>0</v>
      </c>
      <c r="S132">
        <f>'AEO 53'!T61</f>
        <v>0</v>
      </c>
      <c r="T132">
        <f>'AEO 53'!U61</f>
        <v>0</v>
      </c>
      <c r="U132">
        <f>'AEO 53'!V61</f>
        <v>0</v>
      </c>
      <c r="V132">
        <f>'AEO 53'!W61</f>
        <v>0</v>
      </c>
      <c r="W132">
        <f>'AEO 53'!X61</f>
        <v>0</v>
      </c>
      <c r="X132">
        <f>'AEO 53'!Y61</f>
        <v>0</v>
      </c>
      <c r="Y132">
        <f>'AEO 53'!Z61</f>
        <v>0</v>
      </c>
      <c r="Z132">
        <f>'AEO 53'!AA61</f>
        <v>0</v>
      </c>
      <c r="AA132">
        <f>'AEO 53'!AB61</f>
        <v>0</v>
      </c>
      <c r="AB132">
        <f>'AEO 53'!AC61</f>
        <v>0</v>
      </c>
      <c r="AC132">
        <f>'AEO 53'!AD61</f>
        <v>0</v>
      </c>
      <c r="AD132">
        <f>'AEO 53'!AE61</f>
        <v>0</v>
      </c>
      <c r="AE132">
        <f>'AEO 53'!AF61</f>
        <v>0</v>
      </c>
      <c r="AF132">
        <f>'AEO 53'!AG61</f>
        <v>0</v>
      </c>
      <c r="AG132">
        <f>'AEO 53'!AH61</f>
        <v>0</v>
      </c>
      <c r="AH132">
        <f>'AEO 53'!AI61</f>
        <v>0</v>
      </c>
      <c r="AI132">
        <f>'AEO 53'!AJ61</f>
        <v>0</v>
      </c>
    </row>
    <row r="133" spans="1:35" x14ac:dyDescent="0.25">
      <c r="A133" t="str">
        <f>'AEO 53'!B62</f>
        <v xml:space="preserve">  Small Van</v>
      </c>
      <c r="B133">
        <f>'AEO 53'!C62</f>
        <v>0</v>
      </c>
      <c r="C133">
        <f>'AEO 53'!D62</f>
        <v>35.054611000000001</v>
      </c>
      <c r="D133">
        <f>'AEO 53'!E62</f>
        <v>35.118855000000003</v>
      </c>
      <c r="E133">
        <f>'AEO 53'!F62</f>
        <v>35.273364999999998</v>
      </c>
      <c r="F133">
        <f>'AEO 53'!G62</f>
        <v>35.568519999999999</v>
      </c>
      <c r="G133">
        <f>'AEO 53'!H62</f>
        <v>35.567734000000002</v>
      </c>
      <c r="H133">
        <f>'AEO 53'!I62</f>
        <v>35.453814999999999</v>
      </c>
      <c r="I133">
        <f>'AEO 53'!J62</f>
        <v>35.269374999999997</v>
      </c>
      <c r="J133">
        <f>'AEO 53'!K62</f>
        <v>36.073543999999998</v>
      </c>
      <c r="K133">
        <f>'AEO 53'!L62</f>
        <v>35.916397000000003</v>
      </c>
      <c r="L133">
        <f>'AEO 53'!M62</f>
        <v>35.773327000000002</v>
      </c>
      <c r="M133">
        <f>'AEO 53'!N62</f>
        <v>35.672840000000001</v>
      </c>
      <c r="N133">
        <f>'AEO 53'!O62</f>
        <v>35.603821000000003</v>
      </c>
      <c r="O133">
        <f>'AEO 53'!P62</f>
        <v>35.568848000000003</v>
      </c>
      <c r="P133">
        <f>'AEO 53'!Q62</f>
        <v>35.560566000000001</v>
      </c>
      <c r="Q133">
        <f>'AEO 53'!R62</f>
        <v>35.587634999999999</v>
      </c>
      <c r="R133">
        <f>'AEO 53'!S62</f>
        <v>35.642498000000003</v>
      </c>
      <c r="S133">
        <f>'AEO 53'!T62</f>
        <v>35.633862000000001</v>
      </c>
      <c r="T133">
        <f>'AEO 53'!U62</f>
        <v>35.662094000000003</v>
      </c>
      <c r="U133">
        <f>'AEO 53'!V62</f>
        <v>35.697575000000001</v>
      </c>
      <c r="V133">
        <f>'AEO 53'!W62</f>
        <v>35.738956000000002</v>
      </c>
      <c r="W133">
        <f>'AEO 53'!X62</f>
        <v>35.789679999999997</v>
      </c>
      <c r="X133">
        <f>'AEO 53'!Y62</f>
        <v>35.839939000000001</v>
      </c>
      <c r="Y133">
        <f>'AEO 53'!Z62</f>
        <v>35.891804</v>
      </c>
      <c r="Z133">
        <f>'AEO 53'!AA62</f>
        <v>35.989871999999998</v>
      </c>
      <c r="AA133">
        <f>'AEO 53'!AB62</f>
        <v>36.069732999999999</v>
      </c>
      <c r="AB133">
        <f>'AEO 53'!AC62</f>
        <v>36.14875</v>
      </c>
      <c r="AC133">
        <f>'AEO 53'!AD62</f>
        <v>36.227908999999997</v>
      </c>
      <c r="AD133">
        <f>'AEO 53'!AE62</f>
        <v>36.306953</v>
      </c>
      <c r="AE133">
        <f>'AEO 53'!AF62</f>
        <v>36.338779000000002</v>
      </c>
      <c r="AF133">
        <f>'AEO 53'!AG62</f>
        <v>36.369934000000001</v>
      </c>
      <c r="AG133">
        <f>'AEO 53'!AH62</f>
        <v>36.400337</v>
      </c>
      <c r="AH133">
        <f>'AEO 53'!AI62</f>
        <v>36.431103</v>
      </c>
      <c r="AI133">
        <f>'AEO 53'!AJ62</f>
        <v>36.455353000000002</v>
      </c>
    </row>
    <row r="134" spans="1:35" x14ac:dyDescent="0.25">
      <c r="A134" t="str">
        <f>'AEO 53'!B63</f>
        <v xml:space="preserve">  Large Van</v>
      </c>
      <c r="B134">
        <f>'AEO 53'!C63</f>
        <v>0</v>
      </c>
      <c r="C134">
        <f>'AEO 53'!D63</f>
        <v>0</v>
      </c>
      <c r="D134">
        <f>'AEO 53'!E63</f>
        <v>0</v>
      </c>
      <c r="E134">
        <f>'AEO 53'!F63</f>
        <v>0</v>
      </c>
      <c r="F134">
        <f>'AEO 53'!G63</f>
        <v>0</v>
      </c>
      <c r="G134">
        <f>'AEO 53'!H63</f>
        <v>0</v>
      </c>
      <c r="H134">
        <f>'AEO 53'!I63</f>
        <v>0</v>
      </c>
      <c r="I134">
        <f>'AEO 53'!J63</f>
        <v>0</v>
      </c>
      <c r="J134">
        <f>'AEO 53'!K63</f>
        <v>0</v>
      </c>
      <c r="K134">
        <f>'AEO 53'!L63</f>
        <v>0</v>
      </c>
      <c r="L134">
        <f>'AEO 53'!M63</f>
        <v>0</v>
      </c>
      <c r="M134">
        <f>'AEO 53'!N63</f>
        <v>0</v>
      </c>
      <c r="N134">
        <f>'AEO 53'!O63</f>
        <v>0</v>
      </c>
      <c r="O134">
        <f>'AEO 53'!P63</f>
        <v>0</v>
      </c>
      <c r="P134">
        <f>'AEO 53'!Q63</f>
        <v>0</v>
      </c>
      <c r="Q134">
        <f>'AEO 53'!R63</f>
        <v>0</v>
      </c>
      <c r="R134">
        <f>'AEO 53'!S63</f>
        <v>0</v>
      </c>
      <c r="S134">
        <f>'AEO 53'!T63</f>
        <v>0</v>
      </c>
      <c r="T134">
        <f>'AEO 53'!U63</f>
        <v>0</v>
      </c>
      <c r="U134">
        <f>'AEO 53'!V63</f>
        <v>0</v>
      </c>
      <c r="V134">
        <f>'AEO 53'!W63</f>
        <v>0</v>
      </c>
      <c r="W134">
        <f>'AEO 53'!X63</f>
        <v>0</v>
      </c>
      <c r="X134">
        <f>'AEO 53'!Y63</f>
        <v>0</v>
      </c>
      <c r="Y134">
        <f>'AEO 53'!Z63</f>
        <v>0</v>
      </c>
      <c r="Z134">
        <f>'AEO 53'!AA63</f>
        <v>0</v>
      </c>
      <c r="AA134">
        <f>'AEO 53'!AB63</f>
        <v>0</v>
      </c>
      <c r="AB134">
        <f>'AEO 53'!AC63</f>
        <v>0</v>
      </c>
      <c r="AC134">
        <f>'AEO 53'!AD63</f>
        <v>0</v>
      </c>
      <c r="AD134">
        <f>'AEO 53'!AE63</f>
        <v>0</v>
      </c>
      <c r="AE134">
        <f>'AEO 53'!AF63</f>
        <v>0</v>
      </c>
      <c r="AF134">
        <f>'AEO 53'!AG63</f>
        <v>0</v>
      </c>
      <c r="AG134">
        <f>'AEO 53'!AH63</f>
        <v>0</v>
      </c>
      <c r="AH134">
        <f>'AEO 53'!AI63</f>
        <v>0</v>
      </c>
      <c r="AI134">
        <f>'AEO 53'!AJ63</f>
        <v>0</v>
      </c>
    </row>
    <row r="135" spans="1:35" x14ac:dyDescent="0.25">
      <c r="A135" t="str">
        <f>'AEO 53'!B64</f>
        <v xml:space="preserve">  Small Utility</v>
      </c>
      <c r="B135">
        <f>'AEO 53'!C64</f>
        <v>0</v>
      </c>
      <c r="C135">
        <f>'AEO 53'!D64</f>
        <v>0</v>
      </c>
      <c r="D135">
        <f>'AEO 53'!E64</f>
        <v>0</v>
      </c>
      <c r="E135">
        <f>'AEO 53'!F64</f>
        <v>47.655833999999999</v>
      </c>
      <c r="F135">
        <f>'AEO 53'!G64</f>
        <v>47.952080000000002</v>
      </c>
      <c r="G135">
        <f>'AEO 53'!H64</f>
        <v>48.174053000000001</v>
      </c>
      <c r="H135">
        <f>'AEO 53'!I64</f>
        <v>48.162567000000003</v>
      </c>
      <c r="I135">
        <f>'AEO 53'!J64</f>
        <v>48.031658</v>
      </c>
      <c r="J135">
        <f>'AEO 53'!K64</f>
        <v>48.461253999999997</v>
      </c>
      <c r="K135">
        <f>'AEO 53'!L64</f>
        <v>48.299438000000002</v>
      </c>
      <c r="L135">
        <f>'AEO 53'!M64</f>
        <v>48.152026999999997</v>
      </c>
      <c r="M135">
        <f>'AEO 53'!N64</f>
        <v>48.040107999999996</v>
      </c>
      <c r="N135">
        <f>'AEO 53'!O64</f>
        <v>47.953865</v>
      </c>
      <c r="O135">
        <f>'AEO 53'!P64</f>
        <v>47.902892999999999</v>
      </c>
      <c r="P135">
        <f>'AEO 53'!Q64</f>
        <v>47.878551000000002</v>
      </c>
      <c r="Q135">
        <f>'AEO 53'!R64</f>
        <v>47.928424999999997</v>
      </c>
      <c r="R135">
        <f>'AEO 53'!S64</f>
        <v>48.040058000000002</v>
      </c>
      <c r="S135">
        <f>'AEO 53'!T64</f>
        <v>48.013244999999998</v>
      </c>
      <c r="T135">
        <f>'AEO 53'!U64</f>
        <v>47.979576000000002</v>
      </c>
      <c r="U135">
        <f>'AEO 53'!V64</f>
        <v>47.952582999999997</v>
      </c>
      <c r="V135">
        <f>'AEO 53'!W64</f>
        <v>47.933425999999997</v>
      </c>
      <c r="W135">
        <f>'AEO 53'!X64</f>
        <v>47.941467000000003</v>
      </c>
      <c r="X135">
        <f>'AEO 53'!Y64</f>
        <v>47.932938</v>
      </c>
      <c r="Y135">
        <f>'AEO 53'!Z64</f>
        <v>47.923893</v>
      </c>
      <c r="Z135">
        <f>'AEO 53'!AA64</f>
        <v>48.002006999999999</v>
      </c>
      <c r="AA135">
        <f>'AEO 53'!AB64</f>
        <v>48.024799000000002</v>
      </c>
      <c r="AB135">
        <f>'AEO 53'!AC64</f>
        <v>48.045127999999998</v>
      </c>
      <c r="AC135">
        <f>'AEO 53'!AD64</f>
        <v>48.065975000000002</v>
      </c>
      <c r="AD135">
        <f>'AEO 53'!AE64</f>
        <v>48.086841999999997</v>
      </c>
      <c r="AE135">
        <f>'AEO 53'!AF64</f>
        <v>48.107460000000003</v>
      </c>
      <c r="AF135">
        <f>'AEO 53'!AG64</f>
        <v>48.128494000000003</v>
      </c>
      <c r="AG135">
        <f>'AEO 53'!AH64</f>
        <v>48.148628000000002</v>
      </c>
      <c r="AH135">
        <f>'AEO 53'!AI64</f>
        <v>48.179684000000002</v>
      </c>
      <c r="AI135">
        <f>'AEO 53'!AJ64</f>
        <v>48.215591000000003</v>
      </c>
    </row>
    <row r="136" spans="1:35" x14ac:dyDescent="0.25">
      <c r="A136" t="str">
        <f>'AEO 53'!B65</f>
        <v xml:space="preserve">  Large Utility</v>
      </c>
      <c r="B136">
        <f>'AEO 53'!C65</f>
        <v>0</v>
      </c>
      <c r="C136">
        <f>'AEO 53'!D65</f>
        <v>0</v>
      </c>
      <c r="D136">
        <f>'AEO 53'!E65</f>
        <v>0</v>
      </c>
      <c r="E136">
        <f>'AEO 53'!F65</f>
        <v>0</v>
      </c>
      <c r="F136">
        <f>'AEO 53'!G65</f>
        <v>0</v>
      </c>
      <c r="G136">
        <f>'AEO 53'!H65</f>
        <v>0</v>
      </c>
      <c r="H136">
        <f>'AEO 53'!I65</f>
        <v>0</v>
      </c>
      <c r="I136">
        <f>'AEO 53'!J65</f>
        <v>0</v>
      </c>
      <c r="J136">
        <f>'AEO 53'!K65</f>
        <v>0</v>
      </c>
      <c r="K136">
        <f>'AEO 53'!L65</f>
        <v>0</v>
      </c>
      <c r="L136">
        <f>'AEO 53'!M65</f>
        <v>0</v>
      </c>
      <c r="M136">
        <f>'AEO 53'!N65</f>
        <v>0</v>
      </c>
      <c r="N136">
        <f>'AEO 53'!O65</f>
        <v>0</v>
      </c>
      <c r="O136">
        <f>'AEO 53'!P65</f>
        <v>0</v>
      </c>
      <c r="P136">
        <f>'AEO 53'!Q65</f>
        <v>0</v>
      </c>
      <c r="Q136">
        <f>'AEO 53'!R65</f>
        <v>0</v>
      </c>
      <c r="R136">
        <f>'AEO 53'!S65</f>
        <v>0</v>
      </c>
      <c r="S136">
        <f>'AEO 53'!T65</f>
        <v>0</v>
      </c>
      <c r="T136">
        <f>'AEO 53'!U65</f>
        <v>0</v>
      </c>
      <c r="U136">
        <f>'AEO 53'!V65</f>
        <v>0</v>
      </c>
      <c r="V136">
        <f>'AEO 53'!W65</f>
        <v>0</v>
      </c>
      <c r="W136">
        <f>'AEO 53'!X65</f>
        <v>0</v>
      </c>
      <c r="X136">
        <f>'AEO 53'!Y65</f>
        <v>0</v>
      </c>
      <c r="Y136">
        <f>'AEO 53'!Z65</f>
        <v>0</v>
      </c>
      <c r="Z136">
        <f>'AEO 53'!AA65</f>
        <v>0</v>
      </c>
      <c r="AA136">
        <f>'AEO 53'!AB65</f>
        <v>0</v>
      </c>
      <c r="AB136">
        <f>'AEO 53'!AC65</f>
        <v>0</v>
      </c>
      <c r="AC136">
        <f>'AEO 53'!AD65</f>
        <v>0</v>
      </c>
      <c r="AD136">
        <f>'AEO 53'!AE65</f>
        <v>0</v>
      </c>
      <c r="AE136">
        <f>'AEO 53'!AF65</f>
        <v>0</v>
      </c>
      <c r="AF136">
        <f>'AEO 53'!AG65</f>
        <v>0</v>
      </c>
      <c r="AG136">
        <f>'AEO 53'!AH65</f>
        <v>0</v>
      </c>
      <c r="AH136">
        <f>'AEO 53'!AI65</f>
        <v>0</v>
      </c>
      <c r="AI136">
        <f>'AEO 53'!AJ65</f>
        <v>0</v>
      </c>
    </row>
    <row r="137" spans="1:35" x14ac:dyDescent="0.25">
      <c r="A137" t="str">
        <f>'AEO 53'!B66</f>
        <v xml:space="preserve">  Small Crossover Trucks</v>
      </c>
      <c r="B137">
        <f>'AEO 53'!C66</f>
        <v>36.350403</v>
      </c>
      <c r="C137">
        <f>'AEO 53'!D66</f>
        <v>36.360874000000003</v>
      </c>
      <c r="D137">
        <f>'AEO 53'!E66</f>
        <v>36.483466999999997</v>
      </c>
      <c r="E137">
        <f>'AEO 53'!F66</f>
        <v>36.696559999999998</v>
      </c>
      <c r="F137">
        <f>'AEO 53'!G66</f>
        <v>36.893120000000003</v>
      </c>
      <c r="G137">
        <f>'AEO 53'!H66</f>
        <v>36.939307999999997</v>
      </c>
      <c r="H137">
        <f>'AEO 53'!I66</f>
        <v>36.911163000000002</v>
      </c>
      <c r="I137">
        <f>'AEO 53'!J66</f>
        <v>36.954295999999999</v>
      </c>
      <c r="J137">
        <f>'AEO 53'!K66</f>
        <v>37.602978</v>
      </c>
      <c r="K137">
        <f>'AEO 53'!L66</f>
        <v>37.551220000000001</v>
      </c>
      <c r="L137">
        <f>'AEO 53'!M66</f>
        <v>37.491863000000002</v>
      </c>
      <c r="M137">
        <f>'AEO 53'!N66</f>
        <v>37.455916999999999</v>
      </c>
      <c r="N137">
        <f>'AEO 53'!O66</f>
        <v>37.432507000000001</v>
      </c>
      <c r="O137">
        <f>'AEO 53'!P66</f>
        <v>37.431072</v>
      </c>
      <c r="P137">
        <f>'AEO 53'!Q66</f>
        <v>37.444893</v>
      </c>
      <c r="Q137">
        <f>'AEO 53'!R66</f>
        <v>37.479759000000001</v>
      </c>
      <c r="R137">
        <f>'AEO 53'!S66</f>
        <v>37.549126000000001</v>
      </c>
      <c r="S137">
        <f>'AEO 53'!T66</f>
        <v>37.556190000000001</v>
      </c>
      <c r="T137">
        <f>'AEO 53'!U66</f>
        <v>37.557056000000003</v>
      </c>
      <c r="U137">
        <f>'AEO 53'!V66</f>
        <v>37.562930999999999</v>
      </c>
      <c r="V137">
        <f>'AEO 53'!W66</f>
        <v>37.575481000000003</v>
      </c>
      <c r="W137">
        <f>'AEO 53'!X66</f>
        <v>37.592098</v>
      </c>
      <c r="X137">
        <f>'AEO 53'!Y66</f>
        <v>37.610675999999998</v>
      </c>
      <c r="Y137">
        <f>'AEO 53'!Z66</f>
        <v>37.631515999999998</v>
      </c>
      <c r="Z137">
        <f>'AEO 53'!AA66</f>
        <v>37.680874000000003</v>
      </c>
      <c r="AA137">
        <f>'AEO 53'!AB66</f>
        <v>37.721527000000002</v>
      </c>
      <c r="AB137">
        <f>'AEO 53'!AC66</f>
        <v>37.762878000000001</v>
      </c>
      <c r="AC137">
        <f>'AEO 53'!AD66</f>
        <v>37.804507999999998</v>
      </c>
      <c r="AD137">
        <f>'AEO 53'!AE66</f>
        <v>37.848258999999999</v>
      </c>
      <c r="AE137">
        <f>'AEO 53'!AF66</f>
        <v>37.888302000000003</v>
      </c>
      <c r="AF137">
        <f>'AEO 53'!AG66</f>
        <v>37.928204000000001</v>
      </c>
      <c r="AG137">
        <f>'AEO 53'!AH66</f>
        <v>37.967461</v>
      </c>
      <c r="AH137">
        <f>'AEO 53'!AI66</f>
        <v>38.007057000000003</v>
      </c>
      <c r="AI137">
        <f>'AEO 53'!AJ66</f>
        <v>38.040225999999997</v>
      </c>
    </row>
    <row r="138" spans="1:35" x14ac:dyDescent="0.25">
      <c r="A138" t="str">
        <f>'AEO 53'!B67</f>
        <v xml:space="preserve">  Large Crossover Trucks</v>
      </c>
      <c r="B138">
        <f>'AEO 53'!C67</f>
        <v>53.623013</v>
      </c>
      <c r="C138">
        <f>'AEO 53'!D67</f>
        <v>53.573211999999998</v>
      </c>
      <c r="D138">
        <f>'AEO 53'!E67</f>
        <v>53.611164000000002</v>
      </c>
      <c r="E138">
        <f>'AEO 53'!F67</f>
        <v>53.766277000000002</v>
      </c>
      <c r="F138">
        <f>'AEO 53'!G67</f>
        <v>54.014198</v>
      </c>
      <c r="G138">
        <f>'AEO 53'!H67</f>
        <v>54.004626999999999</v>
      </c>
      <c r="H138">
        <f>'AEO 53'!I67</f>
        <v>53.934719000000001</v>
      </c>
      <c r="I138">
        <f>'AEO 53'!J67</f>
        <v>53.874034999999999</v>
      </c>
      <c r="J138">
        <f>'AEO 53'!K67</f>
        <v>54.103394000000002</v>
      </c>
      <c r="K138">
        <f>'AEO 53'!L67</f>
        <v>54.033321000000001</v>
      </c>
      <c r="L138">
        <f>'AEO 53'!M67</f>
        <v>53.946609000000002</v>
      </c>
      <c r="M138">
        <f>'AEO 53'!N67</f>
        <v>53.886561999999998</v>
      </c>
      <c r="N138">
        <f>'AEO 53'!O67</f>
        <v>53.842013999999999</v>
      </c>
      <c r="O138">
        <f>'AEO 53'!P67</f>
        <v>53.823563</v>
      </c>
      <c r="P138">
        <f>'AEO 53'!Q67</f>
        <v>53.823054999999997</v>
      </c>
      <c r="Q138">
        <f>'AEO 53'!R67</f>
        <v>53.850352999999998</v>
      </c>
      <c r="R138">
        <f>'AEO 53'!S67</f>
        <v>53.892288000000001</v>
      </c>
      <c r="S138">
        <f>'AEO 53'!T67</f>
        <v>53.870055999999998</v>
      </c>
      <c r="T138">
        <f>'AEO 53'!U67</f>
        <v>53.842616999999997</v>
      </c>
      <c r="U138">
        <f>'AEO 53'!V67</f>
        <v>53.820618000000003</v>
      </c>
      <c r="V138">
        <f>'AEO 53'!W67</f>
        <v>53.805916000000003</v>
      </c>
      <c r="W138">
        <f>'AEO 53'!X67</f>
        <v>53.795628000000001</v>
      </c>
      <c r="X138">
        <f>'AEO 53'!Y67</f>
        <v>53.788479000000002</v>
      </c>
      <c r="Y138">
        <f>'AEO 53'!Z67</f>
        <v>53.783802000000001</v>
      </c>
      <c r="Z138">
        <f>'AEO 53'!AA67</f>
        <v>53.808601000000003</v>
      </c>
      <c r="AA138">
        <f>'AEO 53'!AB67</f>
        <v>53.828487000000003</v>
      </c>
      <c r="AB138">
        <f>'AEO 53'!AC67</f>
        <v>53.849379999999996</v>
      </c>
      <c r="AC138">
        <f>'AEO 53'!AD67</f>
        <v>53.870730999999999</v>
      </c>
      <c r="AD138">
        <f>'AEO 53'!AE67</f>
        <v>53.914009</v>
      </c>
      <c r="AE138">
        <f>'AEO 53'!AF67</f>
        <v>53.936641999999999</v>
      </c>
      <c r="AF138">
        <f>'AEO 53'!AG67</f>
        <v>53.957889999999999</v>
      </c>
      <c r="AG138">
        <f>'AEO 53'!AH67</f>
        <v>53.980198000000001</v>
      </c>
      <c r="AH138">
        <f>'AEO 53'!AI67</f>
        <v>54.009830000000001</v>
      </c>
      <c r="AI138">
        <f>'AEO 53'!AJ67</f>
        <v>54.032764</v>
      </c>
    </row>
    <row r="140" spans="1:35" x14ac:dyDescent="0.25">
      <c r="A140" t="str">
        <f>A7</f>
        <v xml:space="preserve">   Plug-in 40 Gasoline Hybrid</v>
      </c>
    </row>
    <row r="141" spans="1:35" x14ac:dyDescent="0.25">
      <c r="A141" t="str">
        <f>'AEO 53'!B70</f>
        <v xml:space="preserve">  Mini-compact Cars</v>
      </c>
      <c r="B141">
        <f>'AEO 53'!C70</f>
        <v>0</v>
      </c>
      <c r="C141">
        <f>'AEO 53'!D70</f>
        <v>0</v>
      </c>
      <c r="D141">
        <f>'AEO 53'!E70</f>
        <v>0</v>
      </c>
      <c r="E141">
        <f>'AEO 53'!F70</f>
        <v>0</v>
      </c>
      <c r="F141">
        <f>'AEO 53'!G70</f>
        <v>0</v>
      </c>
      <c r="G141">
        <f>'AEO 53'!H70</f>
        <v>0</v>
      </c>
      <c r="H141">
        <f>'AEO 53'!I70</f>
        <v>0</v>
      </c>
      <c r="I141">
        <f>'AEO 53'!J70</f>
        <v>0</v>
      </c>
      <c r="J141">
        <f>'AEO 53'!K70</f>
        <v>0</v>
      </c>
      <c r="K141">
        <f>'AEO 53'!L70</f>
        <v>0</v>
      </c>
      <c r="L141">
        <f>'AEO 53'!M70</f>
        <v>0</v>
      </c>
      <c r="M141">
        <f>'AEO 53'!N70</f>
        <v>0</v>
      </c>
      <c r="N141">
        <f>'AEO 53'!O70</f>
        <v>0</v>
      </c>
      <c r="O141">
        <f>'AEO 53'!P70</f>
        <v>0</v>
      </c>
      <c r="P141">
        <f>'AEO 53'!Q70</f>
        <v>0</v>
      </c>
      <c r="Q141">
        <f>'AEO 53'!R70</f>
        <v>0</v>
      </c>
      <c r="R141">
        <f>'AEO 53'!S70</f>
        <v>0</v>
      </c>
      <c r="S141">
        <f>'AEO 53'!T70</f>
        <v>0</v>
      </c>
      <c r="T141">
        <f>'AEO 53'!U70</f>
        <v>0</v>
      </c>
      <c r="U141">
        <f>'AEO 53'!V70</f>
        <v>0</v>
      </c>
      <c r="V141">
        <f>'AEO 53'!W70</f>
        <v>0</v>
      </c>
      <c r="W141">
        <f>'AEO 53'!X70</f>
        <v>0</v>
      </c>
      <c r="X141">
        <f>'AEO 53'!Y70</f>
        <v>0</v>
      </c>
      <c r="Y141">
        <f>'AEO 53'!Z70</f>
        <v>0</v>
      </c>
      <c r="Z141">
        <f>'AEO 53'!AA70</f>
        <v>0</v>
      </c>
      <c r="AA141">
        <f>'AEO 53'!AB70</f>
        <v>0</v>
      </c>
      <c r="AB141">
        <f>'AEO 53'!AC70</f>
        <v>0</v>
      </c>
      <c r="AC141">
        <f>'AEO 53'!AD70</f>
        <v>0</v>
      </c>
      <c r="AD141">
        <f>'AEO 53'!AE70</f>
        <v>0</v>
      </c>
      <c r="AE141">
        <f>'AEO 53'!AF70</f>
        <v>0</v>
      </c>
      <c r="AF141">
        <f>'AEO 53'!AG70</f>
        <v>0</v>
      </c>
      <c r="AG141">
        <f>'AEO 53'!AH70</f>
        <v>0</v>
      </c>
      <c r="AH141">
        <f>'AEO 53'!AI70</f>
        <v>0</v>
      </c>
      <c r="AI141">
        <f>'AEO 53'!AJ70</f>
        <v>0</v>
      </c>
    </row>
    <row r="142" spans="1:35" x14ac:dyDescent="0.25">
      <c r="A142" t="str">
        <f>'AEO 53'!B71</f>
        <v xml:space="preserve">  Subcompact Cars</v>
      </c>
      <c r="B142">
        <f>'AEO 53'!C71</f>
        <v>0</v>
      </c>
      <c r="C142">
        <f>'AEO 53'!D71</f>
        <v>46.943161000000003</v>
      </c>
      <c r="D142">
        <f>'AEO 53'!E71</f>
        <v>46.791542</v>
      </c>
      <c r="E142">
        <f>'AEO 53'!F71</f>
        <v>46.811970000000002</v>
      </c>
      <c r="F142">
        <f>'AEO 53'!G71</f>
        <v>46.837505</v>
      </c>
      <c r="G142">
        <f>'AEO 53'!H71</f>
        <v>46.818976999999997</v>
      </c>
      <c r="H142">
        <f>'AEO 53'!I71</f>
        <v>46.631675999999999</v>
      </c>
      <c r="I142">
        <f>'AEO 53'!J71</f>
        <v>46.407477999999998</v>
      </c>
      <c r="J142">
        <f>'AEO 53'!K71</f>
        <v>46.474379999999996</v>
      </c>
      <c r="K142">
        <f>'AEO 53'!L71</f>
        <v>46.318004999999999</v>
      </c>
      <c r="L142">
        <f>'AEO 53'!M71</f>
        <v>46.157173</v>
      </c>
      <c r="M142">
        <f>'AEO 53'!N71</f>
        <v>46.033912999999998</v>
      </c>
      <c r="N142">
        <f>'AEO 53'!O71</f>
        <v>45.931831000000003</v>
      </c>
      <c r="O142">
        <f>'AEO 53'!P71</f>
        <v>45.864891</v>
      </c>
      <c r="P142">
        <f>'AEO 53'!Q71</f>
        <v>45.823059000000001</v>
      </c>
      <c r="Q142">
        <f>'AEO 53'!R71</f>
        <v>45.804336999999997</v>
      </c>
      <c r="R142">
        <f>'AEO 53'!S71</f>
        <v>45.804996000000003</v>
      </c>
      <c r="S142">
        <f>'AEO 53'!T71</f>
        <v>45.757412000000002</v>
      </c>
      <c r="T142">
        <f>'AEO 53'!U71</f>
        <v>45.708710000000004</v>
      </c>
      <c r="U142">
        <f>'AEO 53'!V71</f>
        <v>45.668018000000004</v>
      </c>
      <c r="V142">
        <f>'AEO 53'!W71</f>
        <v>45.637729999999998</v>
      </c>
      <c r="W142">
        <f>'AEO 53'!X71</f>
        <v>45.612918999999998</v>
      </c>
      <c r="X142">
        <f>'AEO 53'!Y71</f>
        <v>45.593688999999998</v>
      </c>
      <c r="Y142">
        <f>'AEO 53'!Z71</f>
        <v>45.579582000000002</v>
      </c>
      <c r="Z142">
        <f>'AEO 53'!AA71</f>
        <v>45.602116000000002</v>
      </c>
      <c r="AA142">
        <f>'AEO 53'!AB71</f>
        <v>45.623615000000001</v>
      </c>
      <c r="AB142">
        <f>'AEO 53'!AC71</f>
        <v>45.647311999999999</v>
      </c>
      <c r="AC142">
        <f>'AEO 53'!AD71</f>
        <v>45.671706999999998</v>
      </c>
      <c r="AD142">
        <f>'AEO 53'!AE71</f>
        <v>45.695762999999999</v>
      </c>
      <c r="AE142">
        <f>'AEO 53'!AF71</f>
        <v>45.719771999999999</v>
      </c>
      <c r="AF142">
        <f>'AEO 53'!AG71</f>
        <v>45.744292999999999</v>
      </c>
      <c r="AG142">
        <f>'AEO 53'!AH71</f>
        <v>45.767620000000001</v>
      </c>
      <c r="AH142">
        <f>'AEO 53'!AI71</f>
        <v>45.791794000000003</v>
      </c>
      <c r="AI142">
        <f>'AEO 53'!AJ71</f>
        <v>45.809230999999997</v>
      </c>
    </row>
    <row r="143" spans="1:35" x14ac:dyDescent="0.25">
      <c r="A143" t="str">
        <f>'AEO 53'!B72</f>
        <v xml:space="preserve">  Compact Cars</v>
      </c>
      <c r="B143">
        <f>'AEO 53'!C72</f>
        <v>41.796726</v>
      </c>
      <c r="C143">
        <f>'AEO 53'!D72</f>
        <v>41.522511000000002</v>
      </c>
      <c r="D143">
        <f>'AEO 53'!E72</f>
        <v>41.334792999999998</v>
      </c>
      <c r="E143">
        <f>'AEO 53'!F72</f>
        <v>41.328293000000002</v>
      </c>
      <c r="F143">
        <f>'AEO 53'!G72</f>
        <v>41.328949000000001</v>
      </c>
      <c r="G143">
        <f>'AEO 53'!H72</f>
        <v>41.242972999999999</v>
      </c>
      <c r="H143">
        <f>'AEO 53'!I72</f>
        <v>41.090339999999998</v>
      </c>
      <c r="I143">
        <f>'AEO 53'!J72</f>
        <v>40.920856000000001</v>
      </c>
      <c r="J143">
        <f>'AEO 53'!K72</f>
        <v>41.120868999999999</v>
      </c>
      <c r="K143">
        <f>'AEO 53'!L72</f>
        <v>40.960659</v>
      </c>
      <c r="L143">
        <f>'AEO 53'!M72</f>
        <v>40.805819999999997</v>
      </c>
      <c r="M143">
        <f>'AEO 53'!N72</f>
        <v>40.687908</v>
      </c>
      <c r="N143">
        <f>'AEO 53'!O72</f>
        <v>40.58963</v>
      </c>
      <c r="O143">
        <f>'AEO 53'!P72</f>
        <v>40.526417000000002</v>
      </c>
      <c r="P143">
        <f>'AEO 53'!Q72</f>
        <v>40.487834999999997</v>
      </c>
      <c r="Q143">
        <f>'AEO 53'!R72</f>
        <v>40.471663999999997</v>
      </c>
      <c r="R143">
        <f>'AEO 53'!S72</f>
        <v>40.474688999999998</v>
      </c>
      <c r="S143">
        <f>'AEO 53'!T72</f>
        <v>40.429802000000002</v>
      </c>
      <c r="T143">
        <f>'AEO 53'!U72</f>
        <v>40.384045</v>
      </c>
      <c r="U143">
        <f>'AEO 53'!V72</f>
        <v>40.346049999999998</v>
      </c>
      <c r="V143">
        <f>'AEO 53'!W72</f>
        <v>40.318615000000001</v>
      </c>
      <c r="W143">
        <f>'AEO 53'!X72</f>
        <v>40.296489999999999</v>
      </c>
      <c r="X143">
        <f>'AEO 53'!Y72</f>
        <v>40.279792999999998</v>
      </c>
      <c r="Y143">
        <f>'AEO 53'!Z72</f>
        <v>40.268127</v>
      </c>
      <c r="Z143">
        <f>'AEO 53'!AA72</f>
        <v>40.292735999999998</v>
      </c>
      <c r="AA143">
        <f>'AEO 53'!AB72</f>
        <v>40.316208000000003</v>
      </c>
      <c r="AB143">
        <f>'AEO 53'!AC72</f>
        <v>40.342059999999996</v>
      </c>
      <c r="AC143">
        <f>'AEO 53'!AD72</f>
        <v>40.368645000000001</v>
      </c>
      <c r="AD143">
        <f>'AEO 53'!AE72</f>
        <v>40.394858999999997</v>
      </c>
      <c r="AE143">
        <f>'AEO 53'!AF72</f>
        <v>40.420955999999997</v>
      </c>
      <c r="AF143">
        <f>'AEO 53'!AG72</f>
        <v>40.447578</v>
      </c>
      <c r="AG143">
        <f>'AEO 53'!AH72</f>
        <v>40.472878000000001</v>
      </c>
      <c r="AH143">
        <f>'AEO 53'!AI72</f>
        <v>40.499091999999997</v>
      </c>
      <c r="AI143">
        <f>'AEO 53'!AJ72</f>
        <v>40.518470999999998</v>
      </c>
    </row>
    <row r="144" spans="1:35" x14ac:dyDescent="0.25">
      <c r="A144" t="str">
        <f>'AEO 53'!B73</f>
        <v xml:space="preserve">  Midsize Cars</v>
      </c>
      <c r="B144">
        <f>'AEO 53'!C73</f>
        <v>42.439776999999999</v>
      </c>
      <c r="C144">
        <f>'AEO 53'!D73</f>
        <v>42.117016</v>
      </c>
      <c r="D144">
        <f>'AEO 53'!E73</f>
        <v>41.891792000000002</v>
      </c>
      <c r="E144">
        <f>'AEO 53'!F73</f>
        <v>41.907387</v>
      </c>
      <c r="F144">
        <f>'AEO 53'!G73</f>
        <v>41.852508999999998</v>
      </c>
      <c r="G144">
        <f>'AEO 53'!H73</f>
        <v>41.694031000000003</v>
      </c>
      <c r="H144">
        <f>'AEO 53'!I73</f>
        <v>41.50938</v>
      </c>
      <c r="I144">
        <f>'AEO 53'!J73</f>
        <v>41.278815999999999</v>
      </c>
      <c r="J144">
        <f>'AEO 53'!K73</f>
        <v>41.400646000000002</v>
      </c>
      <c r="K144">
        <f>'AEO 53'!L73</f>
        <v>41.194083999999997</v>
      </c>
      <c r="L144">
        <f>'AEO 53'!M73</f>
        <v>40.989986000000002</v>
      </c>
      <c r="M144">
        <f>'AEO 53'!N73</f>
        <v>40.828659000000002</v>
      </c>
      <c r="N144">
        <f>'AEO 53'!O73</f>
        <v>40.694180000000003</v>
      </c>
      <c r="O144">
        <f>'AEO 53'!P73</f>
        <v>40.601253999999997</v>
      </c>
      <c r="P144">
        <f>'AEO 53'!Q73</f>
        <v>40.538505999999998</v>
      </c>
      <c r="Q144">
        <f>'AEO 53'!R73</f>
        <v>40.503898999999997</v>
      </c>
      <c r="R144">
        <f>'AEO 53'!S73</f>
        <v>40.491852000000002</v>
      </c>
      <c r="S144">
        <f>'AEO 53'!T73</f>
        <v>40.433979000000001</v>
      </c>
      <c r="T144">
        <f>'AEO 53'!U73</f>
        <v>40.377018</v>
      </c>
      <c r="U144">
        <f>'AEO 53'!V73</f>
        <v>40.329182000000003</v>
      </c>
      <c r="V144">
        <f>'AEO 53'!W73</f>
        <v>40.292385000000003</v>
      </c>
      <c r="W144">
        <f>'AEO 53'!X73</f>
        <v>40.261615999999997</v>
      </c>
      <c r="X144">
        <f>'AEO 53'!Y73</f>
        <v>40.236786000000002</v>
      </c>
      <c r="Y144">
        <f>'AEO 53'!Z73</f>
        <v>40.217148000000002</v>
      </c>
      <c r="Z144">
        <f>'AEO 53'!AA73</f>
        <v>40.238486999999999</v>
      </c>
      <c r="AA144">
        <f>'AEO 53'!AB73</f>
        <v>40.258719999999997</v>
      </c>
      <c r="AB144">
        <f>'AEO 53'!AC73</f>
        <v>40.280921999999997</v>
      </c>
      <c r="AC144">
        <f>'AEO 53'!AD73</f>
        <v>40.303635</v>
      </c>
      <c r="AD144">
        <f>'AEO 53'!AE73</f>
        <v>40.325935000000001</v>
      </c>
      <c r="AE144">
        <f>'AEO 53'!AF73</f>
        <v>40.348022</v>
      </c>
      <c r="AF144">
        <f>'AEO 53'!AG73</f>
        <v>40.370457000000002</v>
      </c>
      <c r="AG144">
        <f>'AEO 53'!AH73</f>
        <v>40.391682000000003</v>
      </c>
      <c r="AH144">
        <f>'AEO 53'!AI73</f>
        <v>40.413581999999998</v>
      </c>
      <c r="AI144">
        <f>'AEO 53'!AJ73</f>
        <v>40.428696000000002</v>
      </c>
    </row>
    <row r="145" spans="1:35" x14ac:dyDescent="0.25">
      <c r="A145" t="str">
        <f>'AEO 53'!B74</f>
        <v xml:space="preserve">  Large Cars</v>
      </c>
      <c r="B145">
        <f>'AEO 53'!C74</f>
        <v>56.038527999999999</v>
      </c>
      <c r="C145">
        <f>'AEO 53'!D74</f>
        <v>55.601706999999998</v>
      </c>
      <c r="D145">
        <f>'AEO 53'!E74</f>
        <v>55.287269999999999</v>
      </c>
      <c r="E145">
        <f>'AEO 53'!F74</f>
        <v>55.079329999999999</v>
      </c>
      <c r="F145">
        <f>'AEO 53'!G74</f>
        <v>54.899887</v>
      </c>
      <c r="G145">
        <f>'AEO 53'!H74</f>
        <v>54.684787999999998</v>
      </c>
      <c r="H145">
        <f>'AEO 53'!I74</f>
        <v>54.365856000000001</v>
      </c>
      <c r="I145">
        <f>'AEO 53'!J74</f>
        <v>53.908768000000002</v>
      </c>
      <c r="J145">
        <f>'AEO 53'!K74</f>
        <v>53.931548999999997</v>
      </c>
      <c r="K145">
        <f>'AEO 53'!L74</f>
        <v>53.609645999999998</v>
      </c>
      <c r="L145">
        <f>'AEO 53'!M74</f>
        <v>53.295864000000002</v>
      </c>
      <c r="M145">
        <f>'AEO 53'!N74</f>
        <v>53.037609000000003</v>
      </c>
      <c r="N145">
        <f>'AEO 53'!O74</f>
        <v>52.822707999999999</v>
      </c>
      <c r="O145">
        <f>'AEO 53'!P74</f>
        <v>52.663296000000003</v>
      </c>
      <c r="P145">
        <f>'AEO 53'!Q74</f>
        <v>52.547474000000001</v>
      </c>
      <c r="Q145">
        <f>'AEO 53'!R74</f>
        <v>52.469768999999999</v>
      </c>
      <c r="R145">
        <f>'AEO 53'!S74</f>
        <v>52.422108000000001</v>
      </c>
      <c r="S145">
        <f>'AEO 53'!T74</f>
        <v>52.334530000000001</v>
      </c>
      <c r="T145">
        <f>'AEO 53'!U74</f>
        <v>52.252434000000001</v>
      </c>
      <c r="U145">
        <f>'AEO 53'!V74</f>
        <v>52.182861000000003</v>
      </c>
      <c r="V145">
        <f>'AEO 53'!W74</f>
        <v>52.126404000000001</v>
      </c>
      <c r="W145">
        <f>'AEO 53'!X74</f>
        <v>52.077961000000002</v>
      </c>
      <c r="X145">
        <f>'AEO 53'!Y74</f>
        <v>52.037047999999999</v>
      </c>
      <c r="Y145">
        <f>'AEO 53'!Z74</f>
        <v>52.002285000000001</v>
      </c>
      <c r="Z145">
        <f>'AEO 53'!AA74</f>
        <v>52.019936000000001</v>
      </c>
      <c r="AA145">
        <f>'AEO 53'!AB74</f>
        <v>52.036678000000002</v>
      </c>
      <c r="AB145">
        <f>'AEO 53'!AC74</f>
        <v>52.055110999999997</v>
      </c>
      <c r="AC145">
        <f>'AEO 53'!AD74</f>
        <v>52.074001000000003</v>
      </c>
      <c r="AD145">
        <f>'AEO 53'!AE74</f>
        <v>52.092509999999997</v>
      </c>
      <c r="AE145">
        <f>'AEO 53'!AF74</f>
        <v>52.110892999999997</v>
      </c>
      <c r="AF145">
        <f>'AEO 53'!AG74</f>
        <v>52.129589000000003</v>
      </c>
      <c r="AG145">
        <f>'AEO 53'!AH74</f>
        <v>52.147263000000002</v>
      </c>
      <c r="AH145">
        <f>'AEO 53'!AI74</f>
        <v>52.165512</v>
      </c>
      <c r="AI145">
        <f>'AEO 53'!AJ74</f>
        <v>52.177067000000001</v>
      </c>
    </row>
    <row r="146" spans="1:35" x14ac:dyDescent="0.25">
      <c r="A146" t="str">
        <f>'AEO 53'!B75</f>
        <v xml:space="preserve">  Two Seater Cars</v>
      </c>
      <c r="B146">
        <f>'AEO 53'!C75</f>
        <v>0</v>
      </c>
      <c r="C146">
        <f>'AEO 53'!D75</f>
        <v>0</v>
      </c>
      <c r="D146">
        <f>'AEO 53'!E75</f>
        <v>0</v>
      </c>
      <c r="E146">
        <f>'AEO 53'!F75</f>
        <v>85.504738000000003</v>
      </c>
      <c r="F146">
        <f>'AEO 53'!G75</f>
        <v>85.324944000000002</v>
      </c>
      <c r="G146">
        <f>'AEO 53'!H75</f>
        <v>85.02037</v>
      </c>
      <c r="H146">
        <f>'AEO 53'!I75</f>
        <v>84.707588000000001</v>
      </c>
      <c r="I146">
        <f>'AEO 53'!J75</f>
        <v>84.397400000000005</v>
      </c>
      <c r="J146">
        <f>'AEO 53'!K75</f>
        <v>84.399260999999996</v>
      </c>
      <c r="K146">
        <f>'AEO 53'!L75</f>
        <v>84.087401999999997</v>
      </c>
      <c r="L146">
        <f>'AEO 53'!M75</f>
        <v>83.793633</v>
      </c>
      <c r="M146">
        <f>'AEO 53'!N75</f>
        <v>83.544494999999998</v>
      </c>
      <c r="N146">
        <f>'AEO 53'!O75</f>
        <v>83.338783000000006</v>
      </c>
      <c r="O146">
        <f>'AEO 53'!P75</f>
        <v>83.185317999999995</v>
      </c>
      <c r="P146">
        <f>'AEO 53'!Q75</f>
        <v>83.074698999999995</v>
      </c>
      <c r="Q146">
        <f>'AEO 53'!R75</f>
        <v>83.000984000000003</v>
      </c>
      <c r="R146">
        <f>'AEO 53'!S75</f>
        <v>82.956749000000002</v>
      </c>
      <c r="S146">
        <f>'AEO 53'!T75</f>
        <v>82.870429999999999</v>
      </c>
      <c r="T146">
        <f>'AEO 53'!U75</f>
        <v>82.788634999999999</v>
      </c>
      <c r="U146">
        <f>'AEO 53'!V75</f>
        <v>82.719177000000002</v>
      </c>
      <c r="V146">
        <f>'AEO 53'!W75</f>
        <v>82.661445999999998</v>
      </c>
      <c r="W146">
        <f>'AEO 53'!X75</f>
        <v>82.611350999999999</v>
      </c>
      <c r="X146">
        <f>'AEO 53'!Y75</f>
        <v>82.568366999999995</v>
      </c>
      <c r="Y146">
        <f>'AEO 53'!Z75</f>
        <v>82.530845999999997</v>
      </c>
      <c r="Z146">
        <f>'AEO 53'!AA75</f>
        <v>82.542084000000003</v>
      </c>
      <c r="AA146">
        <f>'AEO 53'!AB75</f>
        <v>82.552864</v>
      </c>
      <c r="AB146">
        <f>'AEO 53'!AC75</f>
        <v>82.564644000000001</v>
      </c>
      <c r="AC146">
        <f>'AEO 53'!AD75</f>
        <v>82.576758999999996</v>
      </c>
      <c r="AD146">
        <f>'AEO 53'!AE75</f>
        <v>82.5886</v>
      </c>
      <c r="AE146">
        <f>'AEO 53'!AF75</f>
        <v>82.600479000000007</v>
      </c>
      <c r="AF146">
        <f>'AEO 53'!AG75</f>
        <v>82.612610000000004</v>
      </c>
      <c r="AG146">
        <f>'AEO 53'!AH75</f>
        <v>82.624190999999996</v>
      </c>
      <c r="AH146">
        <f>'AEO 53'!AI75</f>
        <v>82.636116000000001</v>
      </c>
      <c r="AI146">
        <f>'AEO 53'!AJ75</f>
        <v>82.641616999999997</v>
      </c>
    </row>
    <row r="147" spans="1:35" x14ac:dyDescent="0.25">
      <c r="A147" t="str">
        <f>'AEO 53'!B76</f>
        <v xml:space="preserve">  Small Crossover Cars</v>
      </c>
      <c r="B147">
        <f>'AEO 53'!C76</f>
        <v>37.270130000000002</v>
      </c>
      <c r="C147">
        <f>'AEO 53'!D76</f>
        <v>36.981979000000003</v>
      </c>
      <c r="D147">
        <f>'AEO 53'!E76</f>
        <v>36.792175</v>
      </c>
      <c r="E147">
        <f>'AEO 53'!F76</f>
        <v>36.741272000000002</v>
      </c>
      <c r="F147">
        <f>'AEO 53'!G76</f>
        <v>36.740864000000002</v>
      </c>
      <c r="G147">
        <f>'AEO 53'!H76</f>
        <v>36.653422999999997</v>
      </c>
      <c r="H147">
        <f>'AEO 53'!I76</f>
        <v>36.531196999999999</v>
      </c>
      <c r="I147">
        <f>'AEO 53'!J76</f>
        <v>36.377800000000001</v>
      </c>
      <c r="J147">
        <f>'AEO 53'!K76</f>
        <v>36.609138000000002</v>
      </c>
      <c r="K147">
        <f>'AEO 53'!L76</f>
        <v>36.491081000000001</v>
      </c>
      <c r="L147">
        <f>'AEO 53'!M76</f>
        <v>36.374637999999997</v>
      </c>
      <c r="M147">
        <f>'AEO 53'!N76</f>
        <v>36.285366000000003</v>
      </c>
      <c r="N147">
        <f>'AEO 53'!O76</f>
        <v>36.211502000000003</v>
      </c>
      <c r="O147">
        <f>'AEO 53'!P76</f>
        <v>36.162823000000003</v>
      </c>
      <c r="P147">
        <f>'AEO 53'!Q76</f>
        <v>36.133277999999997</v>
      </c>
      <c r="Q147">
        <f>'AEO 53'!R76</f>
        <v>36.121333999999997</v>
      </c>
      <c r="R147">
        <f>'AEO 53'!S76</f>
        <v>36.124008000000003</v>
      </c>
      <c r="S147">
        <f>'AEO 53'!T76</f>
        <v>36.075465999999999</v>
      </c>
      <c r="T147">
        <f>'AEO 53'!U76</f>
        <v>36.024307</v>
      </c>
      <c r="U147">
        <f>'AEO 53'!V76</f>
        <v>35.980530000000002</v>
      </c>
      <c r="V147">
        <f>'AEO 53'!W76</f>
        <v>35.945942000000002</v>
      </c>
      <c r="W147">
        <f>'AEO 53'!X76</f>
        <v>35.917065000000001</v>
      </c>
      <c r="X147">
        <f>'AEO 53'!Y76</f>
        <v>35.894053999999997</v>
      </c>
      <c r="Y147">
        <f>'AEO 53'!Z76</f>
        <v>35.876606000000002</v>
      </c>
      <c r="Z147">
        <f>'AEO 53'!AA76</f>
        <v>35.892508999999997</v>
      </c>
      <c r="AA147">
        <f>'AEO 53'!AB76</f>
        <v>35.907710999999999</v>
      </c>
      <c r="AB147">
        <f>'AEO 53'!AC76</f>
        <v>35.938178999999998</v>
      </c>
      <c r="AC147">
        <f>'AEO 53'!AD76</f>
        <v>35.971310000000003</v>
      </c>
      <c r="AD147">
        <f>'AEO 53'!AE76</f>
        <v>36.004280000000001</v>
      </c>
      <c r="AE147">
        <f>'AEO 53'!AF76</f>
        <v>36.037235000000003</v>
      </c>
      <c r="AF147">
        <f>'AEO 53'!AG76</f>
        <v>36.070385000000002</v>
      </c>
      <c r="AG147">
        <f>'AEO 53'!AH76</f>
        <v>36.103057999999997</v>
      </c>
      <c r="AH147">
        <f>'AEO 53'!AI76</f>
        <v>36.136051000000002</v>
      </c>
      <c r="AI147">
        <f>'AEO 53'!AJ76</f>
        <v>36.162708000000002</v>
      </c>
    </row>
    <row r="148" spans="1:35" x14ac:dyDescent="0.25">
      <c r="A148" t="str">
        <f>'AEO 53'!B77</f>
        <v xml:space="preserve">  Large Crossover Cars</v>
      </c>
      <c r="B148">
        <f>'AEO 53'!C77</f>
        <v>0</v>
      </c>
      <c r="C148">
        <f>'AEO 53'!D77</f>
        <v>0</v>
      </c>
      <c r="D148">
        <f>'AEO 53'!E77</f>
        <v>0</v>
      </c>
      <c r="E148">
        <f>'AEO 53'!F77</f>
        <v>48.149169999999998</v>
      </c>
      <c r="F148">
        <f>'AEO 53'!G77</f>
        <v>47.952376999999998</v>
      </c>
      <c r="G148">
        <f>'AEO 53'!H77</f>
        <v>47.719951999999999</v>
      </c>
      <c r="H148">
        <f>'AEO 53'!I77</f>
        <v>47.527084000000002</v>
      </c>
      <c r="I148">
        <f>'AEO 53'!J77</f>
        <v>47.405833999999999</v>
      </c>
      <c r="J148">
        <f>'AEO 53'!K77</f>
        <v>47.641303999999998</v>
      </c>
      <c r="K148">
        <f>'AEO 53'!L77</f>
        <v>47.468105000000001</v>
      </c>
      <c r="L148">
        <f>'AEO 53'!M77</f>
        <v>47.309249999999999</v>
      </c>
      <c r="M148">
        <f>'AEO 53'!N77</f>
        <v>47.181618</v>
      </c>
      <c r="N148">
        <f>'AEO 53'!O77</f>
        <v>47.074444</v>
      </c>
      <c r="O148">
        <f>'AEO 53'!P77</f>
        <v>46.996428999999999</v>
      </c>
      <c r="P148">
        <f>'AEO 53'!Q77</f>
        <v>46.941367999999997</v>
      </c>
      <c r="Q148">
        <f>'AEO 53'!R77</f>
        <v>46.906981999999999</v>
      </c>
      <c r="R148">
        <f>'AEO 53'!S77</f>
        <v>46.890182000000003</v>
      </c>
      <c r="S148">
        <f>'AEO 53'!T77</f>
        <v>46.824005</v>
      </c>
      <c r="T148">
        <f>'AEO 53'!U77</f>
        <v>46.757289999999998</v>
      </c>
      <c r="U148">
        <f>'AEO 53'!V77</f>
        <v>46.699759999999998</v>
      </c>
      <c r="V148">
        <f>'AEO 53'!W77</f>
        <v>46.652931000000002</v>
      </c>
      <c r="W148">
        <f>'AEO 53'!X77</f>
        <v>46.613342000000003</v>
      </c>
      <c r="X148">
        <f>'AEO 53'!Y77</f>
        <v>46.581017000000003</v>
      </c>
      <c r="Y148">
        <f>'AEO 53'!Z77</f>
        <v>46.555531000000002</v>
      </c>
      <c r="Z148">
        <f>'AEO 53'!AA77</f>
        <v>46.570591</v>
      </c>
      <c r="AA148">
        <f>'AEO 53'!AB77</f>
        <v>46.585059999999999</v>
      </c>
      <c r="AB148">
        <f>'AEO 53'!AC77</f>
        <v>46.601188999999998</v>
      </c>
      <c r="AC148">
        <f>'AEO 53'!AD77</f>
        <v>46.617885999999999</v>
      </c>
      <c r="AD148">
        <f>'AEO 53'!AE77</f>
        <v>46.634456999999998</v>
      </c>
      <c r="AE148">
        <f>'AEO 53'!AF77</f>
        <v>46.651062000000003</v>
      </c>
      <c r="AF148">
        <f>'AEO 53'!AG77</f>
        <v>46.668125000000003</v>
      </c>
      <c r="AG148">
        <f>'AEO 53'!AH77</f>
        <v>46.684429000000002</v>
      </c>
      <c r="AH148">
        <f>'AEO 53'!AI77</f>
        <v>46.701434999999996</v>
      </c>
      <c r="AI148">
        <f>'AEO 53'!AJ77</f>
        <v>46.711941000000003</v>
      </c>
    </row>
    <row r="149" spans="1:35" x14ac:dyDescent="0.25">
      <c r="A149" t="str">
        <f>'AEO 53'!B78</f>
        <v xml:space="preserve">  Small Pickup</v>
      </c>
      <c r="B149">
        <f>'AEO 53'!C78</f>
        <v>0</v>
      </c>
      <c r="C149">
        <f>'AEO 53'!D78</f>
        <v>0</v>
      </c>
      <c r="D149">
        <f>'AEO 53'!E78</f>
        <v>46.226706999999998</v>
      </c>
      <c r="E149">
        <f>'AEO 53'!F78</f>
        <v>46.075049999999997</v>
      </c>
      <c r="F149">
        <f>'AEO 53'!G78</f>
        <v>46.000618000000003</v>
      </c>
      <c r="G149">
        <f>'AEO 53'!H78</f>
        <v>45.660961</v>
      </c>
      <c r="H149">
        <f>'AEO 53'!I78</f>
        <v>45.160572000000002</v>
      </c>
      <c r="I149">
        <f>'AEO 53'!J78</f>
        <v>44.714264</v>
      </c>
      <c r="J149">
        <f>'AEO 53'!K78</f>
        <v>45.190193000000001</v>
      </c>
      <c r="K149">
        <f>'AEO 53'!L78</f>
        <v>44.950775</v>
      </c>
      <c r="L149">
        <f>'AEO 53'!M78</f>
        <v>44.732933000000003</v>
      </c>
      <c r="M149">
        <f>'AEO 53'!N78</f>
        <v>44.554783</v>
      </c>
      <c r="N149">
        <f>'AEO 53'!O78</f>
        <v>44.407623000000001</v>
      </c>
      <c r="O149">
        <f>'AEO 53'!P78</f>
        <v>44.299782</v>
      </c>
      <c r="P149">
        <f>'AEO 53'!Q78</f>
        <v>44.222900000000003</v>
      </c>
      <c r="Q149">
        <f>'AEO 53'!R78</f>
        <v>44.173172000000001</v>
      </c>
      <c r="R149">
        <f>'AEO 53'!S78</f>
        <v>44.146228999999998</v>
      </c>
      <c r="S149">
        <f>'AEO 53'!T78</f>
        <v>44.073977999999997</v>
      </c>
      <c r="T149">
        <f>'AEO 53'!U78</f>
        <v>44.003467999999998</v>
      </c>
      <c r="U149">
        <f>'AEO 53'!V78</f>
        <v>43.943665000000003</v>
      </c>
      <c r="V149">
        <f>'AEO 53'!W78</f>
        <v>43.895789999999998</v>
      </c>
      <c r="W149">
        <f>'AEO 53'!X78</f>
        <v>43.855643999999998</v>
      </c>
      <c r="X149">
        <f>'AEO 53'!Y78</f>
        <v>43.822983000000001</v>
      </c>
      <c r="Y149">
        <f>'AEO 53'!Z78</f>
        <v>43.797038999999998</v>
      </c>
      <c r="Z149">
        <f>'AEO 53'!AA78</f>
        <v>43.815586000000003</v>
      </c>
      <c r="AA149">
        <f>'AEO 53'!AB78</f>
        <v>43.833587999999999</v>
      </c>
      <c r="AB149">
        <f>'AEO 53'!AC78</f>
        <v>43.85331</v>
      </c>
      <c r="AC149">
        <f>'AEO 53'!AD78</f>
        <v>43.912106000000001</v>
      </c>
      <c r="AD149">
        <f>'AEO 53'!AE78</f>
        <v>44.011642000000002</v>
      </c>
      <c r="AE149">
        <f>'AEO 53'!AF78</f>
        <v>44.075465999999999</v>
      </c>
      <c r="AF149">
        <f>'AEO 53'!AG78</f>
        <v>44.141052000000002</v>
      </c>
      <c r="AG149">
        <f>'AEO 53'!AH78</f>
        <v>44.212150999999999</v>
      </c>
      <c r="AH149">
        <f>'AEO 53'!AI78</f>
        <v>44.283378999999996</v>
      </c>
      <c r="AI149">
        <f>'AEO 53'!AJ78</f>
        <v>44.348633</v>
      </c>
    </row>
    <row r="150" spans="1:35" x14ac:dyDescent="0.25">
      <c r="A150" t="str">
        <f>'AEO 53'!B79</f>
        <v xml:space="preserve">  Large Pickup</v>
      </c>
      <c r="B150">
        <f>'AEO 53'!C79</f>
        <v>0</v>
      </c>
      <c r="C150">
        <f>'AEO 53'!D79</f>
        <v>0</v>
      </c>
      <c r="D150">
        <f>'AEO 53'!E79</f>
        <v>0</v>
      </c>
      <c r="E150">
        <f>'AEO 53'!F79</f>
        <v>0</v>
      </c>
      <c r="F150">
        <f>'AEO 53'!G79</f>
        <v>0</v>
      </c>
      <c r="G150">
        <f>'AEO 53'!H79</f>
        <v>0</v>
      </c>
      <c r="H150">
        <f>'AEO 53'!I79</f>
        <v>0</v>
      </c>
      <c r="I150">
        <f>'AEO 53'!J79</f>
        <v>0</v>
      </c>
      <c r="J150">
        <f>'AEO 53'!K79</f>
        <v>0</v>
      </c>
      <c r="K150">
        <f>'AEO 53'!L79</f>
        <v>0</v>
      </c>
      <c r="L150">
        <f>'AEO 53'!M79</f>
        <v>0</v>
      </c>
      <c r="M150">
        <f>'AEO 53'!N79</f>
        <v>0</v>
      </c>
      <c r="N150">
        <f>'AEO 53'!O79</f>
        <v>0</v>
      </c>
      <c r="O150">
        <f>'AEO 53'!P79</f>
        <v>0</v>
      </c>
      <c r="P150">
        <f>'AEO 53'!Q79</f>
        <v>0</v>
      </c>
      <c r="Q150">
        <f>'AEO 53'!R79</f>
        <v>0</v>
      </c>
      <c r="R150">
        <f>'AEO 53'!S79</f>
        <v>0</v>
      </c>
      <c r="S150">
        <f>'AEO 53'!T79</f>
        <v>0</v>
      </c>
      <c r="T150">
        <f>'AEO 53'!U79</f>
        <v>0</v>
      </c>
      <c r="U150">
        <f>'AEO 53'!V79</f>
        <v>0</v>
      </c>
      <c r="V150">
        <f>'AEO 53'!W79</f>
        <v>0</v>
      </c>
      <c r="W150">
        <f>'AEO 53'!X79</f>
        <v>0</v>
      </c>
      <c r="X150">
        <f>'AEO 53'!Y79</f>
        <v>0</v>
      </c>
      <c r="Y150">
        <f>'AEO 53'!Z79</f>
        <v>0</v>
      </c>
      <c r="Z150">
        <f>'AEO 53'!AA79</f>
        <v>0</v>
      </c>
      <c r="AA150">
        <f>'AEO 53'!AB79</f>
        <v>0</v>
      </c>
      <c r="AB150">
        <f>'AEO 53'!AC79</f>
        <v>0</v>
      </c>
      <c r="AC150">
        <f>'AEO 53'!AD79</f>
        <v>0</v>
      </c>
      <c r="AD150">
        <f>'AEO 53'!AE79</f>
        <v>0</v>
      </c>
      <c r="AE150">
        <f>'AEO 53'!AF79</f>
        <v>0</v>
      </c>
      <c r="AF150">
        <f>'AEO 53'!AG79</f>
        <v>0</v>
      </c>
      <c r="AG150">
        <f>'AEO 53'!AH79</f>
        <v>0</v>
      </c>
      <c r="AH150">
        <f>'AEO 53'!AI79</f>
        <v>0</v>
      </c>
      <c r="AI150">
        <f>'AEO 53'!AJ79</f>
        <v>0</v>
      </c>
    </row>
    <row r="151" spans="1:35" x14ac:dyDescent="0.25">
      <c r="A151" t="str">
        <f>'AEO 53'!B80</f>
        <v xml:space="preserve">  Small Van</v>
      </c>
      <c r="B151">
        <f>'AEO 53'!C80</f>
        <v>0</v>
      </c>
      <c r="C151">
        <f>'AEO 53'!D80</f>
        <v>0</v>
      </c>
      <c r="D151">
        <f>'AEO 53'!E80</f>
        <v>0</v>
      </c>
      <c r="E151">
        <f>'AEO 53'!F80</f>
        <v>39.635860000000001</v>
      </c>
      <c r="F151">
        <f>'AEO 53'!G80</f>
        <v>39.586514000000001</v>
      </c>
      <c r="G151">
        <f>'AEO 53'!H80</f>
        <v>39.348232000000003</v>
      </c>
      <c r="H151">
        <f>'AEO 53'!I80</f>
        <v>39.026797999999999</v>
      </c>
      <c r="I151">
        <f>'AEO 53'!J80</f>
        <v>38.650371999999997</v>
      </c>
      <c r="J151">
        <f>'AEO 53'!K80</f>
        <v>39.398232</v>
      </c>
      <c r="K151">
        <f>'AEO 53'!L80</f>
        <v>39.168213000000002</v>
      </c>
      <c r="L151">
        <f>'AEO 53'!M80</f>
        <v>38.958762999999998</v>
      </c>
      <c r="M151">
        <f>'AEO 53'!N80</f>
        <v>38.794598000000001</v>
      </c>
      <c r="N151">
        <f>'AEO 53'!O80</f>
        <v>38.667758999999997</v>
      </c>
      <c r="O151">
        <f>'AEO 53'!P80</f>
        <v>38.578896</v>
      </c>
      <c r="P151">
        <f>'AEO 53'!Q80</f>
        <v>38.520699</v>
      </c>
      <c r="Q151">
        <f>'AEO 53'!R80</f>
        <v>38.509228</v>
      </c>
      <c r="R151">
        <f>'AEO 53'!S80</f>
        <v>38.525466999999999</v>
      </c>
      <c r="S151">
        <f>'AEO 53'!T80</f>
        <v>38.472369999999998</v>
      </c>
      <c r="T151">
        <f>'AEO 53'!U80</f>
        <v>38.464309999999998</v>
      </c>
      <c r="U151">
        <f>'AEO 53'!V80</f>
        <v>38.467125000000003</v>
      </c>
      <c r="V151">
        <f>'AEO 53'!W80</f>
        <v>38.479446000000003</v>
      </c>
      <c r="W151">
        <f>'AEO 53'!X80</f>
        <v>38.505718000000002</v>
      </c>
      <c r="X151">
        <f>'AEO 53'!Y80</f>
        <v>38.534045999999996</v>
      </c>
      <c r="Y151">
        <f>'AEO 53'!Z80</f>
        <v>38.567791</v>
      </c>
      <c r="Z151">
        <f>'AEO 53'!AA80</f>
        <v>38.664661000000002</v>
      </c>
      <c r="AA151">
        <f>'AEO 53'!AB80</f>
        <v>38.741900999999999</v>
      </c>
      <c r="AB151">
        <f>'AEO 53'!AC80</f>
        <v>38.818644999999997</v>
      </c>
      <c r="AC151">
        <f>'AEO 53'!AD80</f>
        <v>38.895580000000002</v>
      </c>
      <c r="AD151">
        <f>'AEO 53'!AE80</f>
        <v>38.972580000000001</v>
      </c>
      <c r="AE151">
        <f>'AEO 53'!AF80</f>
        <v>39.002265999999999</v>
      </c>
      <c r="AF151">
        <f>'AEO 53'!AG80</f>
        <v>39.031241999999999</v>
      </c>
      <c r="AG151">
        <f>'AEO 53'!AH80</f>
        <v>39.059565999999997</v>
      </c>
      <c r="AH151">
        <f>'AEO 53'!AI80</f>
        <v>39.088295000000002</v>
      </c>
      <c r="AI151">
        <f>'AEO 53'!AJ80</f>
        <v>39.110579999999999</v>
      </c>
    </row>
    <row r="152" spans="1:35" x14ac:dyDescent="0.25">
      <c r="A152" t="str">
        <f>'AEO 53'!B81</f>
        <v xml:space="preserve">  Large Van</v>
      </c>
      <c r="B152">
        <f>'AEO 53'!C81</f>
        <v>46.971789999999999</v>
      </c>
      <c r="C152">
        <f>'AEO 53'!D81</f>
        <v>46.576191000000001</v>
      </c>
      <c r="D152">
        <f>'AEO 53'!E81</f>
        <v>46.319018999999997</v>
      </c>
      <c r="E152">
        <f>'AEO 53'!F81</f>
        <v>46.251216999999997</v>
      </c>
      <c r="F152">
        <f>'AEO 53'!G81</f>
        <v>46.348087</v>
      </c>
      <c r="G152">
        <f>'AEO 53'!H81</f>
        <v>46.344498000000002</v>
      </c>
      <c r="H152">
        <f>'AEO 53'!I81</f>
        <v>46.275536000000002</v>
      </c>
      <c r="I152">
        <f>'AEO 53'!J81</f>
        <v>46.283619000000002</v>
      </c>
      <c r="J152">
        <f>'AEO 53'!K81</f>
        <v>46.723694000000002</v>
      </c>
      <c r="K152">
        <f>'AEO 53'!L81</f>
        <v>46.676743000000002</v>
      </c>
      <c r="L152">
        <f>'AEO 53'!M81</f>
        <v>46.622836999999997</v>
      </c>
      <c r="M152">
        <f>'AEO 53'!N81</f>
        <v>46.584601999999997</v>
      </c>
      <c r="N152">
        <f>'AEO 53'!O81</f>
        <v>46.549205999999998</v>
      </c>
      <c r="O152">
        <f>'AEO 53'!P81</f>
        <v>46.526142</v>
      </c>
      <c r="P152">
        <f>'AEO 53'!Q81</f>
        <v>46.510204000000002</v>
      </c>
      <c r="Q152">
        <f>'AEO 53'!R81</f>
        <v>46.543301</v>
      </c>
      <c r="R152">
        <f>'AEO 53'!S81</f>
        <v>46.600048000000001</v>
      </c>
      <c r="S152">
        <f>'AEO 53'!T81</f>
        <v>46.548797999999998</v>
      </c>
      <c r="T152">
        <f>'AEO 53'!U81</f>
        <v>46.490867999999999</v>
      </c>
      <c r="U152">
        <f>'AEO 53'!V81</f>
        <v>46.440055999999998</v>
      </c>
      <c r="V152">
        <f>'AEO 53'!W81</f>
        <v>46.399044000000004</v>
      </c>
      <c r="W152">
        <f>'AEO 53'!X81</f>
        <v>46.376784999999998</v>
      </c>
      <c r="X152">
        <f>'AEO 53'!Y81</f>
        <v>46.351906</v>
      </c>
      <c r="Y152">
        <f>'AEO 53'!Z81</f>
        <v>46.333035000000002</v>
      </c>
      <c r="Z152">
        <f>'AEO 53'!AA81</f>
        <v>46.389355000000002</v>
      </c>
      <c r="AA152">
        <f>'AEO 53'!AB81</f>
        <v>46.406497999999999</v>
      </c>
      <c r="AB152">
        <f>'AEO 53'!AC81</f>
        <v>46.423366999999999</v>
      </c>
      <c r="AC152">
        <f>'AEO 53'!AD81</f>
        <v>46.440907000000003</v>
      </c>
      <c r="AD152">
        <f>'AEO 53'!AE81</f>
        <v>46.462066999999998</v>
      </c>
      <c r="AE152">
        <f>'AEO 53'!AF81</f>
        <v>46.488880000000002</v>
      </c>
      <c r="AF152">
        <f>'AEO 53'!AG81</f>
        <v>46.515965000000001</v>
      </c>
      <c r="AG152">
        <f>'AEO 53'!AH81</f>
        <v>46.542301000000002</v>
      </c>
      <c r="AH152">
        <f>'AEO 53'!AI81</f>
        <v>46.569164000000001</v>
      </c>
      <c r="AI152">
        <f>'AEO 53'!AJ81</f>
        <v>46.589478</v>
      </c>
    </row>
    <row r="153" spans="1:35" x14ac:dyDescent="0.25">
      <c r="A153" t="str">
        <f>'AEO 53'!B82</f>
        <v xml:space="preserve">  Small Utility</v>
      </c>
      <c r="B153">
        <f>'AEO 53'!C82</f>
        <v>0</v>
      </c>
      <c r="C153">
        <f>'AEO 53'!D82</f>
        <v>0</v>
      </c>
      <c r="D153">
        <f>'AEO 53'!E82</f>
        <v>0</v>
      </c>
      <c r="E153">
        <f>'AEO 53'!F82</f>
        <v>52.882404000000001</v>
      </c>
      <c r="F153">
        <f>'AEO 53'!G82</f>
        <v>52.851246000000003</v>
      </c>
      <c r="G153">
        <f>'AEO 53'!H82</f>
        <v>52.708519000000003</v>
      </c>
      <c r="H153">
        <f>'AEO 53'!I82</f>
        <v>52.423050000000003</v>
      </c>
      <c r="I153">
        <f>'AEO 53'!J82</f>
        <v>52.103039000000003</v>
      </c>
      <c r="J153">
        <f>'AEO 53'!K82</f>
        <v>52.409481</v>
      </c>
      <c r="K153">
        <f>'AEO 53'!L82</f>
        <v>52.166553</v>
      </c>
      <c r="L153">
        <f>'AEO 53'!M82</f>
        <v>51.944732999999999</v>
      </c>
      <c r="M153">
        <f>'AEO 53'!N82</f>
        <v>51.763367000000002</v>
      </c>
      <c r="N153">
        <f>'AEO 53'!O82</f>
        <v>51.612389</v>
      </c>
      <c r="O153">
        <f>'AEO 53'!P82</f>
        <v>51.501099000000004</v>
      </c>
      <c r="P153">
        <f>'AEO 53'!Q82</f>
        <v>51.420783999999998</v>
      </c>
      <c r="Q153">
        <f>'AEO 53'!R82</f>
        <v>51.425400000000003</v>
      </c>
      <c r="R153">
        <f>'AEO 53'!S82</f>
        <v>51.467545000000001</v>
      </c>
      <c r="S153">
        <f>'AEO 53'!T82</f>
        <v>51.395614999999999</v>
      </c>
      <c r="T153">
        <f>'AEO 53'!U82</f>
        <v>51.322192999999999</v>
      </c>
      <c r="U153">
        <f>'AEO 53'!V82</f>
        <v>51.259475999999999</v>
      </c>
      <c r="V153">
        <f>'AEO 53'!W82</f>
        <v>51.208565</v>
      </c>
      <c r="W153">
        <f>'AEO 53'!X82</f>
        <v>51.179805999999999</v>
      </c>
      <c r="X153">
        <f>'AEO 53'!Y82</f>
        <v>51.146541999999997</v>
      </c>
      <c r="Y153">
        <f>'AEO 53'!Z82</f>
        <v>51.117561000000002</v>
      </c>
      <c r="Z153">
        <f>'AEO 53'!AA82</f>
        <v>51.175358000000003</v>
      </c>
      <c r="AA153">
        <f>'AEO 53'!AB82</f>
        <v>51.194114999999996</v>
      </c>
      <c r="AB153">
        <f>'AEO 53'!AC82</f>
        <v>51.211750000000002</v>
      </c>
      <c r="AC153">
        <f>'AEO 53'!AD82</f>
        <v>51.230015000000002</v>
      </c>
      <c r="AD153">
        <f>'AEO 53'!AE82</f>
        <v>51.248305999999999</v>
      </c>
      <c r="AE153">
        <f>'AEO 53'!AF82</f>
        <v>51.266525000000001</v>
      </c>
      <c r="AF153">
        <f>'AEO 53'!AG82</f>
        <v>51.285252</v>
      </c>
      <c r="AG153">
        <f>'AEO 53'!AH82</f>
        <v>51.303158000000003</v>
      </c>
      <c r="AH153">
        <f>'AEO 53'!AI82</f>
        <v>51.321655</v>
      </c>
      <c r="AI153">
        <f>'AEO 53'!AJ82</f>
        <v>51.353619000000002</v>
      </c>
    </row>
    <row r="154" spans="1:35" x14ac:dyDescent="0.25">
      <c r="A154" t="str">
        <f>'AEO 53'!B83</f>
        <v xml:space="preserve">  Large Utility</v>
      </c>
      <c r="B154">
        <f>'AEO 53'!C83</f>
        <v>0</v>
      </c>
      <c r="C154">
        <f>'AEO 53'!D83</f>
        <v>0</v>
      </c>
      <c r="D154">
        <f>'AEO 53'!E83</f>
        <v>0</v>
      </c>
      <c r="E154">
        <f>'AEO 53'!F83</f>
        <v>77.413200000000003</v>
      </c>
      <c r="F154">
        <f>'AEO 53'!G83</f>
        <v>77.217911000000001</v>
      </c>
      <c r="G154">
        <f>'AEO 53'!H83</f>
        <v>76.788291999999998</v>
      </c>
      <c r="H154">
        <f>'AEO 53'!I83</f>
        <v>76.332138</v>
      </c>
      <c r="I154">
        <f>'AEO 53'!J83</f>
        <v>75.964752000000004</v>
      </c>
      <c r="J154">
        <f>'AEO 53'!K83</f>
        <v>76.742881999999994</v>
      </c>
      <c r="K154">
        <f>'AEO 53'!L83</f>
        <v>76.636702999999997</v>
      </c>
      <c r="L154">
        <f>'AEO 53'!M83</f>
        <v>76.539580999999998</v>
      </c>
      <c r="M154">
        <f>'AEO 53'!N83</f>
        <v>76.458054000000004</v>
      </c>
      <c r="N154">
        <f>'AEO 53'!O83</f>
        <v>76.384483000000003</v>
      </c>
      <c r="O154">
        <f>'AEO 53'!P83</f>
        <v>76.323639</v>
      </c>
      <c r="P154">
        <f>'AEO 53'!Q83</f>
        <v>76.272666999999998</v>
      </c>
      <c r="Q154">
        <f>'AEO 53'!R83</f>
        <v>76.232001999999994</v>
      </c>
      <c r="R154">
        <f>'AEO 53'!S83</f>
        <v>76.202026000000004</v>
      </c>
      <c r="S154">
        <f>'AEO 53'!T83</f>
        <v>76.118492000000003</v>
      </c>
      <c r="T154">
        <f>'AEO 53'!U83</f>
        <v>76.032829000000007</v>
      </c>
      <c r="U154">
        <f>'AEO 53'!V83</f>
        <v>75.956778999999997</v>
      </c>
      <c r="V154">
        <f>'AEO 53'!W83</f>
        <v>75.892250000000004</v>
      </c>
      <c r="W154">
        <f>'AEO 53'!X83</f>
        <v>75.837006000000002</v>
      </c>
      <c r="X154">
        <f>'AEO 53'!Y83</f>
        <v>75.791595000000001</v>
      </c>
      <c r="Y154">
        <f>'AEO 53'!Z83</f>
        <v>75.756164999999996</v>
      </c>
      <c r="Z154">
        <f>'AEO 53'!AA83</f>
        <v>75.763915999999995</v>
      </c>
      <c r="AA154">
        <f>'AEO 53'!AB83</f>
        <v>75.771584000000004</v>
      </c>
      <c r="AB154">
        <f>'AEO 53'!AC83</f>
        <v>75.780602000000002</v>
      </c>
      <c r="AC154">
        <f>'AEO 53'!AD83</f>
        <v>75.790290999999996</v>
      </c>
      <c r="AD154">
        <f>'AEO 53'!AE83</f>
        <v>75.951392999999996</v>
      </c>
      <c r="AE154">
        <f>'AEO 53'!AF83</f>
        <v>75.966988000000001</v>
      </c>
      <c r="AF154">
        <f>'AEO 53'!AG83</f>
        <v>75.977538999999993</v>
      </c>
      <c r="AG154">
        <f>'AEO 53'!AH83</f>
        <v>75.987671000000006</v>
      </c>
      <c r="AH154">
        <f>'AEO 53'!AI83</f>
        <v>75.998420999999993</v>
      </c>
      <c r="AI154">
        <f>'AEO 53'!AJ83</f>
        <v>76.002860999999996</v>
      </c>
    </row>
    <row r="155" spans="1:35" x14ac:dyDescent="0.25">
      <c r="A155" t="str">
        <f>'AEO 53'!B84</f>
        <v xml:space="preserve">  Small Crossover Trucks</v>
      </c>
      <c r="B155">
        <f>'AEO 53'!C84</f>
        <v>41.754371999999996</v>
      </c>
      <c r="C155">
        <f>'AEO 53'!D84</f>
        <v>41.420772999999997</v>
      </c>
      <c r="D155">
        <f>'AEO 53'!E84</f>
        <v>41.197693000000001</v>
      </c>
      <c r="E155">
        <f>'AEO 53'!F84</f>
        <v>41.102932000000003</v>
      </c>
      <c r="F155">
        <f>'AEO 53'!G84</f>
        <v>41.036388000000002</v>
      </c>
      <c r="G155">
        <f>'AEO 53'!H84</f>
        <v>40.885795999999999</v>
      </c>
      <c r="H155">
        <f>'AEO 53'!I84</f>
        <v>40.700873999999999</v>
      </c>
      <c r="I155">
        <f>'AEO 53'!J84</f>
        <v>40.596812999999997</v>
      </c>
      <c r="J155">
        <f>'AEO 53'!K84</f>
        <v>41.103344</v>
      </c>
      <c r="K155">
        <f>'AEO 53'!L84</f>
        <v>40.97916</v>
      </c>
      <c r="L155">
        <f>'AEO 53'!M84</f>
        <v>40.854785999999997</v>
      </c>
      <c r="M155">
        <f>'AEO 53'!N84</f>
        <v>40.757899999999999</v>
      </c>
      <c r="N155">
        <f>'AEO 53'!O84</f>
        <v>40.677684999999997</v>
      </c>
      <c r="O155">
        <f>'AEO 53'!P84</f>
        <v>40.623314000000001</v>
      </c>
      <c r="P155">
        <f>'AEO 53'!Q84</f>
        <v>40.587975</v>
      </c>
      <c r="Q155">
        <f>'AEO 53'!R84</f>
        <v>40.571854000000002</v>
      </c>
      <c r="R155">
        <f>'AEO 53'!S84</f>
        <v>40.598166999999997</v>
      </c>
      <c r="S155">
        <f>'AEO 53'!T84</f>
        <v>40.566040000000001</v>
      </c>
      <c r="T155">
        <f>'AEO 53'!U84</f>
        <v>40.531353000000003</v>
      </c>
      <c r="U155">
        <f>'AEO 53'!V84</f>
        <v>40.504738000000003</v>
      </c>
      <c r="V155">
        <f>'AEO 53'!W84</f>
        <v>40.488112999999998</v>
      </c>
      <c r="W155">
        <f>'AEO 53'!X84</f>
        <v>40.479728999999999</v>
      </c>
      <c r="X155">
        <f>'AEO 53'!Y84</f>
        <v>40.476768</v>
      </c>
      <c r="Y155">
        <f>'AEO 53'!Z84</f>
        <v>40.479675</v>
      </c>
      <c r="Z155">
        <f>'AEO 53'!AA84</f>
        <v>40.517136000000001</v>
      </c>
      <c r="AA155">
        <f>'AEO 53'!AB84</f>
        <v>40.555084000000001</v>
      </c>
      <c r="AB155">
        <f>'AEO 53'!AC84</f>
        <v>40.593936999999997</v>
      </c>
      <c r="AC155">
        <f>'AEO 53'!AD84</f>
        <v>40.633159999999997</v>
      </c>
      <c r="AD155">
        <f>'AEO 53'!AE84</f>
        <v>40.675654999999999</v>
      </c>
      <c r="AE155">
        <f>'AEO 53'!AF84</f>
        <v>40.713352</v>
      </c>
      <c r="AF155">
        <f>'AEO 53'!AG84</f>
        <v>40.751067999999997</v>
      </c>
      <c r="AG155">
        <f>'AEO 53'!AH84</f>
        <v>40.788218999999998</v>
      </c>
      <c r="AH155">
        <f>'AEO 53'!AI84</f>
        <v>40.825775</v>
      </c>
      <c r="AI155">
        <f>'AEO 53'!AJ84</f>
        <v>40.856940999999999</v>
      </c>
    </row>
    <row r="156" spans="1:35" x14ac:dyDescent="0.25">
      <c r="A156" t="str">
        <f>'AEO 53'!B85</f>
        <v xml:space="preserve">  Large Crossover Trucks</v>
      </c>
      <c r="B156">
        <f>'AEO 53'!C85</f>
        <v>0</v>
      </c>
      <c r="C156">
        <f>'AEO 53'!D85</f>
        <v>0</v>
      </c>
      <c r="D156">
        <f>'AEO 53'!E85</f>
        <v>0</v>
      </c>
      <c r="E156">
        <f>'AEO 53'!F85</f>
        <v>59.018478000000002</v>
      </c>
      <c r="F156">
        <f>'AEO 53'!G85</f>
        <v>58.905681999999999</v>
      </c>
      <c r="G156">
        <f>'AEO 53'!H85</f>
        <v>58.671332999999997</v>
      </c>
      <c r="H156">
        <f>'AEO 53'!I85</f>
        <v>58.397202</v>
      </c>
      <c r="I156">
        <f>'AEO 53'!J85</f>
        <v>58.133595</v>
      </c>
      <c r="J156">
        <f>'AEO 53'!K85</f>
        <v>58.320900000000002</v>
      </c>
      <c r="K156">
        <f>'AEO 53'!L85</f>
        <v>58.159968999999997</v>
      </c>
      <c r="L156">
        <f>'AEO 53'!M85</f>
        <v>57.986880999999997</v>
      </c>
      <c r="M156">
        <f>'AEO 53'!N85</f>
        <v>57.847617999999997</v>
      </c>
      <c r="N156">
        <f>'AEO 53'!O85</f>
        <v>57.730141000000003</v>
      </c>
      <c r="O156">
        <f>'AEO 53'!P85</f>
        <v>57.643237999999997</v>
      </c>
      <c r="P156">
        <f>'AEO 53'!Q85</f>
        <v>57.579132000000001</v>
      </c>
      <c r="Q156">
        <f>'AEO 53'!R85</f>
        <v>57.550220000000003</v>
      </c>
      <c r="R156">
        <f>'AEO 53'!S85</f>
        <v>57.532950999999997</v>
      </c>
      <c r="S156">
        <f>'AEO 53'!T85</f>
        <v>57.460414999999998</v>
      </c>
      <c r="T156">
        <f>'AEO 53'!U85</f>
        <v>57.387127</v>
      </c>
      <c r="U156">
        <f>'AEO 53'!V85</f>
        <v>57.323836999999997</v>
      </c>
      <c r="V156">
        <f>'AEO 53'!W85</f>
        <v>57.271954000000001</v>
      </c>
      <c r="W156">
        <f>'AEO 53'!X85</f>
        <v>57.229064999999999</v>
      </c>
      <c r="X156">
        <f>'AEO 53'!Y85</f>
        <v>57.193634000000003</v>
      </c>
      <c r="Y156">
        <f>'AEO 53'!Z85</f>
        <v>57.165146</v>
      </c>
      <c r="Z156">
        <f>'AEO 53'!AA85</f>
        <v>57.184306999999997</v>
      </c>
      <c r="AA156">
        <f>'AEO 53'!AB85</f>
        <v>57.199505000000002</v>
      </c>
      <c r="AB156">
        <f>'AEO 53'!AC85</f>
        <v>57.215843</v>
      </c>
      <c r="AC156">
        <f>'AEO 53'!AD85</f>
        <v>57.232708000000002</v>
      </c>
      <c r="AD156">
        <f>'AEO 53'!AE85</f>
        <v>57.275539000000002</v>
      </c>
      <c r="AE156">
        <f>'AEO 53'!AF85</f>
        <v>57.293320000000001</v>
      </c>
      <c r="AF156">
        <f>'AEO 53'!AG85</f>
        <v>57.312370000000001</v>
      </c>
      <c r="AG156">
        <f>'AEO 53'!AH85</f>
        <v>57.337966999999999</v>
      </c>
      <c r="AH156">
        <f>'AEO 53'!AI85</f>
        <v>57.364105000000002</v>
      </c>
      <c r="AI156">
        <f>'AEO 53'!AJ85</f>
        <v>57.383682</v>
      </c>
    </row>
    <row r="158" spans="1:35" s="2" customFormat="1" x14ac:dyDescent="0.25">
      <c r="A158" s="2" t="s">
        <v>1180</v>
      </c>
    </row>
    <row r="160" spans="1:35" x14ac:dyDescent="0.25">
      <c r="B160">
        <f>B67</f>
        <v>2017</v>
      </c>
      <c r="C160">
        <f t="shared" ref="C160:AI160" si="9">C67</f>
        <v>2018</v>
      </c>
      <c r="D160">
        <f t="shared" si="9"/>
        <v>2019</v>
      </c>
      <c r="E160">
        <f t="shared" si="9"/>
        <v>2020</v>
      </c>
      <c r="F160">
        <f t="shared" si="9"/>
        <v>2021</v>
      </c>
      <c r="G160">
        <f t="shared" si="9"/>
        <v>2022</v>
      </c>
      <c r="H160">
        <f t="shared" si="9"/>
        <v>2023</v>
      </c>
      <c r="I160">
        <f t="shared" si="9"/>
        <v>2024</v>
      </c>
      <c r="J160">
        <f t="shared" si="9"/>
        <v>2025</v>
      </c>
      <c r="K160">
        <f t="shared" si="9"/>
        <v>2026</v>
      </c>
      <c r="L160">
        <f t="shared" si="9"/>
        <v>2027</v>
      </c>
      <c r="M160">
        <f t="shared" si="9"/>
        <v>2028</v>
      </c>
      <c r="N160">
        <f t="shared" si="9"/>
        <v>2029</v>
      </c>
      <c r="O160">
        <f t="shared" si="9"/>
        <v>2030</v>
      </c>
      <c r="P160">
        <f t="shared" si="9"/>
        <v>2031</v>
      </c>
      <c r="Q160">
        <f t="shared" si="9"/>
        <v>2032</v>
      </c>
      <c r="R160">
        <f t="shared" si="9"/>
        <v>2033</v>
      </c>
      <c r="S160">
        <f t="shared" si="9"/>
        <v>2034</v>
      </c>
      <c r="T160">
        <f t="shared" si="9"/>
        <v>2035</v>
      </c>
      <c r="U160">
        <f t="shared" si="9"/>
        <v>2036</v>
      </c>
      <c r="V160">
        <f t="shared" si="9"/>
        <v>2037</v>
      </c>
      <c r="W160">
        <f t="shared" si="9"/>
        <v>2038</v>
      </c>
      <c r="X160">
        <f t="shared" si="9"/>
        <v>2039</v>
      </c>
      <c r="Y160">
        <f t="shared" si="9"/>
        <v>2040</v>
      </c>
      <c r="Z160">
        <f t="shared" si="9"/>
        <v>2041</v>
      </c>
      <c r="AA160">
        <f t="shared" si="9"/>
        <v>2042</v>
      </c>
      <c r="AB160">
        <f t="shared" si="9"/>
        <v>2043</v>
      </c>
      <c r="AC160">
        <f t="shared" si="9"/>
        <v>2044</v>
      </c>
      <c r="AD160">
        <f t="shared" si="9"/>
        <v>2045</v>
      </c>
      <c r="AE160">
        <f t="shared" si="9"/>
        <v>2046</v>
      </c>
      <c r="AF160">
        <f t="shared" si="9"/>
        <v>2047</v>
      </c>
      <c r="AG160">
        <f t="shared" si="9"/>
        <v>2048</v>
      </c>
      <c r="AH160">
        <f t="shared" si="9"/>
        <v>2049</v>
      </c>
      <c r="AI160">
        <f t="shared" si="9"/>
        <v>2050</v>
      </c>
    </row>
    <row r="161" spans="1:35" x14ac:dyDescent="0.25">
      <c r="A161" t="str">
        <f t="shared" ref="A161:A169" si="10">A68</f>
        <v>100 Mile Electric Vehicle</v>
      </c>
    </row>
    <row r="162" spans="1:35" x14ac:dyDescent="0.25">
      <c r="A162" t="str">
        <f t="shared" si="10"/>
        <v xml:space="preserve">  Mini-compact Cars</v>
      </c>
      <c r="B162">
        <f t="shared" ref="B162:AI162" si="11">IF(B69=0,"",B29)</f>
        <v>3.4448027816852619E-3</v>
      </c>
      <c r="C162">
        <f t="shared" si="11"/>
        <v>3.7082286974625643E-3</v>
      </c>
      <c r="D162">
        <f t="shared" si="11"/>
        <v>3.447562415138035E-3</v>
      </c>
      <c r="E162">
        <f t="shared" si="11"/>
        <v>3.5506605188535129E-3</v>
      </c>
      <c r="F162">
        <f t="shared" si="11"/>
        <v>3.4292995883106903E-3</v>
      </c>
      <c r="G162">
        <f t="shared" si="11"/>
        <v>3.3688935994501388E-3</v>
      </c>
      <c r="H162">
        <f t="shared" si="11"/>
        <v>3.4383848197536105E-3</v>
      </c>
      <c r="I162">
        <f t="shared" si="11"/>
        <v>3.427015192456956E-3</v>
      </c>
      <c r="J162">
        <f t="shared" si="11"/>
        <v>3.4023618590339321E-3</v>
      </c>
      <c r="K162">
        <f t="shared" si="11"/>
        <v>3.4710575803649068E-3</v>
      </c>
      <c r="L162">
        <f t="shared" si="11"/>
        <v>3.5303614772069928E-3</v>
      </c>
      <c r="M162">
        <f t="shared" si="11"/>
        <v>3.5409555863911519E-3</v>
      </c>
      <c r="N162">
        <f t="shared" si="11"/>
        <v>3.6463408430865252E-3</v>
      </c>
      <c r="O162">
        <f t="shared" si="11"/>
        <v>3.604370102339959E-3</v>
      </c>
      <c r="P162">
        <f t="shared" si="11"/>
        <v>3.6624697101573659E-3</v>
      </c>
      <c r="Q162">
        <f t="shared" si="11"/>
        <v>3.708828827862041E-3</v>
      </c>
      <c r="R162">
        <f t="shared" si="11"/>
        <v>3.7261793523831717E-3</v>
      </c>
      <c r="S162">
        <f t="shared" si="11"/>
        <v>3.7573892007460143E-3</v>
      </c>
      <c r="T162">
        <f t="shared" si="11"/>
        <v>3.7734962141731231E-3</v>
      </c>
      <c r="U162">
        <f t="shared" si="11"/>
        <v>3.7964801849285031E-3</v>
      </c>
      <c r="V162">
        <f t="shared" si="11"/>
        <v>3.791789375693458E-3</v>
      </c>
      <c r="W162">
        <f t="shared" si="11"/>
        <v>3.8191576767250416E-3</v>
      </c>
      <c r="X162">
        <f t="shared" si="11"/>
        <v>3.8302057713461139E-3</v>
      </c>
      <c r="Y162">
        <f t="shared" si="11"/>
        <v>3.8402506591045213E-3</v>
      </c>
      <c r="Z162">
        <f t="shared" si="11"/>
        <v>3.8345704798281367E-3</v>
      </c>
      <c r="AA162">
        <f t="shared" si="11"/>
        <v>3.8492342506785278E-3</v>
      </c>
      <c r="AB162">
        <f t="shared" si="11"/>
        <v>3.831336074176996E-3</v>
      </c>
      <c r="AC162">
        <f t="shared" si="11"/>
        <v>3.8256716656695829E-3</v>
      </c>
      <c r="AD162">
        <f t="shared" si="11"/>
        <v>3.8298643392968008E-3</v>
      </c>
      <c r="AE162">
        <f t="shared" si="11"/>
        <v>3.8299647511525242E-3</v>
      </c>
      <c r="AF162">
        <f t="shared" si="11"/>
        <v>3.8168721616496032E-3</v>
      </c>
      <c r="AG162">
        <f t="shared" si="11"/>
        <v>3.8176878798481897E-3</v>
      </c>
      <c r="AH162">
        <f t="shared" si="11"/>
        <v>3.7945022296322316E-3</v>
      </c>
      <c r="AI162">
        <f t="shared" si="11"/>
        <v>3.7797473669294733E-3</v>
      </c>
    </row>
    <row r="163" spans="1:35" x14ac:dyDescent="0.25">
      <c r="A163" t="str">
        <f t="shared" si="10"/>
        <v xml:space="preserve">  Subcompact Cars</v>
      </c>
      <c r="B163">
        <f t="shared" ref="B163:AI163" si="12">IF(B70=0,"",B30)</f>
        <v>4.2540703158191751E-2</v>
      </c>
      <c r="C163">
        <f t="shared" si="12"/>
        <v>4.3277773651941021E-2</v>
      </c>
      <c r="D163">
        <f t="shared" si="12"/>
        <v>3.9495646357330869E-2</v>
      </c>
      <c r="E163">
        <f t="shared" si="12"/>
        <v>3.976921391196462E-2</v>
      </c>
      <c r="F163">
        <f t="shared" si="12"/>
        <v>3.7885408625762486E-2</v>
      </c>
      <c r="G163">
        <f t="shared" si="12"/>
        <v>3.655747182891738E-2</v>
      </c>
      <c r="H163">
        <f t="shared" si="12"/>
        <v>3.6743786588361464E-2</v>
      </c>
      <c r="I163">
        <f t="shared" si="12"/>
        <v>3.6533187690764392E-2</v>
      </c>
      <c r="J163">
        <f t="shared" si="12"/>
        <v>3.6402074095705977E-2</v>
      </c>
      <c r="K163">
        <f t="shared" si="12"/>
        <v>3.5999072166911145E-2</v>
      </c>
      <c r="L163">
        <f t="shared" si="12"/>
        <v>3.6320692757536993E-2</v>
      </c>
      <c r="M163">
        <f t="shared" si="12"/>
        <v>3.624642506067946E-2</v>
      </c>
      <c r="N163">
        <f t="shared" si="12"/>
        <v>3.6762345286743402E-2</v>
      </c>
      <c r="O163">
        <f t="shared" si="12"/>
        <v>3.6408615899447723E-2</v>
      </c>
      <c r="P163">
        <f t="shared" si="12"/>
        <v>3.6731050153200398E-2</v>
      </c>
      <c r="Q163">
        <f t="shared" si="12"/>
        <v>3.7044403528429158E-2</v>
      </c>
      <c r="R163">
        <f t="shared" si="12"/>
        <v>3.7068359577640556E-2</v>
      </c>
      <c r="S163">
        <f t="shared" si="12"/>
        <v>3.7164914616759331E-2</v>
      </c>
      <c r="T163">
        <f t="shared" si="12"/>
        <v>3.7173436733130304E-2</v>
      </c>
      <c r="U163">
        <f t="shared" si="12"/>
        <v>3.7226886393295883E-2</v>
      </c>
      <c r="V163">
        <f t="shared" si="12"/>
        <v>3.7087432868889429E-2</v>
      </c>
      <c r="W163">
        <f t="shared" si="12"/>
        <v>3.7183856287308345E-2</v>
      </c>
      <c r="X163">
        <f t="shared" si="12"/>
        <v>3.7163720160019752E-2</v>
      </c>
      <c r="Y163">
        <f t="shared" si="12"/>
        <v>3.7135115366340551E-2</v>
      </c>
      <c r="Z163">
        <f t="shared" si="12"/>
        <v>3.6977847344518908E-2</v>
      </c>
      <c r="AA163">
        <f t="shared" si="12"/>
        <v>3.6984553838354417E-2</v>
      </c>
      <c r="AB163">
        <f t="shared" si="12"/>
        <v>3.6747219016599802E-2</v>
      </c>
      <c r="AC163">
        <f t="shared" si="12"/>
        <v>3.6601252188315087E-2</v>
      </c>
      <c r="AD163">
        <f t="shared" si="12"/>
        <v>3.6523898751002322E-2</v>
      </c>
      <c r="AE163">
        <f t="shared" si="12"/>
        <v>3.6409647940199928E-2</v>
      </c>
      <c r="AF163">
        <f t="shared" si="12"/>
        <v>3.6225571822322479E-2</v>
      </c>
      <c r="AG163">
        <f t="shared" si="12"/>
        <v>3.6128303933405333E-2</v>
      </c>
      <c r="AH163">
        <f t="shared" si="12"/>
        <v>3.5848097675863701E-2</v>
      </c>
      <c r="AI163">
        <f t="shared" si="12"/>
        <v>3.5624215453927417E-2</v>
      </c>
    </row>
    <row r="164" spans="1:35" x14ac:dyDescent="0.25">
      <c r="A164" t="str">
        <f t="shared" si="10"/>
        <v xml:space="preserve">  Compact Cars</v>
      </c>
      <c r="B164">
        <f t="shared" ref="B164:AI164" si="13">IF(B71=0,"",B31)</f>
        <v>0.17157285826823582</v>
      </c>
      <c r="C164">
        <f t="shared" si="13"/>
        <v>0.17343380333469841</v>
      </c>
      <c r="D164">
        <f t="shared" si="13"/>
        <v>0.16136766237124361</v>
      </c>
      <c r="E164">
        <f t="shared" si="13"/>
        <v>0.16040727789889614</v>
      </c>
      <c r="F164">
        <f t="shared" si="13"/>
        <v>0.15293970139727428</v>
      </c>
      <c r="G164">
        <f t="shared" si="13"/>
        <v>0.14785917129398141</v>
      </c>
      <c r="H164">
        <f t="shared" si="13"/>
        <v>0.1491451938579246</v>
      </c>
      <c r="I164">
        <f t="shared" si="13"/>
        <v>0.14758708498348336</v>
      </c>
      <c r="J164">
        <f t="shared" si="13"/>
        <v>0.14597114973873207</v>
      </c>
      <c r="K164">
        <f t="shared" si="13"/>
        <v>0.14524398088021589</v>
      </c>
      <c r="L164">
        <f t="shared" si="13"/>
        <v>0.14598917333534925</v>
      </c>
      <c r="M164">
        <f t="shared" si="13"/>
        <v>0.14609547463528413</v>
      </c>
      <c r="N164">
        <f t="shared" si="13"/>
        <v>0.14761076951013977</v>
      </c>
      <c r="O164">
        <f t="shared" si="13"/>
        <v>0.14659442420137092</v>
      </c>
      <c r="P164">
        <f t="shared" si="13"/>
        <v>0.1476345845709176</v>
      </c>
      <c r="Q164">
        <f t="shared" si="13"/>
        <v>0.14886666098858889</v>
      </c>
      <c r="R164">
        <f t="shared" si="13"/>
        <v>0.14900115814125661</v>
      </c>
      <c r="S164">
        <f t="shared" si="13"/>
        <v>0.14930549799175158</v>
      </c>
      <c r="T164">
        <f t="shared" si="13"/>
        <v>0.14929838610375737</v>
      </c>
      <c r="U164">
        <f t="shared" si="13"/>
        <v>0.14938290041343696</v>
      </c>
      <c r="V164">
        <f t="shared" si="13"/>
        <v>0.1489815062932652</v>
      </c>
      <c r="W164">
        <f t="shared" si="13"/>
        <v>0.14917733443205136</v>
      </c>
      <c r="X164">
        <f t="shared" si="13"/>
        <v>0.14899162887803893</v>
      </c>
      <c r="Y164">
        <f t="shared" si="13"/>
        <v>0.14876902284023907</v>
      </c>
      <c r="Z164">
        <f t="shared" si="13"/>
        <v>0.14818495183797972</v>
      </c>
      <c r="AA164">
        <f t="shared" si="13"/>
        <v>0.14805626324988397</v>
      </c>
      <c r="AB164">
        <f t="shared" si="13"/>
        <v>0.14722615908672987</v>
      </c>
      <c r="AC164">
        <f t="shared" si="13"/>
        <v>0.14662656564384879</v>
      </c>
      <c r="AD164">
        <f t="shared" si="13"/>
        <v>0.14623758675273937</v>
      </c>
      <c r="AE164">
        <f t="shared" si="13"/>
        <v>0.14571417389241711</v>
      </c>
      <c r="AF164">
        <f t="shared" si="13"/>
        <v>0.14497622345242084</v>
      </c>
      <c r="AG164">
        <f t="shared" si="13"/>
        <v>0.14446879877741536</v>
      </c>
      <c r="AH164">
        <f t="shared" si="13"/>
        <v>0.14342142706623309</v>
      </c>
      <c r="AI164">
        <f t="shared" si="13"/>
        <v>0.14249488753035924</v>
      </c>
    </row>
    <row r="165" spans="1:35" x14ac:dyDescent="0.25">
      <c r="A165" t="str">
        <f t="shared" si="10"/>
        <v xml:space="preserve">  Midsize Cars</v>
      </c>
      <c r="B165">
        <f t="shared" ref="B165:AI165" si="14">IF(B72=0,"",B32)</f>
        <v>0.37691997148638279</v>
      </c>
      <c r="C165">
        <f t="shared" si="14"/>
        <v>0.37501669102669266</v>
      </c>
      <c r="D165">
        <f t="shared" si="14"/>
        <v>0.37807977872888415</v>
      </c>
      <c r="E165">
        <f t="shared" si="14"/>
        <v>0.36714612155847798</v>
      </c>
      <c r="F165">
        <f t="shared" si="14"/>
        <v>0.35745161275047599</v>
      </c>
      <c r="G165">
        <f t="shared" si="14"/>
        <v>0.34429589213214856</v>
      </c>
      <c r="H165">
        <f t="shared" si="14"/>
        <v>0.34416077950627583</v>
      </c>
      <c r="I165">
        <f t="shared" si="14"/>
        <v>0.34074565288595121</v>
      </c>
      <c r="J165">
        <f t="shared" si="14"/>
        <v>0.33932051529435153</v>
      </c>
      <c r="K165">
        <f t="shared" si="14"/>
        <v>0.33684407834969149</v>
      </c>
      <c r="L165">
        <f t="shared" si="14"/>
        <v>0.33528249517603431</v>
      </c>
      <c r="M165">
        <f t="shared" si="14"/>
        <v>0.338815097676327</v>
      </c>
      <c r="N165">
        <f t="shared" si="14"/>
        <v>0.33639664473908565</v>
      </c>
      <c r="O165">
        <f t="shared" si="14"/>
        <v>0.34058508574621549</v>
      </c>
      <c r="P165">
        <f t="shared" si="14"/>
        <v>0.34072730137339258</v>
      </c>
      <c r="Q165">
        <f t="shared" si="14"/>
        <v>0.34429061860464089</v>
      </c>
      <c r="R165">
        <f t="shared" si="14"/>
        <v>0.34570442702514215</v>
      </c>
      <c r="S165">
        <f t="shared" si="14"/>
        <v>0.34521854910246885</v>
      </c>
      <c r="T165">
        <f t="shared" si="14"/>
        <v>0.3455185653702274</v>
      </c>
      <c r="U165">
        <f t="shared" si="14"/>
        <v>0.34506062949279021</v>
      </c>
      <c r="V165">
        <f t="shared" si="14"/>
        <v>0.34638675702956379</v>
      </c>
      <c r="W165">
        <f t="shared" si="14"/>
        <v>0.34518194196995999</v>
      </c>
      <c r="X165">
        <f t="shared" si="14"/>
        <v>0.3444103508912118</v>
      </c>
      <c r="Y165">
        <f t="shared" si="14"/>
        <v>0.34363379414348488</v>
      </c>
      <c r="Z165">
        <f t="shared" si="14"/>
        <v>0.34323355887554458</v>
      </c>
      <c r="AA165">
        <f t="shared" si="14"/>
        <v>0.34164988126709073</v>
      </c>
      <c r="AB165">
        <f t="shared" si="14"/>
        <v>0.34137850002071407</v>
      </c>
      <c r="AC165">
        <f t="shared" si="14"/>
        <v>0.34033803720190403</v>
      </c>
      <c r="AD165">
        <f t="shared" si="14"/>
        <v>0.33874590414397493</v>
      </c>
      <c r="AE165">
        <f t="shared" si="14"/>
        <v>0.33710349213590457</v>
      </c>
      <c r="AF165">
        <f t="shared" si="14"/>
        <v>0.33564283472773304</v>
      </c>
      <c r="AG165">
        <f t="shared" si="14"/>
        <v>0.33357046410653135</v>
      </c>
      <c r="AH165">
        <f t="shared" si="14"/>
        <v>0.33244570553530667</v>
      </c>
      <c r="AI165">
        <f t="shared" si="14"/>
        <v>0.33047649349710362</v>
      </c>
    </row>
    <row r="166" spans="1:35" x14ac:dyDescent="0.25">
      <c r="A166" t="str">
        <f t="shared" si="10"/>
        <v xml:space="preserve">  Large Cars</v>
      </c>
      <c r="B166" t="str">
        <f t="shared" ref="B166:AI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 t="str">
        <f t="shared" si="15"/>
        <v/>
      </c>
      <c r="AH166" t="str">
        <f t="shared" si="15"/>
        <v/>
      </c>
      <c r="AI166" t="str">
        <f t="shared" si="15"/>
        <v/>
      </c>
    </row>
    <row r="167" spans="1:35" x14ac:dyDescent="0.25">
      <c r="A167" t="str">
        <f t="shared" si="10"/>
        <v xml:space="preserve">  Two Seater Cars</v>
      </c>
      <c r="B167">
        <f t="shared" ref="B167:AI167" si="16">IF(B74=0,"",B34)</f>
        <v>9.7865256196973584E-3</v>
      </c>
      <c r="C167">
        <f t="shared" si="16"/>
        <v>9.9173150734390668E-3</v>
      </c>
      <c r="D167">
        <f t="shared" si="16"/>
        <v>9.7977054907373139E-3</v>
      </c>
      <c r="E167">
        <f t="shared" si="16"/>
        <v>9.6788542083965437E-3</v>
      </c>
      <c r="F167">
        <f t="shared" si="16"/>
        <v>9.3616232723118132E-3</v>
      </c>
      <c r="G167">
        <f t="shared" si="16"/>
        <v>9.0814791791780473E-3</v>
      </c>
      <c r="H167">
        <f t="shared" si="16"/>
        <v>9.0678437257731455E-3</v>
      </c>
      <c r="I167">
        <f t="shared" si="16"/>
        <v>8.9710800265326626E-3</v>
      </c>
      <c r="J167">
        <f t="shared" si="16"/>
        <v>9.0224882536397589E-3</v>
      </c>
      <c r="K167">
        <f t="shared" si="16"/>
        <v>8.9109391198446217E-3</v>
      </c>
      <c r="L167">
        <f t="shared" si="16"/>
        <v>8.9101425717859391E-3</v>
      </c>
      <c r="M167">
        <f t="shared" si="16"/>
        <v>8.9948695378146964E-3</v>
      </c>
      <c r="N167">
        <f t="shared" si="16"/>
        <v>8.9953866473436485E-3</v>
      </c>
      <c r="O167">
        <f t="shared" si="16"/>
        <v>9.0487239956288188E-3</v>
      </c>
      <c r="P167">
        <f t="shared" si="16"/>
        <v>9.0874737559181479E-3</v>
      </c>
      <c r="Q167">
        <f t="shared" si="16"/>
        <v>9.1826002591704828E-3</v>
      </c>
      <c r="R167">
        <f t="shared" si="16"/>
        <v>9.2169049505474859E-3</v>
      </c>
      <c r="S167">
        <f t="shared" si="16"/>
        <v>9.2259574468756649E-3</v>
      </c>
      <c r="T167">
        <f t="shared" si="16"/>
        <v>9.2374236095686194E-3</v>
      </c>
      <c r="U167">
        <f t="shared" si="16"/>
        <v>9.2379157238597649E-3</v>
      </c>
      <c r="V167">
        <f t="shared" si="16"/>
        <v>9.2571181021686069E-3</v>
      </c>
      <c r="W167">
        <f t="shared" si="16"/>
        <v>9.2490764548221523E-3</v>
      </c>
      <c r="X167">
        <f t="shared" si="16"/>
        <v>9.2373634498279719E-3</v>
      </c>
      <c r="Y167">
        <f t="shared" si="16"/>
        <v>9.2255262990642642E-3</v>
      </c>
      <c r="Z167">
        <f t="shared" si="16"/>
        <v>9.2098127285093322E-3</v>
      </c>
      <c r="AA167">
        <f t="shared" si="16"/>
        <v>9.1865464531918819E-3</v>
      </c>
      <c r="AB167">
        <f t="shared" si="16"/>
        <v>9.1676843393499081E-3</v>
      </c>
      <c r="AC167">
        <f t="shared" si="16"/>
        <v>9.141313420546561E-3</v>
      </c>
      <c r="AD167">
        <f t="shared" si="16"/>
        <v>9.1110566246247089E-3</v>
      </c>
      <c r="AE167">
        <f t="shared" si="16"/>
        <v>9.0770052139530419E-3</v>
      </c>
      <c r="AF167">
        <f t="shared" si="16"/>
        <v>9.0404345186383007E-3</v>
      </c>
      <c r="AG167">
        <f t="shared" si="16"/>
        <v>8.997737884728815E-3</v>
      </c>
      <c r="AH167">
        <f t="shared" si="16"/>
        <v>8.9567212254299429E-3</v>
      </c>
      <c r="AI167">
        <f t="shared" si="16"/>
        <v>8.9036847210613168E-3</v>
      </c>
    </row>
    <row r="168" spans="1:35" x14ac:dyDescent="0.25">
      <c r="A168" t="str">
        <f t="shared" si="10"/>
        <v xml:space="preserve">  Small Crossover Cars</v>
      </c>
      <c r="B168" t="str">
        <f t="shared" ref="B168:AI168" si="17">IF(B75=0,"",B35)</f>
        <v/>
      </c>
      <c r="C168" t="str">
        <f t="shared" si="17"/>
        <v/>
      </c>
      <c r="D168">
        <f t="shared" si="17"/>
        <v>0.17523529710158395</v>
      </c>
      <c r="E168">
        <f t="shared" si="17"/>
        <v>0.17949565306293003</v>
      </c>
      <c r="F168">
        <f t="shared" si="17"/>
        <v>0.17480061800929872</v>
      </c>
      <c r="G168">
        <f t="shared" si="17"/>
        <v>0.17257503564635093</v>
      </c>
      <c r="H168">
        <f t="shared" si="17"/>
        <v>0.1761133489606099</v>
      </c>
      <c r="I168">
        <f t="shared" si="17"/>
        <v>0.17728622261566226</v>
      </c>
      <c r="J168">
        <f t="shared" si="17"/>
        <v>0.17761355610305204</v>
      </c>
      <c r="K168">
        <f t="shared" si="17"/>
        <v>0.17935043646001161</v>
      </c>
      <c r="L168">
        <f t="shared" si="17"/>
        <v>0.18256026747747281</v>
      </c>
      <c r="M168">
        <f t="shared" si="17"/>
        <v>0.18372146076601947</v>
      </c>
      <c r="N168">
        <f t="shared" si="17"/>
        <v>0.18785076990516056</v>
      </c>
      <c r="O168">
        <f t="shared" si="17"/>
        <v>0.18695140728736159</v>
      </c>
      <c r="P168">
        <f t="shared" si="17"/>
        <v>0.1898846927895321</v>
      </c>
      <c r="Q168">
        <f t="shared" si="17"/>
        <v>0.19259300251223579</v>
      </c>
      <c r="R168">
        <f t="shared" si="17"/>
        <v>0.19376856932664285</v>
      </c>
      <c r="S168">
        <f t="shared" si="17"/>
        <v>0.19582598082789018</v>
      </c>
      <c r="T168">
        <f t="shared" si="17"/>
        <v>0.19689790163316712</v>
      </c>
      <c r="U168">
        <f t="shared" si="17"/>
        <v>0.19811022176835621</v>
      </c>
      <c r="V168">
        <f t="shared" si="17"/>
        <v>0.19819317030364825</v>
      </c>
      <c r="W168">
        <f t="shared" si="17"/>
        <v>0.19959876802994825</v>
      </c>
      <c r="X168">
        <f t="shared" si="17"/>
        <v>0.20023152493411583</v>
      </c>
      <c r="Y168">
        <f t="shared" si="17"/>
        <v>0.20054043933764196</v>
      </c>
      <c r="Z168">
        <f t="shared" si="17"/>
        <v>0.20041642592885656</v>
      </c>
      <c r="AA168">
        <f t="shared" si="17"/>
        <v>0.20120135049792975</v>
      </c>
      <c r="AB168">
        <f t="shared" si="17"/>
        <v>0.20057724125294568</v>
      </c>
      <c r="AC168">
        <f t="shared" si="17"/>
        <v>0.20042433114146058</v>
      </c>
      <c r="AD168">
        <f t="shared" si="17"/>
        <v>0.20067835857678928</v>
      </c>
      <c r="AE168">
        <f t="shared" si="17"/>
        <v>0.20067869960761814</v>
      </c>
      <c r="AF168">
        <f t="shared" si="17"/>
        <v>0.20027350138487549</v>
      </c>
      <c r="AG168">
        <f t="shared" si="17"/>
        <v>0.20031937402400968</v>
      </c>
      <c r="AH168">
        <f t="shared" si="17"/>
        <v>0.19927983007145314</v>
      </c>
      <c r="AI168">
        <f t="shared" si="17"/>
        <v>0.19857672675704649</v>
      </c>
    </row>
    <row r="169" spans="1:35" x14ac:dyDescent="0.25">
      <c r="A169" t="str">
        <f t="shared" si="10"/>
        <v xml:space="preserve">  Large Crossover Cars</v>
      </c>
      <c r="B169">
        <f>IF(B76=0,"",B36)</f>
        <v>5.972674784312898E-2</v>
      </c>
      <c r="C169">
        <f t="shared" ref="C169:AI177" si="18">IF(C76=0,"",C36)</f>
        <v>6.4615719792323029E-2</v>
      </c>
      <c r="D169">
        <f t="shared" si="18"/>
        <v>6.7875497430384762E-2</v>
      </c>
      <c r="E169">
        <f t="shared" si="18"/>
        <v>6.808663730716745E-2</v>
      </c>
      <c r="F169">
        <f t="shared" si="18"/>
        <v>6.8820474170401616E-2</v>
      </c>
      <c r="G169">
        <f t="shared" si="18"/>
        <v>6.768959009863483E-2</v>
      </c>
      <c r="H169">
        <f t="shared" si="18"/>
        <v>6.8252545141286342E-2</v>
      </c>
      <c r="I169">
        <f t="shared" si="18"/>
        <v>6.8669579155331451E-2</v>
      </c>
      <c r="J169">
        <f t="shared" si="18"/>
        <v>6.9233867585622028E-2</v>
      </c>
      <c r="K169">
        <f t="shared" si="18"/>
        <v>7.1110729428120287E-2</v>
      </c>
      <c r="L169">
        <f t="shared" si="18"/>
        <v>7.1581950517751528E-2</v>
      </c>
      <c r="M169">
        <f t="shared" si="18"/>
        <v>7.3070124446283316E-2</v>
      </c>
      <c r="N169">
        <f t="shared" si="18"/>
        <v>7.3299266362947257E-2</v>
      </c>
      <c r="O169">
        <f t="shared" si="18"/>
        <v>7.4743443278613694E-2</v>
      </c>
      <c r="P169">
        <f t="shared" si="18"/>
        <v>7.543757930406754E-2</v>
      </c>
      <c r="Q169">
        <f t="shared" si="18"/>
        <v>7.6814236806366079E-2</v>
      </c>
      <c r="R169">
        <f t="shared" si="18"/>
        <v>7.7692243670392624E-2</v>
      </c>
      <c r="S169">
        <f t="shared" si="18"/>
        <v>7.8399278039873024E-2</v>
      </c>
      <c r="T169">
        <f t="shared" si="18"/>
        <v>7.9023178545927372E-2</v>
      </c>
      <c r="U169">
        <f t="shared" si="18"/>
        <v>7.9416394224319189E-2</v>
      </c>
      <c r="V169">
        <f t="shared" si="18"/>
        <v>8.0162746703912005E-2</v>
      </c>
      <c r="W169">
        <f t="shared" si="18"/>
        <v>8.0355067740138689E-2</v>
      </c>
      <c r="X169">
        <f t="shared" si="18"/>
        <v>8.0609627570682324E-2</v>
      </c>
      <c r="Y169">
        <f t="shared" si="18"/>
        <v>8.0849908420702485E-2</v>
      </c>
      <c r="Z169">
        <f t="shared" si="18"/>
        <v>8.114110728469362E-2</v>
      </c>
      <c r="AA169">
        <f t="shared" si="18"/>
        <v>8.1168550606569426E-2</v>
      </c>
      <c r="AB169">
        <f t="shared" si="18"/>
        <v>8.1451932174578218E-2</v>
      </c>
      <c r="AC169">
        <f t="shared" si="18"/>
        <v>8.1555764714380238E-2</v>
      </c>
      <c r="AD169">
        <f t="shared" si="18"/>
        <v>8.15302599321472E-2</v>
      </c>
      <c r="AE169">
        <f t="shared" si="18"/>
        <v>8.1474753090791524E-2</v>
      </c>
      <c r="AF169">
        <f t="shared" si="18"/>
        <v>8.1439741033755939E-2</v>
      </c>
      <c r="AG169">
        <f t="shared" si="18"/>
        <v>8.1259067378515487E-2</v>
      </c>
      <c r="AH169">
        <f t="shared" si="18"/>
        <v>8.1264805883056151E-2</v>
      </c>
      <c r="AI169">
        <f t="shared" si="18"/>
        <v>8.1094341118767246E-2</v>
      </c>
    </row>
    <row r="170" spans="1:35" x14ac:dyDescent="0.25">
      <c r="A170" t="str">
        <f t="shared" ref="A170:A177" si="19">A77</f>
        <v xml:space="preserve">  Small Pickup</v>
      </c>
      <c r="B170" t="str">
        <f t="shared" ref="B170:Q177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18"/>
        <v/>
      </c>
      <c r="S170" t="str">
        <f t="shared" si="18"/>
        <v/>
      </c>
      <c r="T170" t="str">
        <f t="shared" si="18"/>
        <v/>
      </c>
      <c r="U170" t="str">
        <f t="shared" si="18"/>
        <v/>
      </c>
      <c r="V170" t="str">
        <f t="shared" si="18"/>
        <v/>
      </c>
      <c r="W170" t="str">
        <f t="shared" si="18"/>
        <v/>
      </c>
      <c r="X170" t="str">
        <f t="shared" si="18"/>
        <v/>
      </c>
      <c r="Y170" t="str">
        <f t="shared" si="18"/>
        <v/>
      </c>
      <c r="Z170" t="str">
        <f t="shared" si="18"/>
        <v/>
      </c>
      <c r="AA170" t="str">
        <f t="shared" si="18"/>
        <v/>
      </c>
      <c r="AB170" t="str">
        <f t="shared" si="18"/>
        <v/>
      </c>
      <c r="AC170" t="str">
        <f t="shared" si="18"/>
        <v/>
      </c>
      <c r="AD170" t="str">
        <f t="shared" si="18"/>
        <v/>
      </c>
      <c r="AE170" t="str">
        <f t="shared" si="18"/>
        <v/>
      </c>
      <c r="AF170" t="str">
        <f t="shared" si="18"/>
        <v/>
      </c>
      <c r="AG170" t="str">
        <f t="shared" si="18"/>
        <v/>
      </c>
      <c r="AH170" t="str">
        <f t="shared" si="18"/>
        <v/>
      </c>
      <c r="AI170" t="str">
        <f t="shared" si="18"/>
        <v/>
      </c>
    </row>
    <row r="171" spans="1:35" x14ac:dyDescent="0.25">
      <c r="A171" t="str">
        <f t="shared" si="19"/>
        <v xml:space="preserve">  Large Pickup</v>
      </c>
      <c r="B171" t="str">
        <f t="shared" si="20"/>
        <v/>
      </c>
      <c r="C171" t="str">
        <f t="shared" si="18"/>
        <v/>
      </c>
      <c r="D171" t="str">
        <f t="shared" si="18"/>
        <v/>
      </c>
      <c r="E171" t="str">
        <f t="shared" si="18"/>
        <v/>
      </c>
      <c r="F171" t="str">
        <f t="shared" si="18"/>
        <v/>
      </c>
      <c r="G171" t="str">
        <f t="shared" si="18"/>
        <v/>
      </c>
      <c r="H171" t="str">
        <f t="shared" si="18"/>
        <v/>
      </c>
      <c r="I171" t="str">
        <f t="shared" si="18"/>
        <v/>
      </c>
      <c r="J171" t="str">
        <f t="shared" si="18"/>
        <v/>
      </c>
      <c r="K171" t="str">
        <f t="shared" si="18"/>
        <v/>
      </c>
      <c r="L171" t="str">
        <f t="shared" si="18"/>
        <v/>
      </c>
      <c r="M171" t="str">
        <f t="shared" si="18"/>
        <v/>
      </c>
      <c r="N171" t="str">
        <f t="shared" si="18"/>
        <v/>
      </c>
      <c r="O171" t="str">
        <f t="shared" si="18"/>
        <v/>
      </c>
      <c r="P171" t="str">
        <f t="shared" si="18"/>
        <v/>
      </c>
      <c r="Q171" t="str">
        <f t="shared" si="18"/>
        <v/>
      </c>
      <c r="R171" t="str">
        <f t="shared" si="18"/>
        <v/>
      </c>
      <c r="S171" t="str">
        <f t="shared" si="18"/>
        <v/>
      </c>
      <c r="T171" t="str">
        <f t="shared" si="18"/>
        <v/>
      </c>
      <c r="U171" t="str">
        <f t="shared" si="18"/>
        <v/>
      </c>
      <c r="V171" t="str">
        <f t="shared" si="18"/>
        <v/>
      </c>
      <c r="W171" t="str">
        <f t="shared" si="18"/>
        <v/>
      </c>
      <c r="X171" t="str">
        <f t="shared" si="18"/>
        <v/>
      </c>
      <c r="Y171" t="str">
        <f t="shared" si="18"/>
        <v/>
      </c>
      <c r="Z171" t="str">
        <f t="shared" si="18"/>
        <v/>
      </c>
      <c r="AA171" t="str">
        <f t="shared" si="18"/>
        <v/>
      </c>
      <c r="AB171" t="str">
        <f t="shared" si="18"/>
        <v/>
      </c>
      <c r="AC171" t="str">
        <f t="shared" si="18"/>
        <v/>
      </c>
      <c r="AD171" t="str">
        <f t="shared" si="18"/>
        <v/>
      </c>
      <c r="AE171" t="str">
        <f t="shared" si="18"/>
        <v/>
      </c>
      <c r="AF171" t="str">
        <f t="shared" si="18"/>
        <v/>
      </c>
      <c r="AG171" t="str">
        <f t="shared" si="18"/>
        <v/>
      </c>
      <c r="AH171" t="str">
        <f t="shared" si="18"/>
        <v/>
      </c>
      <c r="AI171" t="str">
        <f t="shared" si="18"/>
        <v/>
      </c>
    </row>
    <row r="172" spans="1:35" x14ac:dyDescent="0.25">
      <c r="A172" t="str">
        <f t="shared" si="19"/>
        <v xml:space="preserve">  Small Van</v>
      </c>
      <c r="B172" t="str">
        <f t="shared" si="20"/>
        <v/>
      </c>
      <c r="C172">
        <f t="shared" si="18"/>
        <v>7.5394413959298397E-4</v>
      </c>
      <c r="D172">
        <f t="shared" si="18"/>
        <v>9.6836588462037338E-4</v>
      </c>
      <c r="E172">
        <f t="shared" si="18"/>
        <v>1.1213941513870437E-3</v>
      </c>
      <c r="F172">
        <f t="shared" si="18"/>
        <v>1.441657376098165E-3</v>
      </c>
      <c r="G172">
        <f t="shared" si="18"/>
        <v>1.8545497910258865E-3</v>
      </c>
      <c r="H172">
        <f t="shared" si="18"/>
        <v>1.7994199197585675E-3</v>
      </c>
      <c r="I172">
        <f t="shared" si="18"/>
        <v>1.8548364194055887E-3</v>
      </c>
      <c r="J172">
        <f t="shared" si="18"/>
        <v>1.8313047298816716E-3</v>
      </c>
      <c r="K172">
        <f t="shared" si="18"/>
        <v>1.9257232675505042E-3</v>
      </c>
      <c r="L172">
        <f t="shared" si="18"/>
        <v>1.9015348650128381E-3</v>
      </c>
      <c r="M172">
        <f t="shared" si="18"/>
        <v>1.7884581147132447E-3</v>
      </c>
      <c r="N172">
        <f t="shared" si="18"/>
        <v>1.7622255280164228E-3</v>
      </c>
      <c r="O172">
        <f t="shared" si="18"/>
        <v>1.6842369086470447E-3</v>
      </c>
      <c r="P172">
        <f t="shared" si="18"/>
        <v>1.6206466277159934E-3</v>
      </c>
      <c r="Q172">
        <f t="shared" si="18"/>
        <v>1.4787839994766078E-3</v>
      </c>
      <c r="R172">
        <f t="shared" si="18"/>
        <v>1.4172601873182287E-3</v>
      </c>
      <c r="S172">
        <f t="shared" si="18"/>
        <v>1.3888682032773888E-3</v>
      </c>
      <c r="T172">
        <f t="shared" si="18"/>
        <v>1.3613692358860185E-3</v>
      </c>
      <c r="U172">
        <f t="shared" si="18"/>
        <v>1.3481136630943873E-3</v>
      </c>
      <c r="V172">
        <f t="shared" si="18"/>
        <v>1.3159592749643035E-3</v>
      </c>
      <c r="W172">
        <f t="shared" si="18"/>
        <v>1.3153050531637053E-3</v>
      </c>
      <c r="X172">
        <f t="shared" si="18"/>
        <v>1.3224095665291815E-3</v>
      </c>
      <c r="Y172">
        <f t="shared" si="18"/>
        <v>1.3336149157445892E-3</v>
      </c>
      <c r="Z172">
        <f t="shared" si="18"/>
        <v>1.3437936187168855E-3</v>
      </c>
      <c r="AA172">
        <f t="shared" si="18"/>
        <v>1.3697119634828742E-3</v>
      </c>
      <c r="AB172">
        <f t="shared" si="18"/>
        <v>1.3906697333438531E-3</v>
      </c>
      <c r="AC172">
        <f t="shared" si="18"/>
        <v>1.419968885505456E-3</v>
      </c>
      <c r="AD172">
        <f t="shared" si="18"/>
        <v>1.454182300094507E-3</v>
      </c>
      <c r="AE172">
        <f t="shared" si="18"/>
        <v>1.4994915857937988E-3</v>
      </c>
      <c r="AF172">
        <f t="shared" si="18"/>
        <v>1.5444235317427185E-3</v>
      </c>
      <c r="AG172">
        <f t="shared" si="18"/>
        <v>1.5950136750978593E-3</v>
      </c>
      <c r="AH172">
        <f t="shared" si="18"/>
        <v>1.6445469445963191E-3</v>
      </c>
      <c r="AI172">
        <f t="shared" si="18"/>
        <v>1.708177244613598E-3</v>
      </c>
    </row>
    <row r="173" spans="1:35" x14ac:dyDescent="0.25">
      <c r="A173" t="str">
        <f t="shared" si="19"/>
        <v xml:space="preserve">  Large Van</v>
      </c>
      <c r="B173" t="str">
        <f t="shared" si="20"/>
        <v/>
      </c>
      <c r="C173" t="str">
        <f t="shared" si="18"/>
        <v/>
      </c>
      <c r="D173" t="str">
        <f t="shared" si="18"/>
        <v/>
      </c>
      <c r="E173" t="str">
        <f t="shared" si="18"/>
        <v/>
      </c>
      <c r="F173" t="str">
        <f t="shared" si="18"/>
        <v/>
      </c>
      <c r="G173" t="str">
        <f t="shared" si="18"/>
        <v/>
      </c>
      <c r="H173" t="str">
        <f t="shared" si="18"/>
        <v/>
      </c>
      <c r="I173" t="str">
        <f t="shared" si="18"/>
        <v/>
      </c>
      <c r="J173" t="str">
        <f t="shared" si="18"/>
        <v/>
      </c>
      <c r="K173" t="str">
        <f t="shared" si="18"/>
        <v/>
      </c>
      <c r="L173" t="str">
        <f t="shared" si="18"/>
        <v/>
      </c>
      <c r="M173" t="str">
        <f t="shared" si="18"/>
        <v/>
      </c>
      <c r="N173" t="str">
        <f t="shared" si="18"/>
        <v/>
      </c>
      <c r="O173" t="str">
        <f t="shared" si="18"/>
        <v/>
      </c>
      <c r="P173" t="str">
        <f t="shared" si="18"/>
        <v/>
      </c>
      <c r="Q173" t="str">
        <f t="shared" si="18"/>
        <v/>
      </c>
      <c r="R173" t="str">
        <f t="shared" si="18"/>
        <v/>
      </c>
      <c r="S173" t="str">
        <f t="shared" si="18"/>
        <v/>
      </c>
      <c r="T173" t="str">
        <f t="shared" si="18"/>
        <v/>
      </c>
      <c r="U173" t="str">
        <f t="shared" si="18"/>
        <v/>
      </c>
      <c r="V173" t="str">
        <f t="shared" si="18"/>
        <v/>
      </c>
      <c r="W173" t="str">
        <f t="shared" si="18"/>
        <v/>
      </c>
      <c r="X173" t="str">
        <f t="shared" si="18"/>
        <v/>
      </c>
      <c r="Y173" t="str">
        <f t="shared" si="18"/>
        <v/>
      </c>
      <c r="Z173" t="str">
        <f t="shared" si="18"/>
        <v/>
      </c>
      <c r="AA173" t="str">
        <f t="shared" si="18"/>
        <v/>
      </c>
      <c r="AB173" t="str">
        <f t="shared" si="18"/>
        <v/>
      </c>
      <c r="AC173" t="str">
        <f t="shared" si="18"/>
        <v/>
      </c>
      <c r="AD173" t="str">
        <f t="shared" si="18"/>
        <v/>
      </c>
      <c r="AE173" t="str">
        <f t="shared" si="18"/>
        <v/>
      </c>
      <c r="AF173" t="str">
        <f t="shared" si="18"/>
        <v/>
      </c>
      <c r="AG173" t="str">
        <f t="shared" si="18"/>
        <v/>
      </c>
      <c r="AH173" t="str">
        <f t="shared" si="18"/>
        <v/>
      </c>
      <c r="AI173" t="str">
        <f t="shared" si="18"/>
        <v/>
      </c>
    </row>
    <row r="174" spans="1:35" x14ac:dyDescent="0.25">
      <c r="A174" t="str">
        <f t="shared" si="19"/>
        <v xml:space="preserve">  Small Utility</v>
      </c>
      <c r="B174" t="str">
        <f t="shared" si="20"/>
        <v/>
      </c>
      <c r="C174" t="str">
        <f t="shared" si="18"/>
        <v/>
      </c>
      <c r="D174" t="str">
        <f t="shared" si="18"/>
        <v/>
      </c>
      <c r="E174" t="str">
        <f t="shared" si="18"/>
        <v/>
      </c>
      <c r="F174" t="str">
        <f t="shared" si="18"/>
        <v/>
      </c>
      <c r="G174" t="str">
        <f t="shared" si="18"/>
        <v/>
      </c>
      <c r="H174" t="str">
        <f t="shared" si="18"/>
        <v/>
      </c>
      <c r="I174" t="str">
        <f t="shared" si="18"/>
        <v/>
      </c>
      <c r="J174" t="str">
        <f t="shared" si="18"/>
        <v/>
      </c>
      <c r="K174" t="str">
        <f t="shared" si="18"/>
        <v/>
      </c>
      <c r="L174" t="str">
        <f t="shared" si="18"/>
        <v/>
      </c>
      <c r="M174" t="str">
        <f t="shared" si="18"/>
        <v/>
      </c>
      <c r="N174" t="str">
        <f t="shared" si="18"/>
        <v/>
      </c>
      <c r="O174" t="str">
        <f t="shared" si="18"/>
        <v/>
      </c>
      <c r="P174" t="str">
        <f t="shared" si="18"/>
        <v/>
      </c>
      <c r="Q174" t="str">
        <f t="shared" si="18"/>
        <v/>
      </c>
      <c r="R174" t="str">
        <f t="shared" si="18"/>
        <v/>
      </c>
      <c r="S174" t="str">
        <f t="shared" si="18"/>
        <v/>
      </c>
      <c r="T174" t="str">
        <f t="shared" si="18"/>
        <v/>
      </c>
      <c r="U174" t="str">
        <f t="shared" si="18"/>
        <v/>
      </c>
      <c r="V174" t="str">
        <f t="shared" si="18"/>
        <v/>
      </c>
      <c r="W174" t="str">
        <f t="shared" si="18"/>
        <v/>
      </c>
      <c r="X174" t="str">
        <f t="shared" si="18"/>
        <v/>
      </c>
      <c r="Y174" t="str">
        <f t="shared" si="18"/>
        <v/>
      </c>
      <c r="Z174" t="str">
        <f t="shared" si="18"/>
        <v/>
      </c>
      <c r="AA174" t="str">
        <f t="shared" si="18"/>
        <v/>
      </c>
      <c r="AB174" t="str">
        <f t="shared" si="18"/>
        <v/>
      </c>
      <c r="AC174" t="str">
        <f t="shared" si="18"/>
        <v/>
      </c>
      <c r="AD174" t="str">
        <f t="shared" si="18"/>
        <v/>
      </c>
      <c r="AE174" t="str">
        <f t="shared" si="18"/>
        <v/>
      </c>
      <c r="AF174" t="str">
        <f t="shared" si="18"/>
        <v/>
      </c>
      <c r="AG174" t="str">
        <f t="shared" si="18"/>
        <v/>
      </c>
      <c r="AH174" t="str">
        <f t="shared" si="18"/>
        <v/>
      </c>
      <c r="AI174" t="str">
        <f t="shared" si="18"/>
        <v/>
      </c>
    </row>
    <row r="175" spans="1:35" x14ac:dyDescent="0.25">
      <c r="A175" t="str">
        <f t="shared" si="19"/>
        <v xml:space="preserve">  Large Utility</v>
      </c>
      <c r="B175" t="str">
        <f t="shared" si="20"/>
        <v/>
      </c>
      <c r="C175" t="str">
        <f t="shared" si="18"/>
        <v/>
      </c>
      <c r="D175" t="str">
        <f t="shared" si="18"/>
        <v/>
      </c>
      <c r="E175" t="str">
        <f t="shared" si="18"/>
        <v/>
      </c>
      <c r="F175" t="str">
        <f t="shared" si="18"/>
        <v/>
      </c>
      <c r="G175" t="str">
        <f t="shared" si="18"/>
        <v/>
      </c>
      <c r="H175" t="str">
        <f t="shared" si="18"/>
        <v/>
      </c>
      <c r="I175" t="str">
        <f t="shared" si="18"/>
        <v/>
      </c>
      <c r="J175" t="str">
        <f t="shared" si="18"/>
        <v/>
      </c>
      <c r="K175" t="str">
        <f t="shared" si="18"/>
        <v/>
      </c>
      <c r="L175" t="str">
        <f t="shared" si="18"/>
        <v/>
      </c>
      <c r="M175" t="str">
        <f t="shared" si="18"/>
        <v/>
      </c>
      <c r="N175" t="str">
        <f t="shared" si="18"/>
        <v/>
      </c>
      <c r="O175" t="str">
        <f t="shared" si="18"/>
        <v/>
      </c>
      <c r="P175" t="str">
        <f t="shared" si="18"/>
        <v/>
      </c>
      <c r="Q175" t="str">
        <f t="shared" si="18"/>
        <v/>
      </c>
      <c r="R175" t="str">
        <f t="shared" si="18"/>
        <v/>
      </c>
      <c r="S175" t="str">
        <f t="shared" si="18"/>
        <v/>
      </c>
      <c r="T175" t="str">
        <f t="shared" si="18"/>
        <v/>
      </c>
      <c r="U175" t="str">
        <f t="shared" si="18"/>
        <v/>
      </c>
      <c r="V175" t="str">
        <f t="shared" si="18"/>
        <v/>
      </c>
      <c r="W175" t="str">
        <f t="shared" si="18"/>
        <v/>
      </c>
      <c r="X175" t="str">
        <f t="shared" si="18"/>
        <v/>
      </c>
      <c r="Y175" t="str">
        <f t="shared" si="18"/>
        <v/>
      </c>
      <c r="Z175" t="str">
        <f t="shared" si="18"/>
        <v/>
      </c>
      <c r="AA175" t="str">
        <f t="shared" si="18"/>
        <v/>
      </c>
      <c r="AB175" t="str">
        <f t="shared" si="18"/>
        <v/>
      </c>
      <c r="AC175" t="str">
        <f t="shared" si="18"/>
        <v/>
      </c>
      <c r="AD175" t="str">
        <f t="shared" si="18"/>
        <v/>
      </c>
      <c r="AE175" t="str">
        <f t="shared" si="18"/>
        <v/>
      </c>
      <c r="AF175" t="str">
        <f t="shared" si="18"/>
        <v/>
      </c>
      <c r="AG175" t="str">
        <f t="shared" si="18"/>
        <v/>
      </c>
      <c r="AH175" t="str">
        <f t="shared" si="18"/>
        <v/>
      </c>
      <c r="AI175" t="str">
        <f t="shared" si="18"/>
        <v/>
      </c>
    </row>
    <row r="176" spans="1:35" x14ac:dyDescent="0.25">
      <c r="A176" t="str">
        <f t="shared" si="19"/>
        <v xml:space="preserve">  Small Crossover Trucks</v>
      </c>
      <c r="B176" t="str">
        <f t="shared" si="20"/>
        <v/>
      </c>
      <c r="C176" t="str">
        <f t="shared" si="18"/>
        <v/>
      </c>
      <c r="D176">
        <f t="shared" si="18"/>
        <v>1.7050459658931042E-2</v>
      </c>
      <c r="E176">
        <f t="shared" si="18"/>
        <v>1.9745661945134423E-2</v>
      </c>
      <c r="F176">
        <f t="shared" si="18"/>
        <v>2.5913554065117993E-2</v>
      </c>
      <c r="G176">
        <f t="shared" si="18"/>
        <v>3.2508323157095433E-2</v>
      </c>
      <c r="H176">
        <f t="shared" si="18"/>
        <v>3.1376889332026731E-2</v>
      </c>
      <c r="I176">
        <f t="shared" si="18"/>
        <v>3.2315083005923777E-2</v>
      </c>
      <c r="J176">
        <f t="shared" si="18"/>
        <v>3.2981793960162625E-2</v>
      </c>
      <c r="K176">
        <f t="shared" si="18"/>
        <v>3.3116939414541517E-2</v>
      </c>
      <c r="L176">
        <f t="shared" si="18"/>
        <v>3.2512964954289819E-2</v>
      </c>
      <c r="M176">
        <f t="shared" si="18"/>
        <v>3.0845129445970725E-2</v>
      </c>
      <c r="N176">
        <f t="shared" si="18"/>
        <v>3.0087133146619451E-2</v>
      </c>
      <c r="O176">
        <f t="shared" si="18"/>
        <v>2.9075319992919572E-2</v>
      </c>
      <c r="P176">
        <f t="shared" si="18"/>
        <v>2.7873286995697678E-2</v>
      </c>
      <c r="Q176">
        <f t="shared" si="18"/>
        <v>2.5483425214457338E-2</v>
      </c>
      <c r="R176">
        <f t="shared" si="18"/>
        <v>2.4589540596064847E-2</v>
      </c>
      <c r="S176">
        <f t="shared" si="18"/>
        <v>2.3921360356455305E-2</v>
      </c>
      <c r="T176">
        <f t="shared" si="18"/>
        <v>2.3447742235732202E-2</v>
      </c>
      <c r="U176">
        <f t="shared" si="18"/>
        <v>2.3202518536620489E-2</v>
      </c>
      <c r="V176">
        <f t="shared" si="18"/>
        <v>2.2758690064885262E-2</v>
      </c>
      <c r="W176">
        <f t="shared" si="18"/>
        <v>2.2716447017625829E-2</v>
      </c>
      <c r="X176">
        <f t="shared" si="18"/>
        <v>2.2803122544922699E-2</v>
      </c>
      <c r="Y176">
        <f t="shared" si="18"/>
        <v>2.2994859039602689E-2</v>
      </c>
      <c r="Z176">
        <f t="shared" si="18"/>
        <v>2.3303096960086134E-2</v>
      </c>
      <c r="AA176">
        <f t="shared" si="18"/>
        <v>2.3623309738965332E-2</v>
      </c>
      <c r="AB176">
        <f t="shared" si="18"/>
        <v>2.4071439597622049E-2</v>
      </c>
      <c r="AC176">
        <f t="shared" si="18"/>
        <v>2.4603459451778817E-2</v>
      </c>
      <c r="AD176">
        <f t="shared" si="18"/>
        <v>2.5176467415348822E-2</v>
      </c>
      <c r="AE176">
        <f t="shared" si="18"/>
        <v>2.5856784423922044E-2</v>
      </c>
      <c r="AF176">
        <f t="shared" si="18"/>
        <v>2.6652407483432995E-2</v>
      </c>
      <c r="AG176">
        <f t="shared" si="18"/>
        <v>2.7485433739525167E-2</v>
      </c>
      <c r="AH176">
        <f t="shared" si="18"/>
        <v>2.8422730508260052E-2</v>
      </c>
      <c r="AI176">
        <f t="shared" si="18"/>
        <v>2.9528634585495636E-2</v>
      </c>
    </row>
    <row r="177" spans="1:35" x14ac:dyDescent="0.25">
      <c r="A177" t="str">
        <f t="shared" si="19"/>
        <v xml:space="preserve">  Large Crossover Trucks</v>
      </c>
      <c r="B177" t="str">
        <f t="shared" si="20"/>
        <v/>
      </c>
      <c r="C177" t="str">
        <f t="shared" si="18"/>
        <v/>
      </c>
      <c r="D177">
        <f t="shared" si="18"/>
        <v>2.0541124126703753E-2</v>
      </c>
      <c r="E177">
        <f t="shared" si="18"/>
        <v>2.381352158637657E-2</v>
      </c>
      <c r="F177">
        <f t="shared" si="18"/>
        <v>3.1146448198803332E-2</v>
      </c>
      <c r="G177">
        <f t="shared" si="18"/>
        <v>3.9093219480957841E-2</v>
      </c>
      <c r="H177">
        <f t="shared" si="18"/>
        <v>3.7727174555148874E-2</v>
      </c>
      <c r="I177">
        <f t="shared" ref="I177:AI177" si="21">IF(I84=0,"",I44)</f>
        <v>3.8856794253304884E-2</v>
      </c>
      <c r="J177">
        <f t="shared" si="21"/>
        <v>3.9984466203599155E-2</v>
      </c>
      <c r="K177">
        <f t="shared" si="21"/>
        <v>3.9811850561831744E-2</v>
      </c>
      <c r="L177">
        <f t="shared" si="21"/>
        <v>3.913509793370868E-2</v>
      </c>
      <c r="M177">
        <f t="shared" si="21"/>
        <v>3.7080404512387831E-2</v>
      </c>
      <c r="N177">
        <f t="shared" si="21"/>
        <v>3.6236130254878138E-2</v>
      </c>
      <c r="O177">
        <f t="shared" si="21"/>
        <v>3.4942987196472194E-2</v>
      </c>
      <c r="P177">
        <f t="shared" si="21"/>
        <v>3.3522238296925293E-2</v>
      </c>
      <c r="Q177">
        <f t="shared" si="21"/>
        <v>3.0642657699866974E-2</v>
      </c>
      <c r="R177">
        <f t="shared" si="21"/>
        <v>2.9539084486896312E-2</v>
      </c>
      <c r="S177">
        <f t="shared" si="21"/>
        <v>2.8762363618154634E-2</v>
      </c>
      <c r="T177">
        <f t="shared" si="21"/>
        <v>2.8185977173110298E-2</v>
      </c>
      <c r="U177">
        <f t="shared" si="21"/>
        <v>2.7892111966066134E-2</v>
      </c>
      <c r="V177">
        <f t="shared" si="21"/>
        <v>2.7333212498301406E-2</v>
      </c>
      <c r="W177">
        <f t="shared" si="21"/>
        <v>2.7286003862456762E-2</v>
      </c>
      <c r="X177">
        <f t="shared" si="21"/>
        <v>2.7395431391281155E-2</v>
      </c>
      <c r="Y177">
        <f t="shared" si="21"/>
        <v>2.7623688566859591E-2</v>
      </c>
      <c r="Z177">
        <f t="shared" si="21"/>
        <v>2.7969449465274868E-2</v>
      </c>
      <c r="AA177">
        <f t="shared" si="21"/>
        <v>2.8372262522038151E-2</v>
      </c>
      <c r="AB177">
        <f t="shared" si="21"/>
        <v>2.8889255790627441E-2</v>
      </c>
      <c r="AC177">
        <f t="shared" si="21"/>
        <v>2.9520550210059369E-2</v>
      </c>
      <c r="AD177">
        <f t="shared" si="21"/>
        <v>3.0208559150437318E-2</v>
      </c>
      <c r="AE177">
        <f t="shared" si="21"/>
        <v>3.1025762841414832E-2</v>
      </c>
      <c r="AF177">
        <f t="shared" si="21"/>
        <v>3.1973674294368953E-2</v>
      </c>
      <c r="AG177">
        <f t="shared" si="21"/>
        <v>3.2971455175153166E-2</v>
      </c>
      <c r="AH177">
        <f t="shared" si="21"/>
        <v>3.4075746713627272E-2</v>
      </c>
      <c r="AI177">
        <f t="shared" si="21"/>
        <v>3.5395327660608905E-2</v>
      </c>
    </row>
    <row r="179" spans="1:35" x14ac:dyDescent="0.25">
      <c r="A179" t="str">
        <f t="shared" ref="A179:A187" si="22">A86</f>
        <v>200 Mile Electric Vehicle</v>
      </c>
    </row>
    <row r="180" spans="1:35" x14ac:dyDescent="0.25">
      <c r="A180" t="str">
        <f t="shared" si="22"/>
        <v xml:space="preserve">  Mini-compact Cars</v>
      </c>
      <c r="B180" t="str">
        <f t="shared" ref="B180:AI180" si="23">IF(B87=0,"",B29)</f>
        <v/>
      </c>
      <c r="C180" t="str">
        <f t="shared" si="23"/>
        <v/>
      </c>
      <c r="D180" t="str">
        <f t="shared" si="23"/>
        <v/>
      </c>
      <c r="E180" t="str">
        <f t="shared" si="23"/>
        <v/>
      </c>
      <c r="F180" t="str">
        <f t="shared" si="23"/>
        <v/>
      </c>
      <c r="G180" t="str">
        <f t="shared" si="23"/>
        <v/>
      </c>
      <c r="H180" t="str">
        <f t="shared" si="23"/>
        <v/>
      </c>
      <c r="I180" t="str">
        <f t="shared" si="23"/>
        <v/>
      </c>
      <c r="J180" t="str">
        <f t="shared" si="23"/>
        <v/>
      </c>
      <c r="K180" t="str">
        <f t="shared" si="23"/>
        <v/>
      </c>
      <c r="L180" t="str">
        <f t="shared" si="23"/>
        <v/>
      </c>
      <c r="M180" t="str">
        <f t="shared" si="23"/>
        <v/>
      </c>
      <c r="N180" t="str">
        <f t="shared" si="23"/>
        <v/>
      </c>
      <c r="O180" t="str">
        <f t="shared" si="23"/>
        <v/>
      </c>
      <c r="P180" t="str">
        <f t="shared" si="23"/>
        <v/>
      </c>
      <c r="Q180" t="str">
        <f t="shared" si="23"/>
        <v/>
      </c>
      <c r="R180" t="str">
        <f t="shared" si="23"/>
        <v/>
      </c>
      <c r="S180" t="str">
        <f t="shared" si="23"/>
        <v/>
      </c>
      <c r="T180" t="str">
        <f t="shared" si="23"/>
        <v/>
      </c>
      <c r="U180" t="str">
        <f t="shared" si="23"/>
        <v/>
      </c>
      <c r="V180" t="str">
        <f t="shared" si="23"/>
        <v/>
      </c>
      <c r="W180" t="str">
        <f t="shared" si="23"/>
        <v/>
      </c>
      <c r="X180" t="str">
        <f t="shared" si="23"/>
        <v/>
      </c>
      <c r="Y180" t="str">
        <f t="shared" si="23"/>
        <v/>
      </c>
      <c r="Z180" t="str">
        <f t="shared" si="23"/>
        <v/>
      </c>
      <c r="AA180" t="str">
        <f t="shared" si="23"/>
        <v/>
      </c>
      <c r="AB180" t="str">
        <f t="shared" si="23"/>
        <v/>
      </c>
      <c r="AC180" t="str">
        <f t="shared" si="23"/>
        <v/>
      </c>
      <c r="AD180" t="str">
        <f t="shared" si="23"/>
        <v/>
      </c>
      <c r="AE180" t="str">
        <f t="shared" si="23"/>
        <v/>
      </c>
      <c r="AF180" t="str">
        <f t="shared" si="23"/>
        <v/>
      </c>
      <c r="AG180" t="str">
        <f t="shared" si="23"/>
        <v/>
      </c>
      <c r="AH180" t="str">
        <f t="shared" si="23"/>
        <v/>
      </c>
      <c r="AI180" t="str">
        <f t="shared" si="23"/>
        <v/>
      </c>
    </row>
    <row r="181" spans="1:35" x14ac:dyDescent="0.25">
      <c r="A181" t="str">
        <f t="shared" si="22"/>
        <v xml:space="preserve">  Subcompact Cars</v>
      </c>
      <c r="B181" t="str">
        <f t="shared" ref="B181:AI181" si="24">IF(B88=0,"",B30)</f>
        <v/>
      </c>
      <c r="C181" t="str">
        <f t="shared" si="24"/>
        <v/>
      </c>
      <c r="D181" t="str">
        <f t="shared" si="24"/>
        <v/>
      </c>
      <c r="E181">
        <f t="shared" si="24"/>
        <v>3.976921391196462E-2</v>
      </c>
      <c r="F181">
        <f t="shared" si="24"/>
        <v>3.7885408625762486E-2</v>
      </c>
      <c r="G181">
        <f t="shared" si="24"/>
        <v>3.655747182891738E-2</v>
      </c>
      <c r="H181">
        <f t="shared" si="24"/>
        <v>3.6743786588361464E-2</v>
      </c>
      <c r="I181">
        <f t="shared" si="24"/>
        <v>3.6533187690764392E-2</v>
      </c>
      <c r="J181">
        <f t="shared" si="24"/>
        <v>3.6402074095705977E-2</v>
      </c>
      <c r="K181">
        <f t="shared" si="24"/>
        <v>3.5999072166911145E-2</v>
      </c>
      <c r="L181">
        <f t="shared" si="24"/>
        <v>3.6320692757536993E-2</v>
      </c>
      <c r="M181">
        <f t="shared" si="24"/>
        <v>3.624642506067946E-2</v>
      </c>
      <c r="N181">
        <f t="shared" si="24"/>
        <v>3.6762345286743402E-2</v>
      </c>
      <c r="O181">
        <f t="shared" si="24"/>
        <v>3.6408615899447723E-2</v>
      </c>
      <c r="P181">
        <f t="shared" si="24"/>
        <v>3.6731050153200398E-2</v>
      </c>
      <c r="Q181">
        <f t="shared" si="24"/>
        <v>3.7044403528429158E-2</v>
      </c>
      <c r="R181">
        <f t="shared" si="24"/>
        <v>3.7068359577640556E-2</v>
      </c>
      <c r="S181">
        <f t="shared" si="24"/>
        <v>3.7164914616759331E-2</v>
      </c>
      <c r="T181">
        <f t="shared" si="24"/>
        <v>3.7173436733130304E-2</v>
      </c>
      <c r="U181">
        <f t="shared" si="24"/>
        <v>3.7226886393295883E-2</v>
      </c>
      <c r="V181">
        <f t="shared" si="24"/>
        <v>3.7087432868889429E-2</v>
      </c>
      <c r="W181">
        <f t="shared" si="24"/>
        <v>3.7183856287308345E-2</v>
      </c>
      <c r="X181">
        <f t="shared" si="24"/>
        <v>3.7163720160019752E-2</v>
      </c>
      <c r="Y181">
        <f t="shared" si="24"/>
        <v>3.7135115366340551E-2</v>
      </c>
      <c r="Z181">
        <f t="shared" si="24"/>
        <v>3.6977847344518908E-2</v>
      </c>
      <c r="AA181">
        <f t="shared" si="24"/>
        <v>3.6984553838354417E-2</v>
      </c>
      <c r="AB181">
        <f t="shared" si="24"/>
        <v>3.6747219016599802E-2</v>
      </c>
      <c r="AC181">
        <f t="shared" si="24"/>
        <v>3.6601252188315087E-2</v>
      </c>
      <c r="AD181">
        <f t="shared" si="24"/>
        <v>3.6523898751002322E-2</v>
      </c>
      <c r="AE181">
        <f t="shared" si="24"/>
        <v>3.6409647940199928E-2</v>
      </c>
      <c r="AF181">
        <f t="shared" si="24"/>
        <v>3.6225571822322479E-2</v>
      </c>
      <c r="AG181">
        <f t="shared" si="24"/>
        <v>3.6128303933405333E-2</v>
      </c>
      <c r="AH181">
        <f t="shared" si="24"/>
        <v>3.5848097675863701E-2</v>
      </c>
      <c r="AI181">
        <f t="shared" si="24"/>
        <v>3.5624215453927417E-2</v>
      </c>
    </row>
    <row r="182" spans="1:35" x14ac:dyDescent="0.25">
      <c r="A182" t="str">
        <f t="shared" si="22"/>
        <v xml:space="preserve">  Compact Cars</v>
      </c>
      <c r="B182" t="str">
        <f t="shared" ref="B182:AI182" si="25">IF(B89=0,"",B31)</f>
        <v/>
      </c>
      <c r="C182">
        <f t="shared" si="25"/>
        <v>0.17343380333469841</v>
      </c>
      <c r="D182">
        <f t="shared" si="25"/>
        <v>0.16136766237124361</v>
      </c>
      <c r="E182">
        <f t="shared" si="25"/>
        <v>0.16040727789889614</v>
      </c>
      <c r="F182">
        <f t="shared" si="25"/>
        <v>0.15293970139727428</v>
      </c>
      <c r="G182">
        <f t="shared" si="25"/>
        <v>0.14785917129398141</v>
      </c>
      <c r="H182">
        <f t="shared" si="25"/>
        <v>0.1491451938579246</v>
      </c>
      <c r="I182">
        <f t="shared" si="25"/>
        <v>0.14758708498348336</v>
      </c>
      <c r="J182">
        <f t="shared" si="25"/>
        <v>0.14597114973873207</v>
      </c>
      <c r="K182">
        <f t="shared" si="25"/>
        <v>0.14524398088021589</v>
      </c>
      <c r="L182">
        <f t="shared" si="25"/>
        <v>0.14598917333534925</v>
      </c>
      <c r="M182">
        <f t="shared" si="25"/>
        <v>0.14609547463528413</v>
      </c>
      <c r="N182">
        <f t="shared" si="25"/>
        <v>0.14761076951013977</v>
      </c>
      <c r="O182">
        <f t="shared" si="25"/>
        <v>0.14659442420137092</v>
      </c>
      <c r="P182">
        <f t="shared" si="25"/>
        <v>0.1476345845709176</v>
      </c>
      <c r="Q182">
        <f t="shared" si="25"/>
        <v>0.14886666098858889</v>
      </c>
      <c r="R182">
        <f t="shared" si="25"/>
        <v>0.14900115814125661</v>
      </c>
      <c r="S182">
        <f t="shared" si="25"/>
        <v>0.14930549799175158</v>
      </c>
      <c r="T182">
        <f t="shared" si="25"/>
        <v>0.14929838610375737</v>
      </c>
      <c r="U182">
        <f t="shared" si="25"/>
        <v>0.14938290041343696</v>
      </c>
      <c r="V182">
        <f t="shared" si="25"/>
        <v>0.1489815062932652</v>
      </c>
      <c r="W182">
        <f t="shared" si="25"/>
        <v>0.14917733443205136</v>
      </c>
      <c r="X182">
        <f t="shared" si="25"/>
        <v>0.14899162887803893</v>
      </c>
      <c r="Y182">
        <f t="shared" si="25"/>
        <v>0.14876902284023907</v>
      </c>
      <c r="Z182">
        <f t="shared" si="25"/>
        <v>0.14818495183797972</v>
      </c>
      <c r="AA182">
        <f t="shared" si="25"/>
        <v>0.14805626324988397</v>
      </c>
      <c r="AB182">
        <f t="shared" si="25"/>
        <v>0.14722615908672987</v>
      </c>
      <c r="AC182">
        <f t="shared" si="25"/>
        <v>0.14662656564384879</v>
      </c>
      <c r="AD182">
        <f t="shared" si="25"/>
        <v>0.14623758675273937</v>
      </c>
      <c r="AE182">
        <f t="shared" si="25"/>
        <v>0.14571417389241711</v>
      </c>
      <c r="AF182">
        <f t="shared" si="25"/>
        <v>0.14497622345242084</v>
      </c>
      <c r="AG182">
        <f t="shared" si="25"/>
        <v>0.14446879877741536</v>
      </c>
      <c r="AH182">
        <f t="shared" si="25"/>
        <v>0.14342142706623309</v>
      </c>
      <c r="AI182">
        <f t="shared" si="25"/>
        <v>0.14249488753035924</v>
      </c>
    </row>
    <row r="183" spans="1:35" x14ac:dyDescent="0.25">
      <c r="A183" t="str">
        <f t="shared" si="22"/>
        <v xml:space="preserve">  Midsize Cars</v>
      </c>
      <c r="B183" t="str">
        <f t="shared" ref="B183:AI183" si="26">IF(B90=0,"",B32)</f>
        <v/>
      </c>
      <c r="C183">
        <f t="shared" si="26"/>
        <v>0.37501669102669266</v>
      </c>
      <c r="D183">
        <f t="shared" si="26"/>
        <v>0.37807977872888415</v>
      </c>
      <c r="E183">
        <f t="shared" si="26"/>
        <v>0.36714612155847798</v>
      </c>
      <c r="F183">
        <f t="shared" si="26"/>
        <v>0.35745161275047599</v>
      </c>
      <c r="G183">
        <f t="shared" si="26"/>
        <v>0.34429589213214856</v>
      </c>
      <c r="H183">
        <f t="shared" si="26"/>
        <v>0.34416077950627583</v>
      </c>
      <c r="I183">
        <f t="shared" si="26"/>
        <v>0.34074565288595121</v>
      </c>
      <c r="J183">
        <f t="shared" si="26"/>
        <v>0.33932051529435153</v>
      </c>
      <c r="K183">
        <f t="shared" si="26"/>
        <v>0.33684407834969149</v>
      </c>
      <c r="L183">
        <f t="shared" si="26"/>
        <v>0.33528249517603431</v>
      </c>
      <c r="M183">
        <f t="shared" si="26"/>
        <v>0.338815097676327</v>
      </c>
      <c r="N183">
        <f t="shared" si="26"/>
        <v>0.33639664473908565</v>
      </c>
      <c r="O183">
        <f t="shared" si="26"/>
        <v>0.34058508574621549</v>
      </c>
      <c r="P183">
        <f t="shared" si="26"/>
        <v>0.34072730137339258</v>
      </c>
      <c r="Q183">
        <f t="shared" si="26"/>
        <v>0.34429061860464089</v>
      </c>
      <c r="R183">
        <f t="shared" si="26"/>
        <v>0.34570442702514215</v>
      </c>
      <c r="S183">
        <f t="shared" si="26"/>
        <v>0.34521854910246885</v>
      </c>
      <c r="T183">
        <f t="shared" si="26"/>
        <v>0.3455185653702274</v>
      </c>
      <c r="U183">
        <f t="shared" si="26"/>
        <v>0.34506062949279021</v>
      </c>
      <c r="V183">
        <f t="shared" si="26"/>
        <v>0.34638675702956379</v>
      </c>
      <c r="W183">
        <f t="shared" si="26"/>
        <v>0.34518194196995999</v>
      </c>
      <c r="X183">
        <f t="shared" si="26"/>
        <v>0.3444103508912118</v>
      </c>
      <c r="Y183">
        <f t="shared" si="26"/>
        <v>0.34363379414348488</v>
      </c>
      <c r="Z183">
        <f t="shared" si="26"/>
        <v>0.34323355887554458</v>
      </c>
      <c r="AA183">
        <f t="shared" si="26"/>
        <v>0.34164988126709073</v>
      </c>
      <c r="AB183">
        <f t="shared" si="26"/>
        <v>0.34137850002071407</v>
      </c>
      <c r="AC183">
        <f t="shared" si="26"/>
        <v>0.34033803720190403</v>
      </c>
      <c r="AD183">
        <f t="shared" si="26"/>
        <v>0.33874590414397493</v>
      </c>
      <c r="AE183">
        <f t="shared" si="26"/>
        <v>0.33710349213590457</v>
      </c>
      <c r="AF183">
        <f t="shared" si="26"/>
        <v>0.33564283472773304</v>
      </c>
      <c r="AG183">
        <f t="shared" si="26"/>
        <v>0.33357046410653135</v>
      </c>
      <c r="AH183">
        <f t="shared" si="26"/>
        <v>0.33244570553530667</v>
      </c>
      <c r="AI183">
        <f t="shared" si="26"/>
        <v>0.33047649349710362</v>
      </c>
    </row>
    <row r="184" spans="1:35" x14ac:dyDescent="0.25">
      <c r="A184" t="str">
        <f t="shared" si="22"/>
        <v xml:space="preserve">  Large Cars</v>
      </c>
      <c r="B184">
        <f t="shared" ref="B184:AI184" si="27">IF(B91=0,"",B33)</f>
        <v>9.3100953341354417E-2</v>
      </c>
      <c r="C184">
        <f t="shared" si="27"/>
        <v>9.1584594645823567E-2</v>
      </c>
      <c r="D184">
        <f t="shared" si="27"/>
        <v>9.3024716787774075E-2</v>
      </c>
      <c r="E184">
        <f t="shared" si="27"/>
        <v>8.9087999502778015E-2</v>
      </c>
      <c r="F184">
        <f t="shared" si="27"/>
        <v>8.6981041411915844E-2</v>
      </c>
      <c r="G184">
        <f t="shared" si="27"/>
        <v>8.2584182608679099E-2</v>
      </c>
      <c r="H184">
        <f t="shared" si="27"/>
        <v>8.1945220285830053E-2</v>
      </c>
      <c r="I184">
        <f t="shared" si="27"/>
        <v>8.1729343206992044E-2</v>
      </c>
      <c r="J184">
        <f t="shared" si="27"/>
        <v>8.0509303022163428E-2</v>
      </c>
      <c r="K184">
        <f t="shared" si="27"/>
        <v>8.0461926124870881E-2</v>
      </c>
      <c r="L184">
        <f t="shared" si="27"/>
        <v>7.9724915426717863E-2</v>
      </c>
      <c r="M184">
        <f t="shared" si="27"/>
        <v>8.061003097415162E-2</v>
      </c>
      <c r="N184">
        <f t="shared" si="27"/>
        <v>7.954847931698035E-2</v>
      </c>
      <c r="O184">
        <f t="shared" si="27"/>
        <v>8.0593686672547751E-2</v>
      </c>
      <c r="P184">
        <f t="shared" si="27"/>
        <v>8.0385668946932512E-2</v>
      </c>
      <c r="Q184">
        <f t="shared" si="27"/>
        <v>8.1100430243189095E-2</v>
      </c>
      <c r="R184">
        <f t="shared" si="27"/>
        <v>8.1344305654195301E-2</v>
      </c>
      <c r="S184">
        <f t="shared" si="27"/>
        <v>8.1239697354172663E-2</v>
      </c>
      <c r="T184">
        <f t="shared" si="27"/>
        <v>8.1228097019328815E-2</v>
      </c>
      <c r="U184">
        <f t="shared" si="27"/>
        <v>8.0970026895635192E-2</v>
      </c>
      <c r="V184">
        <f t="shared" si="27"/>
        <v>8.1273962205857822E-2</v>
      </c>
      <c r="W184">
        <f t="shared" si="27"/>
        <v>8.0819502997585391E-2</v>
      </c>
      <c r="X184">
        <f t="shared" si="27"/>
        <v>8.0519553525736989E-2</v>
      </c>
      <c r="Y184">
        <f t="shared" si="27"/>
        <v>8.0232493409507971E-2</v>
      </c>
      <c r="Z184">
        <f t="shared" si="27"/>
        <v>8.0086629301455783E-2</v>
      </c>
      <c r="AA184">
        <f t="shared" si="27"/>
        <v>7.9582937969730316E-2</v>
      </c>
      <c r="AB184">
        <f t="shared" si="27"/>
        <v>7.9510203320329625E-2</v>
      </c>
      <c r="AC184">
        <f t="shared" si="27"/>
        <v>7.9205223853471424E-2</v>
      </c>
      <c r="AD184">
        <f t="shared" si="27"/>
        <v>7.8738176376134159E-2</v>
      </c>
      <c r="AE184">
        <f t="shared" si="27"/>
        <v>7.827415150267697E-2</v>
      </c>
      <c r="AF184">
        <f t="shared" si="27"/>
        <v>7.7881921125173906E-2</v>
      </c>
      <c r="AG184">
        <f t="shared" si="27"/>
        <v>7.7297356588017868E-2</v>
      </c>
      <c r="AH184">
        <f t="shared" si="27"/>
        <v>7.7016976526645853E-2</v>
      </c>
      <c r="AI184">
        <f t="shared" si="27"/>
        <v>7.6510208477854197E-2</v>
      </c>
    </row>
    <row r="185" spans="1:35" x14ac:dyDescent="0.25">
      <c r="A185" t="str">
        <f t="shared" si="22"/>
        <v xml:space="preserve">  Two Seater Cars</v>
      </c>
      <c r="B185">
        <f t="shared" ref="B185:AI185" si="28">IF(B92=0,"",B34)</f>
        <v>9.7865256196973584E-3</v>
      </c>
      <c r="C185">
        <f t="shared" si="28"/>
        <v>9.9173150734390668E-3</v>
      </c>
      <c r="D185">
        <f t="shared" si="28"/>
        <v>9.7977054907373139E-3</v>
      </c>
      <c r="E185">
        <f t="shared" si="28"/>
        <v>9.6788542083965437E-3</v>
      </c>
      <c r="F185">
        <f t="shared" si="28"/>
        <v>9.3616232723118132E-3</v>
      </c>
      <c r="G185">
        <f t="shared" si="28"/>
        <v>9.0814791791780473E-3</v>
      </c>
      <c r="H185">
        <f t="shared" si="28"/>
        <v>9.0678437257731455E-3</v>
      </c>
      <c r="I185">
        <f t="shared" si="28"/>
        <v>8.9710800265326626E-3</v>
      </c>
      <c r="J185">
        <f t="shared" si="28"/>
        <v>9.0224882536397589E-3</v>
      </c>
      <c r="K185">
        <f t="shared" si="28"/>
        <v>8.9109391198446217E-3</v>
      </c>
      <c r="L185">
        <f t="shared" si="28"/>
        <v>8.9101425717859391E-3</v>
      </c>
      <c r="M185">
        <f t="shared" si="28"/>
        <v>8.9948695378146964E-3</v>
      </c>
      <c r="N185">
        <f t="shared" si="28"/>
        <v>8.9953866473436485E-3</v>
      </c>
      <c r="O185">
        <f t="shared" si="28"/>
        <v>9.0487239956288188E-3</v>
      </c>
      <c r="P185">
        <f t="shared" si="28"/>
        <v>9.0874737559181479E-3</v>
      </c>
      <c r="Q185">
        <f t="shared" si="28"/>
        <v>9.1826002591704828E-3</v>
      </c>
      <c r="R185">
        <f t="shared" si="28"/>
        <v>9.2169049505474859E-3</v>
      </c>
      <c r="S185">
        <f t="shared" si="28"/>
        <v>9.2259574468756649E-3</v>
      </c>
      <c r="T185">
        <f t="shared" si="28"/>
        <v>9.2374236095686194E-3</v>
      </c>
      <c r="U185">
        <f t="shared" si="28"/>
        <v>9.2379157238597649E-3</v>
      </c>
      <c r="V185">
        <f t="shared" si="28"/>
        <v>9.2571181021686069E-3</v>
      </c>
      <c r="W185">
        <f t="shared" si="28"/>
        <v>9.2490764548221523E-3</v>
      </c>
      <c r="X185">
        <f t="shared" si="28"/>
        <v>9.2373634498279719E-3</v>
      </c>
      <c r="Y185">
        <f t="shared" si="28"/>
        <v>9.2255262990642642E-3</v>
      </c>
      <c r="Z185">
        <f t="shared" si="28"/>
        <v>9.2098127285093322E-3</v>
      </c>
      <c r="AA185">
        <f t="shared" si="28"/>
        <v>9.1865464531918819E-3</v>
      </c>
      <c r="AB185">
        <f t="shared" si="28"/>
        <v>9.1676843393499081E-3</v>
      </c>
      <c r="AC185">
        <f t="shared" si="28"/>
        <v>9.141313420546561E-3</v>
      </c>
      <c r="AD185">
        <f t="shared" si="28"/>
        <v>9.1110566246247089E-3</v>
      </c>
      <c r="AE185">
        <f t="shared" si="28"/>
        <v>9.0770052139530419E-3</v>
      </c>
      <c r="AF185">
        <f t="shared" si="28"/>
        <v>9.0404345186383007E-3</v>
      </c>
      <c r="AG185">
        <f t="shared" si="28"/>
        <v>8.997737884728815E-3</v>
      </c>
      <c r="AH185">
        <f t="shared" si="28"/>
        <v>8.9567212254299429E-3</v>
      </c>
      <c r="AI185">
        <f t="shared" si="28"/>
        <v>8.9036847210613168E-3</v>
      </c>
    </row>
    <row r="186" spans="1:35" x14ac:dyDescent="0.25">
      <c r="A186" t="str">
        <f t="shared" si="22"/>
        <v xml:space="preserve">  Small Crossover Cars</v>
      </c>
      <c r="B186">
        <f t="shared" ref="B186:AI186" si="29">IF(B93=0,"",B35)</f>
        <v>0.1703433658430468</v>
      </c>
      <c r="C186">
        <f t="shared" si="29"/>
        <v>0.18550036326479108</v>
      </c>
      <c r="D186">
        <f t="shared" si="29"/>
        <v>0.17523529710158395</v>
      </c>
      <c r="E186">
        <f t="shared" si="29"/>
        <v>0.17949565306293003</v>
      </c>
      <c r="F186">
        <f t="shared" si="29"/>
        <v>0.17480061800929872</v>
      </c>
      <c r="G186">
        <f t="shared" si="29"/>
        <v>0.17257503564635093</v>
      </c>
      <c r="H186">
        <f t="shared" si="29"/>
        <v>0.1761133489606099</v>
      </c>
      <c r="I186">
        <f t="shared" si="29"/>
        <v>0.17728622261566226</v>
      </c>
      <c r="J186">
        <f t="shared" si="29"/>
        <v>0.17761355610305204</v>
      </c>
      <c r="K186">
        <f t="shared" si="29"/>
        <v>0.17935043646001161</v>
      </c>
      <c r="L186">
        <f t="shared" si="29"/>
        <v>0.18256026747747281</v>
      </c>
      <c r="M186">
        <f t="shared" si="29"/>
        <v>0.18372146076601947</v>
      </c>
      <c r="N186">
        <f t="shared" si="29"/>
        <v>0.18785076990516056</v>
      </c>
      <c r="O186">
        <f t="shared" si="29"/>
        <v>0.18695140728736159</v>
      </c>
      <c r="P186">
        <f t="shared" si="29"/>
        <v>0.1898846927895321</v>
      </c>
      <c r="Q186">
        <f t="shared" si="29"/>
        <v>0.19259300251223579</v>
      </c>
      <c r="R186">
        <f t="shared" si="29"/>
        <v>0.19376856932664285</v>
      </c>
      <c r="S186">
        <f t="shared" si="29"/>
        <v>0.19582598082789018</v>
      </c>
      <c r="T186">
        <f t="shared" si="29"/>
        <v>0.19689790163316712</v>
      </c>
      <c r="U186">
        <f t="shared" si="29"/>
        <v>0.19811022176835621</v>
      </c>
      <c r="V186">
        <f t="shared" si="29"/>
        <v>0.19819317030364825</v>
      </c>
      <c r="W186">
        <f t="shared" si="29"/>
        <v>0.19959876802994825</v>
      </c>
      <c r="X186">
        <f t="shared" si="29"/>
        <v>0.20023152493411583</v>
      </c>
      <c r="Y186">
        <f t="shared" si="29"/>
        <v>0.20054043933764196</v>
      </c>
      <c r="Z186">
        <f t="shared" si="29"/>
        <v>0.20041642592885656</v>
      </c>
      <c r="AA186">
        <f t="shared" si="29"/>
        <v>0.20120135049792975</v>
      </c>
      <c r="AB186">
        <f t="shared" si="29"/>
        <v>0.20057724125294568</v>
      </c>
      <c r="AC186">
        <f t="shared" si="29"/>
        <v>0.20042433114146058</v>
      </c>
      <c r="AD186">
        <f t="shared" si="29"/>
        <v>0.20067835857678928</v>
      </c>
      <c r="AE186">
        <f t="shared" si="29"/>
        <v>0.20067869960761814</v>
      </c>
      <c r="AF186">
        <f t="shared" si="29"/>
        <v>0.20027350138487549</v>
      </c>
      <c r="AG186">
        <f t="shared" si="29"/>
        <v>0.20031937402400968</v>
      </c>
      <c r="AH186">
        <f t="shared" si="29"/>
        <v>0.19927983007145314</v>
      </c>
      <c r="AI186">
        <f t="shared" si="29"/>
        <v>0.19857672675704649</v>
      </c>
    </row>
    <row r="187" spans="1:35" x14ac:dyDescent="0.25">
      <c r="A187" t="str">
        <f t="shared" si="22"/>
        <v xml:space="preserve">  Large Crossover Cars</v>
      </c>
      <c r="B187">
        <f t="shared" ref="B187:AI187" si="30">IF(B94=0,"",B36)</f>
        <v>5.972674784312898E-2</v>
      </c>
      <c r="C187">
        <f t="shared" si="30"/>
        <v>6.4615719792323029E-2</v>
      </c>
      <c r="D187">
        <f t="shared" si="30"/>
        <v>6.7875497430384762E-2</v>
      </c>
      <c r="E187">
        <f t="shared" si="30"/>
        <v>6.808663730716745E-2</v>
      </c>
      <c r="F187">
        <f t="shared" si="30"/>
        <v>6.8820474170401616E-2</v>
      </c>
      <c r="G187">
        <f t="shared" si="30"/>
        <v>6.768959009863483E-2</v>
      </c>
      <c r="H187">
        <f t="shared" si="30"/>
        <v>6.8252545141286342E-2</v>
      </c>
      <c r="I187">
        <f t="shared" si="30"/>
        <v>6.8669579155331451E-2</v>
      </c>
      <c r="J187">
        <f t="shared" si="30"/>
        <v>6.9233867585622028E-2</v>
      </c>
      <c r="K187">
        <f t="shared" si="30"/>
        <v>7.1110729428120287E-2</v>
      </c>
      <c r="L187">
        <f t="shared" si="30"/>
        <v>7.1581950517751528E-2</v>
      </c>
      <c r="M187">
        <f t="shared" si="30"/>
        <v>7.3070124446283316E-2</v>
      </c>
      <c r="N187">
        <f t="shared" si="30"/>
        <v>7.3299266362947257E-2</v>
      </c>
      <c r="O187">
        <f t="shared" si="30"/>
        <v>7.4743443278613694E-2</v>
      </c>
      <c r="P187">
        <f t="shared" si="30"/>
        <v>7.543757930406754E-2</v>
      </c>
      <c r="Q187">
        <f t="shared" si="30"/>
        <v>7.6814236806366079E-2</v>
      </c>
      <c r="R187">
        <f t="shared" si="30"/>
        <v>7.7692243670392624E-2</v>
      </c>
      <c r="S187">
        <f t="shared" si="30"/>
        <v>7.8399278039873024E-2</v>
      </c>
      <c r="T187">
        <f t="shared" si="30"/>
        <v>7.9023178545927372E-2</v>
      </c>
      <c r="U187">
        <f t="shared" si="30"/>
        <v>7.9416394224319189E-2</v>
      </c>
      <c r="V187">
        <f t="shared" si="30"/>
        <v>8.0162746703912005E-2</v>
      </c>
      <c r="W187">
        <f t="shared" si="30"/>
        <v>8.0355067740138689E-2</v>
      </c>
      <c r="X187">
        <f t="shared" si="30"/>
        <v>8.0609627570682324E-2</v>
      </c>
      <c r="Y187">
        <f t="shared" si="30"/>
        <v>8.0849908420702485E-2</v>
      </c>
      <c r="Z187">
        <f t="shared" si="30"/>
        <v>8.114110728469362E-2</v>
      </c>
      <c r="AA187">
        <f t="shared" si="30"/>
        <v>8.1168550606569426E-2</v>
      </c>
      <c r="AB187">
        <f t="shared" si="30"/>
        <v>8.1451932174578218E-2</v>
      </c>
      <c r="AC187">
        <f t="shared" si="30"/>
        <v>8.1555764714380238E-2</v>
      </c>
      <c r="AD187">
        <f t="shared" si="30"/>
        <v>8.15302599321472E-2</v>
      </c>
      <c r="AE187">
        <f t="shared" si="30"/>
        <v>8.1474753090791524E-2</v>
      </c>
      <c r="AF187">
        <f t="shared" si="30"/>
        <v>8.1439741033755939E-2</v>
      </c>
      <c r="AG187">
        <f t="shared" si="30"/>
        <v>8.1259067378515487E-2</v>
      </c>
      <c r="AH187">
        <f t="shared" si="30"/>
        <v>8.1264805883056151E-2</v>
      </c>
      <c r="AI187">
        <f t="shared" si="30"/>
        <v>8.1094341118767246E-2</v>
      </c>
    </row>
    <row r="188" spans="1:35" x14ac:dyDescent="0.25">
      <c r="A188" t="str">
        <f t="shared" ref="A188:A195" si="31">A95</f>
        <v xml:space="preserve">  Small Pickup</v>
      </c>
      <c r="B188" t="str">
        <f>IF(B95=0,"",B37)</f>
        <v/>
      </c>
      <c r="C188" t="str">
        <f t="shared" ref="C188:AI195" si="32">IF(C95=0,"",C37)</f>
        <v/>
      </c>
      <c r="D188">
        <f t="shared" si="32"/>
        <v>4.1126578565756321E-3</v>
      </c>
      <c r="E188">
        <f t="shared" si="32"/>
        <v>4.647867435945573E-3</v>
      </c>
      <c r="F188">
        <f t="shared" si="32"/>
        <v>6.1402842377359605E-3</v>
      </c>
      <c r="G188">
        <f t="shared" si="32"/>
        <v>7.7226350068548694E-3</v>
      </c>
      <c r="H188">
        <f t="shared" si="32"/>
        <v>7.4472873800904378E-3</v>
      </c>
      <c r="I188">
        <f t="shared" si="32"/>
        <v>7.6694489705188273E-3</v>
      </c>
      <c r="J188">
        <f t="shared" si="32"/>
        <v>7.7003565344332305E-3</v>
      </c>
      <c r="K188">
        <f t="shared" si="32"/>
        <v>7.8347547848606931E-3</v>
      </c>
      <c r="L188">
        <f t="shared" si="32"/>
        <v>7.6356799878260035E-3</v>
      </c>
      <c r="M188">
        <f t="shared" si="32"/>
        <v>7.2561718246282533E-3</v>
      </c>
      <c r="N188">
        <f t="shared" si="32"/>
        <v>7.0185852660543382E-3</v>
      </c>
      <c r="O188">
        <f t="shared" si="32"/>
        <v>6.8214848989893231E-3</v>
      </c>
      <c r="P188">
        <f t="shared" si="32"/>
        <v>6.508841069144556E-3</v>
      </c>
      <c r="Q188">
        <f t="shared" si="32"/>
        <v>5.9474897743642232E-3</v>
      </c>
      <c r="R188">
        <f t="shared" si="32"/>
        <v>5.7333436308800445E-3</v>
      </c>
      <c r="S188">
        <f t="shared" si="32"/>
        <v>5.5726621764608684E-3</v>
      </c>
      <c r="T188">
        <f t="shared" si="32"/>
        <v>5.4573216502401814E-3</v>
      </c>
      <c r="U188">
        <f t="shared" si="32"/>
        <v>5.3872565617858938E-3</v>
      </c>
      <c r="V188">
        <f t="shared" si="32"/>
        <v>5.2918119921998462E-3</v>
      </c>
      <c r="W188">
        <f t="shared" si="32"/>
        <v>5.2603980068478768E-3</v>
      </c>
      <c r="X188">
        <f t="shared" si="32"/>
        <v>5.2724621170728639E-3</v>
      </c>
      <c r="Y188">
        <f t="shared" si="32"/>
        <v>5.3080970956190694E-3</v>
      </c>
      <c r="Z188">
        <f t="shared" si="32"/>
        <v>5.3768162176683629E-3</v>
      </c>
      <c r="AA188">
        <f t="shared" si="32"/>
        <v>5.4342556309199767E-3</v>
      </c>
      <c r="AB188">
        <f t="shared" si="32"/>
        <v>5.5347482699661787E-3</v>
      </c>
      <c r="AC188">
        <f t="shared" si="32"/>
        <v>5.6516273979485701E-3</v>
      </c>
      <c r="AD188">
        <f t="shared" si="32"/>
        <v>5.751795684324287E-3</v>
      </c>
      <c r="AE188">
        <f t="shared" si="32"/>
        <v>5.9162681727039741E-3</v>
      </c>
      <c r="AF188">
        <f t="shared" si="32"/>
        <v>6.0937481383033015E-3</v>
      </c>
      <c r="AG188">
        <f t="shared" si="32"/>
        <v>6.2704140107772916E-3</v>
      </c>
      <c r="AH188">
        <f t="shared" si="32"/>
        <v>6.490554660602864E-3</v>
      </c>
      <c r="AI188">
        <f t="shared" si="32"/>
        <v>6.7402257072056706E-3</v>
      </c>
    </row>
    <row r="189" spans="1:35" x14ac:dyDescent="0.25">
      <c r="A189" t="str">
        <f t="shared" si="31"/>
        <v xml:space="preserve">  Large Pickup</v>
      </c>
      <c r="B189" t="str">
        <f t="shared" ref="B189:Q195" si="33">IF(B96=0,"",B38)</f>
        <v/>
      </c>
      <c r="C189" t="str">
        <f t="shared" si="33"/>
        <v/>
      </c>
      <c r="D189" t="str">
        <f t="shared" si="33"/>
        <v/>
      </c>
      <c r="E189" t="str">
        <f t="shared" si="33"/>
        <v/>
      </c>
      <c r="F189" t="str">
        <f t="shared" si="33"/>
        <v/>
      </c>
      <c r="G189" t="str">
        <f t="shared" si="33"/>
        <v/>
      </c>
      <c r="H189" t="str">
        <f t="shared" si="33"/>
        <v/>
      </c>
      <c r="I189" t="str">
        <f t="shared" si="33"/>
        <v/>
      </c>
      <c r="J189" t="str">
        <f t="shared" si="33"/>
        <v/>
      </c>
      <c r="K189" t="str">
        <f t="shared" si="33"/>
        <v/>
      </c>
      <c r="L189" t="str">
        <f t="shared" si="33"/>
        <v/>
      </c>
      <c r="M189" t="str">
        <f t="shared" si="33"/>
        <v/>
      </c>
      <c r="N189" t="str">
        <f t="shared" si="33"/>
        <v/>
      </c>
      <c r="O189" t="str">
        <f t="shared" si="33"/>
        <v/>
      </c>
      <c r="P189" t="str">
        <f t="shared" si="33"/>
        <v/>
      </c>
      <c r="Q189" t="str">
        <f t="shared" si="33"/>
        <v/>
      </c>
      <c r="R189" t="str">
        <f t="shared" si="32"/>
        <v/>
      </c>
      <c r="S189" t="str">
        <f t="shared" si="32"/>
        <v/>
      </c>
      <c r="T189" t="str">
        <f t="shared" si="32"/>
        <v/>
      </c>
      <c r="U189" t="str">
        <f t="shared" si="32"/>
        <v/>
      </c>
      <c r="V189" t="str">
        <f t="shared" si="32"/>
        <v/>
      </c>
      <c r="W189" t="str">
        <f t="shared" si="32"/>
        <v/>
      </c>
      <c r="X189" t="str">
        <f t="shared" si="32"/>
        <v/>
      </c>
      <c r="Y189" t="str">
        <f t="shared" si="32"/>
        <v/>
      </c>
      <c r="Z189" t="str">
        <f t="shared" si="32"/>
        <v/>
      </c>
      <c r="AA189" t="str">
        <f t="shared" si="32"/>
        <v/>
      </c>
      <c r="AB189" t="str">
        <f t="shared" si="32"/>
        <v/>
      </c>
      <c r="AC189" t="str">
        <f t="shared" si="32"/>
        <v/>
      </c>
      <c r="AD189" t="str">
        <f t="shared" si="32"/>
        <v/>
      </c>
      <c r="AE189" t="str">
        <f t="shared" si="32"/>
        <v/>
      </c>
      <c r="AF189" t="str">
        <f t="shared" si="32"/>
        <v/>
      </c>
      <c r="AG189" t="str">
        <f t="shared" si="32"/>
        <v/>
      </c>
      <c r="AH189" t="str">
        <f t="shared" si="32"/>
        <v/>
      </c>
      <c r="AI189" t="str">
        <f t="shared" si="32"/>
        <v/>
      </c>
    </row>
    <row r="190" spans="1:35" x14ac:dyDescent="0.25">
      <c r="A190" t="str">
        <f t="shared" si="31"/>
        <v xml:space="preserve">  Small Van</v>
      </c>
      <c r="B190" t="str">
        <f t="shared" si="33"/>
        <v/>
      </c>
      <c r="C190" t="str">
        <f t="shared" si="32"/>
        <v/>
      </c>
      <c r="D190" t="str">
        <f t="shared" si="32"/>
        <v/>
      </c>
      <c r="E190">
        <f t="shared" si="32"/>
        <v>1.1213941513870437E-3</v>
      </c>
      <c r="F190">
        <f t="shared" si="32"/>
        <v>1.441657376098165E-3</v>
      </c>
      <c r="G190">
        <f t="shared" si="32"/>
        <v>1.8545497910258865E-3</v>
      </c>
      <c r="H190">
        <f t="shared" si="32"/>
        <v>1.7994199197585675E-3</v>
      </c>
      <c r="I190">
        <f t="shared" si="32"/>
        <v>1.8548364194055887E-3</v>
      </c>
      <c r="J190">
        <f t="shared" si="32"/>
        <v>1.8313047298816716E-3</v>
      </c>
      <c r="K190">
        <f t="shared" si="32"/>
        <v>1.9257232675505042E-3</v>
      </c>
      <c r="L190">
        <f t="shared" si="32"/>
        <v>1.9015348650128381E-3</v>
      </c>
      <c r="M190">
        <f t="shared" si="32"/>
        <v>1.7884581147132447E-3</v>
      </c>
      <c r="N190">
        <f t="shared" si="32"/>
        <v>1.7622255280164228E-3</v>
      </c>
      <c r="O190">
        <f t="shared" si="32"/>
        <v>1.6842369086470447E-3</v>
      </c>
      <c r="P190">
        <f t="shared" si="32"/>
        <v>1.6206466277159934E-3</v>
      </c>
      <c r="Q190">
        <f t="shared" si="32"/>
        <v>1.4787839994766078E-3</v>
      </c>
      <c r="R190">
        <f t="shared" si="32"/>
        <v>1.4172601873182287E-3</v>
      </c>
      <c r="S190">
        <f t="shared" si="32"/>
        <v>1.3888682032773888E-3</v>
      </c>
      <c r="T190">
        <f t="shared" si="32"/>
        <v>1.3613692358860185E-3</v>
      </c>
      <c r="U190">
        <f t="shared" si="32"/>
        <v>1.3481136630943873E-3</v>
      </c>
      <c r="V190">
        <f t="shared" si="32"/>
        <v>1.3159592749643035E-3</v>
      </c>
      <c r="W190">
        <f t="shared" si="32"/>
        <v>1.3153050531637053E-3</v>
      </c>
      <c r="X190">
        <f t="shared" si="32"/>
        <v>1.3224095665291815E-3</v>
      </c>
      <c r="Y190">
        <f t="shared" si="32"/>
        <v>1.3336149157445892E-3</v>
      </c>
      <c r="Z190">
        <f t="shared" si="32"/>
        <v>1.3437936187168855E-3</v>
      </c>
      <c r="AA190">
        <f t="shared" si="32"/>
        <v>1.3697119634828742E-3</v>
      </c>
      <c r="AB190">
        <f t="shared" si="32"/>
        <v>1.3906697333438531E-3</v>
      </c>
      <c r="AC190">
        <f t="shared" si="32"/>
        <v>1.419968885505456E-3</v>
      </c>
      <c r="AD190">
        <f t="shared" si="32"/>
        <v>1.454182300094507E-3</v>
      </c>
      <c r="AE190">
        <f t="shared" si="32"/>
        <v>1.4994915857937988E-3</v>
      </c>
      <c r="AF190">
        <f t="shared" si="32"/>
        <v>1.5444235317427185E-3</v>
      </c>
      <c r="AG190">
        <f t="shared" si="32"/>
        <v>1.5950136750978593E-3</v>
      </c>
      <c r="AH190">
        <f t="shared" si="32"/>
        <v>1.6445469445963191E-3</v>
      </c>
      <c r="AI190">
        <f t="shared" si="32"/>
        <v>1.708177244613598E-3</v>
      </c>
    </row>
    <row r="191" spans="1:35" x14ac:dyDescent="0.25">
      <c r="A191" t="str">
        <f t="shared" si="31"/>
        <v xml:space="preserve">  Large Van</v>
      </c>
      <c r="B191" t="str">
        <f t="shared" si="33"/>
        <v/>
      </c>
      <c r="C191" t="str">
        <f t="shared" si="32"/>
        <v/>
      </c>
      <c r="D191" t="str">
        <f t="shared" si="32"/>
        <v/>
      </c>
      <c r="E191" t="str">
        <f t="shared" si="32"/>
        <v/>
      </c>
      <c r="F191" t="str">
        <f t="shared" si="32"/>
        <v/>
      </c>
      <c r="G191" t="str">
        <f t="shared" si="32"/>
        <v/>
      </c>
      <c r="H191" t="str">
        <f t="shared" si="32"/>
        <v/>
      </c>
      <c r="I191" t="str">
        <f t="shared" si="32"/>
        <v/>
      </c>
      <c r="J191" t="str">
        <f t="shared" si="32"/>
        <v/>
      </c>
      <c r="K191" t="str">
        <f t="shared" si="32"/>
        <v/>
      </c>
      <c r="L191" t="str">
        <f t="shared" si="32"/>
        <v/>
      </c>
      <c r="M191" t="str">
        <f t="shared" si="32"/>
        <v/>
      </c>
      <c r="N191" t="str">
        <f t="shared" si="32"/>
        <v/>
      </c>
      <c r="O191" t="str">
        <f t="shared" si="32"/>
        <v/>
      </c>
      <c r="P191" t="str">
        <f t="shared" si="32"/>
        <v/>
      </c>
      <c r="Q191" t="str">
        <f t="shared" si="32"/>
        <v/>
      </c>
      <c r="R191" t="str">
        <f t="shared" si="32"/>
        <v/>
      </c>
      <c r="S191" t="str">
        <f t="shared" si="32"/>
        <v/>
      </c>
      <c r="T191" t="str">
        <f t="shared" si="32"/>
        <v/>
      </c>
      <c r="U191" t="str">
        <f t="shared" si="32"/>
        <v/>
      </c>
      <c r="V191" t="str">
        <f t="shared" si="32"/>
        <v/>
      </c>
      <c r="W191" t="str">
        <f t="shared" si="32"/>
        <v/>
      </c>
      <c r="X191" t="str">
        <f t="shared" si="32"/>
        <v/>
      </c>
      <c r="Y191" t="str">
        <f t="shared" si="32"/>
        <v/>
      </c>
      <c r="Z191" t="str">
        <f t="shared" si="32"/>
        <v/>
      </c>
      <c r="AA191" t="str">
        <f t="shared" si="32"/>
        <v/>
      </c>
      <c r="AB191" t="str">
        <f t="shared" si="32"/>
        <v/>
      </c>
      <c r="AC191" t="str">
        <f t="shared" si="32"/>
        <v/>
      </c>
      <c r="AD191" t="str">
        <f t="shared" si="32"/>
        <v/>
      </c>
      <c r="AE191" t="str">
        <f t="shared" si="32"/>
        <v/>
      </c>
      <c r="AF191" t="str">
        <f t="shared" si="32"/>
        <v/>
      </c>
      <c r="AG191" t="str">
        <f t="shared" si="32"/>
        <v/>
      </c>
      <c r="AH191" t="str">
        <f t="shared" si="32"/>
        <v/>
      </c>
      <c r="AI191" t="str">
        <f t="shared" si="32"/>
        <v/>
      </c>
    </row>
    <row r="192" spans="1:35" x14ac:dyDescent="0.25">
      <c r="A192" t="str">
        <f t="shared" si="31"/>
        <v xml:space="preserve">  Small Utility</v>
      </c>
      <c r="B192" t="str">
        <f t="shared" si="33"/>
        <v/>
      </c>
      <c r="C192" t="str">
        <f t="shared" si="32"/>
        <v/>
      </c>
      <c r="D192" t="str">
        <f t="shared" si="32"/>
        <v/>
      </c>
      <c r="E192" t="str">
        <f t="shared" si="32"/>
        <v/>
      </c>
      <c r="F192" t="str">
        <f t="shared" si="32"/>
        <v/>
      </c>
      <c r="G192" t="str">
        <f t="shared" si="32"/>
        <v/>
      </c>
      <c r="H192" t="str">
        <f t="shared" si="32"/>
        <v/>
      </c>
      <c r="I192" t="str">
        <f t="shared" si="32"/>
        <v/>
      </c>
      <c r="J192" t="str">
        <f t="shared" si="32"/>
        <v/>
      </c>
      <c r="K192" t="str">
        <f t="shared" si="32"/>
        <v/>
      </c>
      <c r="L192" t="str">
        <f t="shared" si="32"/>
        <v/>
      </c>
      <c r="M192" t="str">
        <f t="shared" si="32"/>
        <v/>
      </c>
      <c r="N192" t="str">
        <f t="shared" si="32"/>
        <v/>
      </c>
      <c r="O192" t="str">
        <f t="shared" si="32"/>
        <v/>
      </c>
      <c r="P192" t="str">
        <f t="shared" si="32"/>
        <v/>
      </c>
      <c r="Q192" t="str">
        <f t="shared" si="32"/>
        <v/>
      </c>
      <c r="R192" t="str">
        <f t="shared" si="32"/>
        <v/>
      </c>
      <c r="S192" t="str">
        <f t="shared" si="32"/>
        <v/>
      </c>
      <c r="T192" t="str">
        <f t="shared" si="32"/>
        <v/>
      </c>
      <c r="U192" t="str">
        <f t="shared" si="32"/>
        <v/>
      </c>
      <c r="V192" t="str">
        <f t="shared" si="32"/>
        <v/>
      </c>
      <c r="W192" t="str">
        <f t="shared" si="32"/>
        <v/>
      </c>
      <c r="X192" t="str">
        <f t="shared" si="32"/>
        <v/>
      </c>
      <c r="Y192" t="str">
        <f t="shared" si="32"/>
        <v/>
      </c>
      <c r="Z192" t="str">
        <f t="shared" si="32"/>
        <v/>
      </c>
      <c r="AA192" t="str">
        <f t="shared" si="32"/>
        <v/>
      </c>
      <c r="AB192" t="str">
        <f t="shared" si="32"/>
        <v/>
      </c>
      <c r="AC192" t="str">
        <f t="shared" si="32"/>
        <v/>
      </c>
      <c r="AD192" t="str">
        <f t="shared" si="32"/>
        <v/>
      </c>
      <c r="AE192" t="str">
        <f t="shared" si="32"/>
        <v/>
      </c>
      <c r="AF192" t="str">
        <f t="shared" si="32"/>
        <v/>
      </c>
      <c r="AG192" t="str">
        <f t="shared" si="32"/>
        <v/>
      </c>
      <c r="AH192" t="str">
        <f t="shared" si="32"/>
        <v/>
      </c>
      <c r="AI192" t="str">
        <f t="shared" si="32"/>
        <v/>
      </c>
    </row>
    <row r="193" spans="1:35" x14ac:dyDescent="0.25">
      <c r="A193" t="str">
        <f t="shared" si="31"/>
        <v xml:space="preserve">  Large Utility</v>
      </c>
      <c r="B193" t="str">
        <f t="shared" si="33"/>
        <v/>
      </c>
      <c r="C193" t="str">
        <f t="shared" si="32"/>
        <v/>
      </c>
      <c r="D193" t="str">
        <f t="shared" si="32"/>
        <v/>
      </c>
      <c r="E193" t="str">
        <f t="shared" si="32"/>
        <v/>
      </c>
      <c r="F193" t="str">
        <f t="shared" si="32"/>
        <v/>
      </c>
      <c r="G193" t="str">
        <f t="shared" si="32"/>
        <v/>
      </c>
      <c r="H193" t="str">
        <f t="shared" si="32"/>
        <v/>
      </c>
      <c r="I193" t="str">
        <f t="shared" si="32"/>
        <v/>
      </c>
      <c r="J193" t="str">
        <f t="shared" si="32"/>
        <v/>
      </c>
      <c r="K193" t="str">
        <f t="shared" si="32"/>
        <v/>
      </c>
      <c r="L193" t="str">
        <f t="shared" si="32"/>
        <v/>
      </c>
      <c r="M193" t="str">
        <f t="shared" si="32"/>
        <v/>
      </c>
      <c r="N193" t="str">
        <f t="shared" si="32"/>
        <v/>
      </c>
      <c r="O193" t="str">
        <f t="shared" si="32"/>
        <v/>
      </c>
      <c r="P193" t="str">
        <f t="shared" si="32"/>
        <v/>
      </c>
      <c r="Q193" t="str">
        <f t="shared" si="32"/>
        <v/>
      </c>
      <c r="R193" t="str">
        <f t="shared" si="32"/>
        <v/>
      </c>
      <c r="S193" t="str">
        <f t="shared" si="32"/>
        <v/>
      </c>
      <c r="T193" t="str">
        <f t="shared" si="32"/>
        <v/>
      </c>
      <c r="U193" t="str">
        <f t="shared" si="32"/>
        <v/>
      </c>
      <c r="V193" t="str">
        <f t="shared" si="32"/>
        <v/>
      </c>
      <c r="W193" t="str">
        <f t="shared" si="32"/>
        <v/>
      </c>
      <c r="X193" t="str">
        <f t="shared" si="32"/>
        <v/>
      </c>
      <c r="Y193" t="str">
        <f t="shared" si="32"/>
        <v/>
      </c>
      <c r="Z193" t="str">
        <f t="shared" si="32"/>
        <v/>
      </c>
      <c r="AA193" t="str">
        <f t="shared" si="32"/>
        <v/>
      </c>
      <c r="AB193" t="str">
        <f t="shared" si="32"/>
        <v/>
      </c>
      <c r="AC193" t="str">
        <f t="shared" si="32"/>
        <v/>
      </c>
      <c r="AD193" t="str">
        <f t="shared" si="32"/>
        <v/>
      </c>
      <c r="AE193" t="str">
        <f t="shared" si="32"/>
        <v/>
      </c>
      <c r="AF193" t="str">
        <f t="shared" si="32"/>
        <v/>
      </c>
      <c r="AG193" t="str">
        <f t="shared" si="32"/>
        <v/>
      </c>
      <c r="AH193" t="str">
        <f t="shared" si="32"/>
        <v/>
      </c>
      <c r="AI193" t="str">
        <f t="shared" si="32"/>
        <v/>
      </c>
    </row>
    <row r="194" spans="1:35" x14ac:dyDescent="0.25">
      <c r="A194" t="str">
        <f t="shared" si="31"/>
        <v xml:space="preserve">  Small Crossover Trucks</v>
      </c>
      <c r="B194" t="str">
        <f t="shared" si="33"/>
        <v/>
      </c>
      <c r="C194" t="str">
        <f t="shared" si="32"/>
        <v/>
      </c>
      <c r="D194">
        <f t="shared" si="32"/>
        <v>1.7050459658931042E-2</v>
      </c>
      <c r="E194">
        <f t="shared" si="32"/>
        <v>1.9745661945134423E-2</v>
      </c>
      <c r="F194">
        <f t="shared" si="32"/>
        <v>2.5913554065117993E-2</v>
      </c>
      <c r="G194">
        <f t="shared" si="32"/>
        <v>3.2508323157095433E-2</v>
      </c>
      <c r="H194">
        <f t="shared" si="32"/>
        <v>3.1376889332026731E-2</v>
      </c>
      <c r="I194">
        <f t="shared" si="32"/>
        <v>3.2315083005923777E-2</v>
      </c>
      <c r="J194">
        <f t="shared" si="32"/>
        <v>3.2981793960162625E-2</v>
      </c>
      <c r="K194">
        <f t="shared" si="32"/>
        <v>3.3116939414541517E-2</v>
      </c>
      <c r="L194">
        <f t="shared" si="32"/>
        <v>3.2512964954289819E-2</v>
      </c>
      <c r="M194">
        <f t="shared" si="32"/>
        <v>3.0845129445970725E-2</v>
      </c>
      <c r="N194">
        <f t="shared" si="32"/>
        <v>3.0087133146619451E-2</v>
      </c>
      <c r="O194">
        <f t="shared" si="32"/>
        <v>2.9075319992919572E-2</v>
      </c>
      <c r="P194">
        <f t="shared" si="32"/>
        <v>2.7873286995697678E-2</v>
      </c>
      <c r="Q194">
        <f t="shared" si="32"/>
        <v>2.5483425214457338E-2</v>
      </c>
      <c r="R194">
        <f t="shared" si="32"/>
        <v>2.4589540596064847E-2</v>
      </c>
      <c r="S194">
        <f t="shared" si="32"/>
        <v>2.3921360356455305E-2</v>
      </c>
      <c r="T194">
        <f t="shared" si="32"/>
        <v>2.3447742235732202E-2</v>
      </c>
      <c r="U194">
        <f t="shared" si="32"/>
        <v>2.3202518536620489E-2</v>
      </c>
      <c r="V194">
        <f t="shared" si="32"/>
        <v>2.2758690064885262E-2</v>
      </c>
      <c r="W194">
        <f t="shared" si="32"/>
        <v>2.2716447017625829E-2</v>
      </c>
      <c r="X194">
        <f t="shared" si="32"/>
        <v>2.2803122544922699E-2</v>
      </c>
      <c r="Y194">
        <f t="shared" si="32"/>
        <v>2.2994859039602689E-2</v>
      </c>
      <c r="Z194">
        <f t="shared" si="32"/>
        <v>2.3303096960086134E-2</v>
      </c>
      <c r="AA194">
        <f t="shared" si="32"/>
        <v>2.3623309738965332E-2</v>
      </c>
      <c r="AB194">
        <f t="shared" si="32"/>
        <v>2.4071439597622049E-2</v>
      </c>
      <c r="AC194">
        <f t="shared" si="32"/>
        <v>2.4603459451778817E-2</v>
      </c>
      <c r="AD194">
        <f t="shared" si="32"/>
        <v>2.5176467415348822E-2</v>
      </c>
      <c r="AE194">
        <f t="shared" si="32"/>
        <v>2.5856784423922044E-2</v>
      </c>
      <c r="AF194">
        <f t="shared" si="32"/>
        <v>2.6652407483432995E-2</v>
      </c>
      <c r="AG194">
        <f t="shared" si="32"/>
        <v>2.7485433739525167E-2</v>
      </c>
      <c r="AH194">
        <f t="shared" si="32"/>
        <v>2.8422730508260052E-2</v>
      </c>
      <c r="AI194">
        <f t="shared" si="32"/>
        <v>2.9528634585495636E-2</v>
      </c>
    </row>
    <row r="195" spans="1:35" x14ac:dyDescent="0.25">
      <c r="A195" t="str">
        <f t="shared" si="31"/>
        <v xml:space="preserve">  Large Crossover Trucks</v>
      </c>
      <c r="B195" t="str">
        <f t="shared" si="33"/>
        <v/>
      </c>
      <c r="C195" t="str">
        <f t="shared" si="32"/>
        <v/>
      </c>
      <c r="D195">
        <f t="shared" si="32"/>
        <v>2.0541124126703753E-2</v>
      </c>
      <c r="E195">
        <f t="shared" si="32"/>
        <v>2.381352158637657E-2</v>
      </c>
      <c r="F195">
        <f t="shared" si="32"/>
        <v>3.1146448198803332E-2</v>
      </c>
      <c r="G195">
        <f t="shared" si="32"/>
        <v>3.9093219480957841E-2</v>
      </c>
      <c r="H195">
        <f t="shared" si="32"/>
        <v>3.7727174555148874E-2</v>
      </c>
      <c r="I195">
        <f t="shared" si="32"/>
        <v>3.8856794253304884E-2</v>
      </c>
      <c r="J195">
        <f t="shared" si="32"/>
        <v>3.9984466203599155E-2</v>
      </c>
      <c r="K195">
        <f t="shared" si="32"/>
        <v>3.9811850561831744E-2</v>
      </c>
      <c r="L195">
        <f t="shared" si="32"/>
        <v>3.913509793370868E-2</v>
      </c>
      <c r="M195">
        <f t="shared" si="32"/>
        <v>3.7080404512387831E-2</v>
      </c>
      <c r="N195">
        <f t="shared" si="32"/>
        <v>3.6236130254878138E-2</v>
      </c>
      <c r="O195">
        <f t="shared" si="32"/>
        <v>3.4942987196472194E-2</v>
      </c>
      <c r="P195">
        <f t="shared" si="32"/>
        <v>3.3522238296925293E-2</v>
      </c>
      <c r="Q195">
        <f t="shared" si="32"/>
        <v>3.0642657699866974E-2</v>
      </c>
      <c r="R195">
        <f t="shared" si="32"/>
        <v>2.9539084486896312E-2</v>
      </c>
      <c r="S195">
        <f t="shared" si="32"/>
        <v>2.8762363618154634E-2</v>
      </c>
      <c r="T195">
        <f t="shared" si="32"/>
        <v>2.8185977173110298E-2</v>
      </c>
      <c r="U195">
        <f t="shared" si="32"/>
        <v>2.7892111966066134E-2</v>
      </c>
      <c r="V195">
        <f t="shared" si="32"/>
        <v>2.7333212498301406E-2</v>
      </c>
      <c r="W195">
        <f t="shared" si="32"/>
        <v>2.7286003862456762E-2</v>
      </c>
      <c r="X195">
        <f t="shared" si="32"/>
        <v>2.7395431391281155E-2</v>
      </c>
      <c r="Y195">
        <f t="shared" si="32"/>
        <v>2.7623688566859591E-2</v>
      </c>
      <c r="Z195">
        <f t="shared" si="32"/>
        <v>2.7969449465274868E-2</v>
      </c>
      <c r="AA195">
        <f t="shared" si="32"/>
        <v>2.8372262522038151E-2</v>
      </c>
      <c r="AB195">
        <f t="shared" si="32"/>
        <v>2.8889255790627441E-2</v>
      </c>
      <c r="AC195">
        <f t="shared" si="32"/>
        <v>2.9520550210059369E-2</v>
      </c>
      <c r="AD195">
        <f t="shared" si="32"/>
        <v>3.0208559150437318E-2</v>
      </c>
      <c r="AE195">
        <f t="shared" si="32"/>
        <v>3.1025762841414832E-2</v>
      </c>
      <c r="AF195">
        <f t="shared" si="32"/>
        <v>3.1973674294368953E-2</v>
      </c>
      <c r="AG195">
        <f t="shared" si="32"/>
        <v>3.2971455175153166E-2</v>
      </c>
      <c r="AH195">
        <f t="shared" si="32"/>
        <v>3.4075746713627272E-2</v>
      </c>
      <c r="AI195">
        <f t="shared" si="32"/>
        <v>3.5395327660608905E-2</v>
      </c>
    </row>
    <row r="197" spans="1:35" x14ac:dyDescent="0.25">
      <c r="A197" t="str">
        <f t="shared" ref="A197:A205" si="34">A104</f>
        <v>300 Mile Electric Vehicle</v>
      </c>
    </row>
    <row r="198" spans="1:35" x14ac:dyDescent="0.25">
      <c r="A198" t="str">
        <f t="shared" si="34"/>
        <v xml:space="preserve">  Mini-compact Cars</v>
      </c>
      <c r="B198" t="str">
        <f t="shared" ref="B198:AI198" si="35">IF(B105=0,"",B29)</f>
        <v/>
      </c>
      <c r="C198" t="str">
        <f t="shared" si="35"/>
        <v/>
      </c>
      <c r="D198" t="str">
        <f t="shared" si="35"/>
        <v/>
      </c>
      <c r="E198" t="str">
        <f t="shared" si="35"/>
        <v/>
      </c>
      <c r="F198" t="str">
        <f t="shared" si="35"/>
        <v/>
      </c>
      <c r="G198" t="str">
        <f t="shared" si="35"/>
        <v/>
      </c>
      <c r="H198" t="str">
        <f t="shared" si="35"/>
        <v/>
      </c>
      <c r="I198" t="str">
        <f t="shared" si="35"/>
        <v/>
      </c>
      <c r="J198" t="str">
        <f t="shared" si="35"/>
        <v/>
      </c>
      <c r="K198" t="str">
        <f t="shared" si="35"/>
        <v/>
      </c>
      <c r="L198" t="str">
        <f t="shared" si="35"/>
        <v/>
      </c>
      <c r="M198" t="str">
        <f t="shared" si="35"/>
        <v/>
      </c>
      <c r="N198" t="str">
        <f t="shared" si="35"/>
        <v/>
      </c>
      <c r="O198" t="str">
        <f t="shared" si="35"/>
        <v/>
      </c>
      <c r="P198" t="str">
        <f t="shared" si="35"/>
        <v/>
      </c>
      <c r="Q198" t="str">
        <f t="shared" si="35"/>
        <v/>
      </c>
      <c r="R198" t="str">
        <f t="shared" si="35"/>
        <v/>
      </c>
      <c r="S198" t="str">
        <f t="shared" si="35"/>
        <v/>
      </c>
      <c r="T198" t="str">
        <f t="shared" si="35"/>
        <v/>
      </c>
      <c r="U198" t="str">
        <f t="shared" si="35"/>
        <v/>
      </c>
      <c r="V198" t="str">
        <f t="shared" si="35"/>
        <v/>
      </c>
      <c r="W198" t="str">
        <f t="shared" si="35"/>
        <v/>
      </c>
      <c r="X198" t="str">
        <f t="shared" si="35"/>
        <v/>
      </c>
      <c r="Y198" t="str">
        <f t="shared" si="35"/>
        <v/>
      </c>
      <c r="Z198" t="str">
        <f t="shared" si="35"/>
        <v/>
      </c>
      <c r="AA198" t="str">
        <f t="shared" si="35"/>
        <v/>
      </c>
      <c r="AB198" t="str">
        <f t="shared" si="35"/>
        <v/>
      </c>
      <c r="AC198" t="str">
        <f t="shared" si="35"/>
        <v/>
      </c>
      <c r="AD198" t="str">
        <f t="shared" si="35"/>
        <v/>
      </c>
      <c r="AE198" t="str">
        <f t="shared" si="35"/>
        <v/>
      </c>
      <c r="AF198" t="str">
        <f t="shared" si="35"/>
        <v/>
      </c>
      <c r="AG198" t="str">
        <f t="shared" si="35"/>
        <v/>
      </c>
      <c r="AH198" t="str">
        <f t="shared" si="35"/>
        <v/>
      </c>
      <c r="AI198" t="str">
        <f t="shared" si="35"/>
        <v/>
      </c>
    </row>
    <row r="199" spans="1:35" x14ac:dyDescent="0.25">
      <c r="A199" t="str">
        <f t="shared" si="34"/>
        <v xml:space="preserve">  Subcompact Cars</v>
      </c>
      <c r="B199" t="str">
        <f t="shared" ref="B199:AI199" si="36">IF(B106=0,"",B30)</f>
        <v/>
      </c>
      <c r="C199" t="str">
        <f t="shared" si="36"/>
        <v/>
      </c>
      <c r="D199" t="str">
        <f t="shared" si="36"/>
        <v/>
      </c>
      <c r="E199">
        <f t="shared" si="36"/>
        <v>3.976921391196462E-2</v>
      </c>
      <c r="F199">
        <f t="shared" si="36"/>
        <v>3.7885408625762486E-2</v>
      </c>
      <c r="G199">
        <f t="shared" si="36"/>
        <v>3.655747182891738E-2</v>
      </c>
      <c r="H199">
        <f t="shared" si="36"/>
        <v>3.6743786588361464E-2</v>
      </c>
      <c r="I199">
        <f t="shared" si="36"/>
        <v>3.6533187690764392E-2</v>
      </c>
      <c r="J199">
        <f t="shared" si="36"/>
        <v>3.6402074095705977E-2</v>
      </c>
      <c r="K199">
        <f t="shared" si="36"/>
        <v>3.5999072166911145E-2</v>
      </c>
      <c r="L199">
        <f t="shared" si="36"/>
        <v>3.6320692757536993E-2</v>
      </c>
      <c r="M199">
        <f t="shared" si="36"/>
        <v>3.624642506067946E-2</v>
      </c>
      <c r="N199">
        <f t="shared" si="36"/>
        <v>3.6762345286743402E-2</v>
      </c>
      <c r="O199">
        <f t="shared" si="36"/>
        <v>3.6408615899447723E-2</v>
      </c>
      <c r="P199">
        <f t="shared" si="36"/>
        <v>3.6731050153200398E-2</v>
      </c>
      <c r="Q199">
        <f t="shared" si="36"/>
        <v>3.7044403528429158E-2</v>
      </c>
      <c r="R199">
        <f t="shared" si="36"/>
        <v>3.7068359577640556E-2</v>
      </c>
      <c r="S199">
        <f t="shared" si="36"/>
        <v>3.7164914616759331E-2</v>
      </c>
      <c r="T199">
        <f t="shared" si="36"/>
        <v>3.7173436733130304E-2</v>
      </c>
      <c r="U199">
        <f t="shared" si="36"/>
        <v>3.7226886393295883E-2</v>
      </c>
      <c r="V199">
        <f t="shared" si="36"/>
        <v>3.7087432868889429E-2</v>
      </c>
      <c r="W199">
        <f t="shared" si="36"/>
        <v>3.7183856287308345E-2</v>
      </c>
      <c r="X199">
        <f t="shared" si="36"/>
        <v>3.7163720160019752E-2</v>
      </c>
      <c r="Y199">
        <f t="shared" si="36"/>
        <v>3.7135115366340551E-2</v>
      </c>
      <c r="Z199">
        <f t="shared" si="36"/>
        <v>3.6977847344518908E-2</v>
      </c>
      <c r="AA199">
        <f t="shared" si="36"/>
        <v>3.6984553838354417E-2</v>
      </c>
      <c r="AB199">
        <f t="shared" si="36"/>
        <v>3.6747219016599802E-2</v>
      </c>
      <c r="AC199">
        <f t="shared" si="36"/>
        <v>3.6601252188315087E-2</v>
      </c>
      <c r="AD199">
        <f t="shared" si="36"/>
        <v>3.6523898751002322E-2</v>
      </c>
      <c r="AE199">
        <f t="shared" si="36"/>
        <v>3.6409647940199928E-2</v>
      </c>
      <c r="AF199">
        <f t="shared" si="36"/>
        <v>3.6225571822322479E-2</v>
      </c>
      <c r="AG199">
        <f t="shared" si="36"/>
        <v>3.6128303933405333E-2</v>
      </c>
      <c r="AH199">
        <f t="shared" si="36"/>
        <v>3.5848097675863701E-2</v>
      </c>
      <c r="AI199">
        <f t="shared" si="36"/>
        <v>3.5624215453927417E-2</v>
      </c>
    </row>
    <row r="200" spans="1:35" x14ac:dyDescent="0.25">
      <c r="A200" t="str">
        <f t="shared" si="34"/>
        <v xml:space="preserve">  Compact Cars</v>
      </c>
      <c r="B200" t="str">
        <f t="shared" ref="B200:AI200" si="37">IF(B107=0,"",B31)</f>
        <v/>
      </c>
      <c r="C200" t="str">
        <f t="shared" si="37"/>
        <v/>
      </c>
      <c r="D200" t="str">
        <f t="shared" si="37"/>
        <v/>
      </c>
      <c r="E200">
        <f t="shared" si="37"/>
        <v>0.16040727789889614</v>
      </c>
      <c r="F200">
        <f t="shared" si="37"/>
        <v>0.15293970139727428</v>
      </c>
      <c r="G200">
        <f t="shared" si="37"/>
        <v>0.14785917129398141</v>
      </c>
      <c r="H200">
        <f t="shared" si="37"/>
        <v>0.1491451938579246</v>
      </c>
      <c r="I200">
        <f t="shared" si="37"/>
        <v>0.14758708498348336</v>
      </c>
      <c r="J200">
        <f t="shared" si="37"/>
        <v>0.14597114973873207</v>
      </c>
      <c r="K200">
        <f t="shared" si="37"/>
        <v>0.14524398088021589</v>
      </c>
      <c r="L200">
        <f t="shared" si="37"/>
        <v>0.14598917333534925</v>
      </c>
      <c r="M200">
        <f t="shared" si="37"/>
        <v>0.14609547463528413</v>
      </c>
      <c r="N200">
        <f t="shared" si="37"/>
        <v>0.14761076951013977</v>
      </c>
      <c r="O200">
        <f t="shared" si="37"/>
        <v>0.14659442420137092</v>
      </c>
      <c r="P200">
        <f t="shared" si="37"/>
        <v>0.1476345845709176</v>
      </c>
      <c r="Q200">
        <f t="shared" si="37"/>
        <v>0.14886666098858889</v>
      </c>
      <c r="R200">
        <f t="shared" si="37"/>
        <v>0.14900115814125661</v>
      </c>
      <c r="S200">
        <f t="shared" si="37"/>
        <v>0.14930549799175158</v>
      </c>
      <c r="T200">
        <f t="shared" si="37"/>
        <v>0.14929838610375737</v>
      </c>
      <c r="U200">
        <f t="shared" si="37"/>
        <v>0.14938290041343696</v>
      </c>
      <c r="V200">
        <f t="shared" si="37"/>
        <v>0.1489815062932652</v>
      </c>
      <c r="W200">
        <f t="shared" si="37"/>
        <v>0.14917733443205136</v>
      </c>
      <c r="X200">
        <f t="shared" si="37"/>
        <v>0.14899162887803893</v>
      </c>
      <c r="Y200">
        <f t="shared" si="37"/>
        <v>0.14876902284023907</v>
      </c>
      <c r="Z200">
        <f t="shared" si="37"/>
        <v>0.14818495183797972</v>
      </c>
      <c r="AA200">
        <f t="shared" si="37"/>
        <v>0.14805626324988397</v>
      </c>
      <c r="AB200">
        <f t="shared" si="37"/>
        <v>0.14722615908672987</v>
      </c>
      <c r="AC200">
        <f t="shared" si="37"/>
        <v>0.14662656564384879</v>
      </c>
      <c r="AD200">
        <f t="shared" si="37"/>
        <v>0.14623758675273937</v>
      </c>
      <c r="AE200">
        <f t="shared" si="37"/>
        <v>0.14571417389241711</v>
      </c>
      <c r="AF200">
        <f t="shared" si="37"/>
        <v>0.14497622345242084</v>
      </c>
      <c r="AG200">
        <f t="shared" si="37"/>
        <v>0.14446879877741536</v>
      </c>
      <c r="AH200">
        <f t="shared" si="37"/>
        <v>0.14342142706623309</v>
      </c>
      <c r="AI200">
        <f t="shared" si="37"/>
        <v>0.14249488753035924</v>
      </c>
    </row>
    <row r="201" spans="1:35" x14ac:dyDescent="0.25">
      <c r="A201" t="str">
        <f t="shared" si="34"/>
        <v xml:space="preserve">  Midsize Cars</v>
      </c>
      <c r="B201">
        <f t="shared" ref="B201:AI201" si="38">IF(B108=0,"",B32)</f>
        <v>0.37691997148638279</v>
      </c>
      <c r="C201">
        <f t="shared" si="38"/>
        <v>0.37501669102669266</v>
      </c>
      <c r="D201">
        <f t="shared" si="38"/>
        <v>0.37807977872888415</v>
      </c>
      <c r="E201">
        <f t="shared" si="38"/>
        <v>0.36714612155847798</v>
      </c>
      <c r="F201">
        <f t="shared" si="38"/>
        <v>0.35745161275047599</v>
      </c>
      <c r="G201">
        <f t="shared" si="38"/>
        <v>0.34429589213214856</v>
      </c>
      <c r="H201">
        <f t="shared" si="38"/>
        <v>0.34416077950627583</v>
      </c>
      <c r="I201">
        <f t="shared" si="38"/>
        <v>0.34074565288595121</v>
      </c>
      <c r="J201">
        <f t="shared" si="38"/>
        <v>0.33932051529435153</v>
      </c>
      <c r="K201">
        <f t="shared" si="38"/>
        <v>0.33684407834969149</v>
      </c>
      <c r="L201">
        <f t="shared" si="38"/>
        <v>0.33528249517603431</v>
      </c>
      <c r="M201">
        <f t="shared" si="38"/>
        <v>0.338815097676327</v>
      </c>
      <c r="N201">
        <f t="shared" si="38"/>
        <v>0.33639664473908565</v>
      </c>
      <c r="O201">
        <f t="shared" si="38"/>
        <v>0.34058508574621549</v>
      </c>
      <c r="P201">
        <f t="shared" si="38"/>
        <v>0.34072730137339258</v>
      </c>
      <c r="Q201">
        <f t="shared" si="38"/>
        <v>0.34429061860464089</v>
      </c>
      <c r="R201">
        <f t="shared" si="38"/>
        <v>0.34570442702514215</v>
      </c>
      <c r="S201">
        <f t="shared" si="38"/>
        <v>0.34521854910246885</v>
      </c>
      <c r="T201">
        <f t="shared" si="38"/>
        <v>0.3455185653702274</v>
      </c>
      <c r="U201">
        <f t="shared" si="38"/>
        <v>0.34506062949279021</v>
      </c>
      <c r="V201">
        <f t="shared" si="38"/>
        <v>0.34638675702956379</v>
      </c>
      <c r="W201">
        <f t="shared" si="38"/>
        <v>0.34518194196995999</v>
      </c>
      <c r="X201">
        <f t="shared" si="38"/>
        <v>0.3444103508912118</v>
      </c>
      <c r="Y201">
        <f t="shared" si="38"/>
        <v>0.34363379414348488</v>
      </c>
      <c r="Z201">
        <f t="shared" si="38"/>
        <v>0.34323355887554458</v>
      </c>
      <c r="AA201">
        <f t="shared" si="38"/>
        <v>0.34164988126709073</v>
      </c>
      <c r="AB201">
        <f t="shared" si="38"/>
        <v>0.34137850002071407</v>
      </c>
      <c r="AC201">
        <f t="shared" si="38"/>
        <v>0.34033803720190403</v>
      </c>
      <c r="AD201">
        <f t="shared" si="38"/>
        <v>0.33874590414397493</v>
      </c>
      <c r="AE201">
        <f t="shared" si="38"/>
        <v>0.33710349213590457</v>
      </c>
      <c r="AF201">
        <f t="shared" si="38"/>
        <v>0.33564283472773304</v>
      </c>
      <c r="AG201">
        <f t="shared" si="38"/>
        <v>0.33357046410653135</v>
      </c>
      <c r="AH201">
        <f t="shared" si="38"/>
        <v>0.33244570553530667</v>
      </c>
      <c r="AI201">
        <f t="shared" si="38"/>
        <v>0.33047649349710362</v>
      </c>
    </row>
    <row r="202" spans="1:35" x14ac:dyDescent="0.25">
      <c r="A202" t="str">
        <f t="shared" si="34"/>
        <v xml:space="preserve">  Large Cars</v>
      </c>
      <c r="B202">
        <f t="shared" ref="B202:AI202" si="39">IF(B109=0,"",B33)</f>
        <v>9.3100953341354417E-2</v>
      </c>
      <c r="C202">
        <f t="shared" si="39"/>
        <v>9.1584594645823567E-2</v>
      </c>
      <c r="D202">
        <f t="shared" si="39"/>
        <v>9.3024716787774075E-2</v>
      </c>
      <c r="E202">
        <f t="shared" si="39"/>
        <v>8.9087999502778015E-2</v>
      </c>
      <c r="F202">
        <f t="shared" si="39"/>
        <v>8.6981041411915844E-2</v>
      </c>
      <c r="G202">
        <f t="shared" si="39"/>
        <v>8.2584182608679099E-2</v>
      </c>
      <c r="H202">
        <f t="shared" si="39"/>
        <v>8.1945220285830053E-2</v>
      </c>
      <c r="I202">
        <f t="shared" si="39"/>
        <v>8.1729343206992044E-2</v>
      </c>
      <c r="J202">
        <f t="shared" si="39"/>
        <v>8.0509303022163428E-2</v>
      </c>
      <c r="K202">
        <f t="shared" si="39"/>
        <v>8.0461926124870881E-2</v>
      </c>
      <c r="L202">
        <f t="shared" si="39"/>
        <v>7.9724915426717863E-2</v>
      </c>
      <c r="M202">
        <f t="shared" si="39"/>
        <v>8.061003097415162E-2</v>
      </c>
      <c r="N202">
        <f t="shared" si="39"/>
        <v>7.954847931698035E-2</v>
      </c>
      <c r="O202">
        <f t="shared" si="39"/>
        <v>8.0593686672547751E-2</v>
      </c>
      <c r="P202">
        <f t="shared" si="39"/>
        <v>8.0385668946932512E-2</v>
      </c>
      <c r="Q202">
        <f t="shared" si="39"/>
        <v>8.1100430243189095E-2</v>
      </c>
      <c r="R202">
        <f t="shared" si="39"/>
        <v>8.1344305654195301E-2</v>
      </c>
      <c r="S202">
        <f t="shared" si="39"/>
        <v>8.1239697354172663E-2</v>
      </c>
      <c r="T202">
        <f t="shared" si="39"/>
        <v>8.1228097019328815E-2</v>
      </c>
      <c r="U202">
        <f t="shared" si="39"/>
        <v>8.0970026895635192E-2</v>
      </c>
      <c r="V202">
        <f t="shared" si="39"/>
        <v>8.1273962205857822E-2</v>
      </c>
      <c r="W202">
        <f t="shared" si="39"/>
        <v>8.0819502997585391E-2</v>
      </c>
      <c r="X202">
        <f t="shared" si="39"/>
        <v>8.0519553525736989E-2</v>
      </c>
      <c r="Y202">
        <f t="shared" si="39"/>
        <v>8.0232493409507971E-2</v>
      </c>
      <c r="Z202">
        <f t="shared" si="39"/>
        <v>8.0086629301455783E-2</v>
      </c>
      <c r="AA202">
        <f t="shared" si="39"/>
        <v>7.9582937969730316E-2</v>
      </c>
      <c r="AB202">
        <f t="shared" si="39"/>
        <v>7.9510203320329625E-2</v>
      </c>
      <c r="AC202">
        <f t="shared" si="39"/>
        <v>7.9205223853471424E-2</v>
      </c>
      <c r="AD202">
        <f t="shared" si="39"/>
        <v>7.8738176376134159E-2</v>
      </c>
      <c r="AE202">
        <f t="shared" si="39"/>
        <v>7.827415150267697E-2</v>
      </c>
      <c r="AF202">
        <f t="shared" si="39"/>
        <v>7.7881921125173906E-2</v>
      </c>
      <c r="AG202">
        <f t="shared" si="39"/>
        <v>7.7297356588017868E-2</v>
      </c>
      <c r="AH202">
        <f t="shared" si="39"/>
        <v>7.7016976526645853E-2</v>
      </c>
      <c r="AI202">
        <f t="shared" si="39"/>
        <v>7.6510208477854197E-2</v>
      </c>
    </row>
    <row r="203" spans="1:35" x14ac:dyDescent="0.25">
      <c r="A203" t="str">
        <f t="shared" si="34"/>
        <v xml:space="preserve">  Two Seater Cars</v>
      </c>
      <c r="B203" t="str">
        <f t="shared" ref="B203:AI203" si="40">IF(B110=0,"",B34)</f>
        <v/>
      </c>
      <c r="C203" t="str">
        <f t="shared" si="40"/>
        <v/>
      </c>
      <c r="D203" t="str">
        <f t="shared" si="40"/>
        <v/>
      </c>
      <c r="E203">
        <f t="shared" si="40"/>
        <v>9.6788542083965437E-3</v>
      </c>
      <c r="F203">
        <f t="shared" si="40"/>
        <v>9.3616232723118132E-3</v>
      </c>
      <c r="G203">
        <f t="shared" si="40"/>
        <v>9.0814791791780473E-3</v>
      </c>
      <c r="H203">
        <f t="shared" si="40"/>
        <v>9.0678437257731455E-3</v>
      </c>
      <c r="I203">
        <f t="shared" si="40"/>
        <v>8.9710800265326626E-3</v>
      </c>
      <c r="J203">
        <f t="shared" si="40"/>
        <v>9.0224882536397589E-3</v>
      </c>
      <c r="K203">
        <f t="shared" si="40"/>
        <v>8.9109391198446217E-3</v>
      </c>
      <c r="L203">
        <f t="shared" si="40"/>
        <v>8.9101425717859391E-3</v>
      </c>
      <c r="M203">
        <f t="shared" si="40"/>
        <v>8.9948695378146964E-3</v>
      </c>
      <c r="N203">
        <f t="shared" si="40"/>
        <v>8.9953866473436485E-3</v>
      </c>
      <c r="O203">
        <f t="shared" si="40"/>
        <v>9.0487239956288188E-3</v>
      </c>
      <c r="P203">
        <f t="shared" si="40"/>
        <v>9.0874737559181479E-3</v>
      </c>
      <c r="Q203">
        <f t="shared" si="40"/>
        <v>9.1826002591704828E-3</v>
      </c>
      <c r="R203">
        <f t="shared" si="40"/>
        <v>9.2169049505474859E-3</v>
      </c>
      <c r="S203">
        <f t="shared" si="40"/>
        <v>9.2259574468756649E-3</v>
      </c>
      <c r="T203">
        <f t="shared" si="40"/>
        <v>9.2374236095686194E-3</v>
      </c>
      <c r="U203">
        <f t="shared" si="40"/>
        <v>9.2379157238597649E-3</v>
      </c>
      <c r="V203">
        <f t="shared" si="40"/>
        <v>9.2571181021686069E-3</v>
      </c>
      <c r="W203">
        <f t="shared" si="40"/>
        <v>9.2490764548221523E-3</v>
      </c>
      <c r="X203">
        <f t="shared" si="40"/>
        <v>9.2373634498279719E-3</v>
      </c>
      <c r="Y203">
        <f t="shared" si="40"/>
        <v>9.2255262990642642E-3</v>
      </c>
      <c r="Z203">
        <f t="shared" si="40"/>
        <v>9.2098127285093322E-3</v>
      </c>
      <c r="AA203">
        <f t="shared" si="40"/>
        <v>9.1865464531918819E-3</v>
      </c>
      <c r="AB203">
        <f t="shared" si="40"/>
        <v>9.1676843393499081E-3</v>
      </c>
      <c r="AC203">
        <f t="shared" si="40"/>
        <v>9.141313420546561E-3</v>
      </c>
      <c r="AD203">
        <f t="shared" si="40"/>
        <v>9.1110566246247089E-3</v>
      </c>
      <c r="AE203">
        <f t="shared" si="40"/>
        <v>9.0770052139530419E-3</v>
      </c>
      <c r="AF203">
        <f t="shared" si="40"/>
        <v>9.0404345186383007E-3</v>
      </c>
      <c r="AG203">
        <f t="shared" si="40"/>
        <v>8.997737884728815E-3</v>
      </c>
      <c r="AH203">
        <f t="shared" si="40"/>
        <v>8.9567212254299429E-3</v>
      </c>
      <c r="AI203">
        <f t="shared" si="40"/>
        <v>8.9036847210613168E-3</v>
      </c>
    </row>
    <row r="204" spans="1:35" x14ac:dyDescent="0.25">
      <c r="A204" t="str">
        <f t="shared" si="34"/>
        <v xml:space="preserve">  Small Crossover Cars</v>
      </c>
      <c r="B204" t="str">
        <f t="shared" ref="B204:AI204" si="41">IF(B111=0,"",B35)</f>
        <v/>
      </c>
      <c r="C204">
        <f t="shared" si="41"/>
        <v>0.18550036326479108</v>
      </c>
      <c r="D204">
        <f t="shared" si="41"/>
        <v>0.17523529710158395</v>
      </c>
      <c r="E204">
        <f t="shared" si="41"/>
        <v>0.17949565306293003</v>
      </c>
      <c r="F204">
        <f t="shared" si="41"/>
        <v>0.17480061800929872</v>
      </c>
      <c r="G204">
        <f t="shared" si="41"/>
        <v>0.17257503564635093</v>
      </c>
      <c r="H204">
        <f t="shared" si="41"/>
        <v>0.1761133489606099</v>
      </c>
      <c r="I204">
        <f t="shared" si="41"/>
        <v>0.17728622261566226</v>
      </c>
      <c r="J204">
        <f t="shared" si="41"/>
        <v>0.17761355610305204</v>
      </c>
      <c r="K204">
        <f t="shared" si="41"/>
        <v>0.17935043646001161</v>
      </c>
      <c r="L204">
        <f t="shared" si="41"/>
        <v>0.18256026747747281</v>
      </c>
      <c r="M204">
        <f t="shared" si="41"/>
        <v>0.18372146076601947</v>
      </c>
      <c r="N204">
        <f t="shared" si="41"/>
        <v>0.18785076990516056</v>
      </c>
      <c r="O204">
        <f t="shared" si="41"/>
        <v>0.18695140728736159</v>
      </c>
      <c r="P204">
        <f t="shared" si="41"/>
        <v>0.1898846927895321</v>
      </c>
      <c r="Q204">
        <f t="shared" si="41"/>
        <v>0.19259300251223579</v>
      </c>
      <c r="R204">
        <f t="shared" si="41"/>
        <v>0.19376856932664285</v>
      </c>
      <c r="S204">
        <f t="shared" si="41"/>
        <v>0.19582598082789018</v>
      </c>
      <c r="T204">
        <f t="shared" si="41"/>
        <v>0.19689790163316712</v>
      </c>
      <c r="U204">
        <f t="shared" si="41"/>
        <v>0.19811022176835621</v>
      </c>
      <c r="V204">
        <f t="shared" si="41"/>
        <v>0.19819317030364825</v>
      </c>
      <c r="W204">
        <f t="shared" si="41"/>
        <v>0.19959876802994825</v>
      </c>
      <c r="X204">
        <f t="shared" si="41"/>
        <v>0.20023152493411583</v>
      </c>
      <c r="Y204">
        <f t="shared" si="41"/>
        <v>0.20054043933764196</v>
      </c>
      <c r="Z204">
        <f t="shared" si="41"/>
        <v>0.20041642592885656</v>
      </c>
      <c r="AA204">
        <f t="shared" si="41"/>
        <v>0.20120135049792975</v>
      </c>
      <c r="AB204">
        <f t="shared" si="41"/>
        <v>0.20057724125294568</v>
      </c>
      <c r="AC204">
        <f t="shared" si="41"/>
        <v>0.20042433114146058</v>
      </c>
      <c r="AD204">
        <f t="shared" si="41"/>
        <v>0.20067835857678928</v>
      </c>
      <c r="AE204">
        <f t="shared" si="41"/>
        <v>0.20067869960761814</v>
      </c>
      <c r="AF204">
        <f t="shared" si="41"/>
        <v>0.20027350138487549</v>
      </c>
      <c r="AG204">
        <f t="shared" si="41"/>
        <v>0.20031937402400968</v>
      </c>
      <c r="AH204">
        <f t="shared" si="41"/>
        <v>0.19927983007145314</v>
      </c>
      <c r="AI204">
        <f t="shared" si="41"/>
        <v>0.19857672675704649</v>
      </c>
    </row>
    <row r="205" spans="1:35" x14ac:dyDescent="0.25">
      <c r="A205" t="str">
        <f t="shared" si="34"/>
        <v xml:space="preserve">  Large Crossover Cars</v>
      </c>
      <c r="B205">
        <f>IF(B112=0,"",B36)</f>
        <v>5.972674784312898E-2</v>
      </c>
      <c r="C205">
        <f t="shared" ref="C205:AI213" si="42">IF(C112=0,"",C36)</f>
        <v>6.4615719792323029E-2</v>
      </c>
      <c r="D205">
        <f t="shared" si="42"/>
        <v>6.7875497430384762E-2</v>
      </c>
      <c r="E205">
        <f t="shared" si="42"/>
        <v>6.808663730716745E-2</v>
      </c>
      <c r="F205">
        <f t="shared" si="42"/>
        <v>6.8820474170401616E-2</v>
      </c>
      <c r="G205">
        <f t="shared" si="42"/>
        <v>6.768959009863483E-2</v>
      </c>
      <c r="H205">
        <f t="shared" si="42"/>
        <v>6.8252545141286342E-2</v>
      </c>
      <c r="I205">
        <f t="shared" si="42"/>
        <v>6.8669579155331451E-2</v>
      </c>
      <c r="J205">
        <f t="shared" si="42"/>
        <v>6.9233867585622028E-2</v>
      </c>
      <c r="K205">
        <f t="shared" si="42"/>
        <v>7.1110729428120287E-2</v>
      </c>
      <c r="L205">
        <f t="shared" si="42"/>
        <v>7.1581950517751528E-2</v>
      </c>
      <c r="M205">
        <f t="shared" si="42"/>
        <v>7.3070124446283316E-2</v>
      </c>
      <c r="N205">
        <f t="shared" si="42"/>
        <v>7.3299266362947257E-2</v>
      </c>
      <c r="O205">
        <f t="shared" si="42"/>
        <v>7.4743443278613694E-2</v>
      </c>
      <c r="P205">
        <f t="shared" si="42"/>
        <v>7.543757930406754E-2</v>
      </c>
      <c r="Q205">
        <f t="shared" si="42"/>
        <v>7.6814236806366079E-2</v>
      </c>
      <c r="R205">
        <f t="shared" si="42"/>
        <v>7.7692243670392624E-2</v>
      </c>
      <c r="S205">
        <f t="shared" si="42"/>
        <v>7.8399278039873024E-2</v>
      </c>
      <c r="T205">
        <f t="shared" si="42"/>
        <v>7.9023178545927372E-2</v>
      </c>
      <c r="U205">
        <f t="shared" si="42"/>
        <v>7.9416394224319189E-2</v>
      </c>
      <c r="V205">
        <f t="shared" si="42"/>
        <v>8.0162746703912005E-2</v>
      </c>
      <c r="W205">
        <f t="shared" si="42"/>
        <v>8.0355067740138689E-2</v>
      </c>
      <c r="X205">
        <f t="shared" si="42"/>
        <v>8.0609627570682324E-2</v>
      </c>
      <c r="Y205">
        <f t="shared" si="42"/>
        <v>8.0849908420702485E-2</v>
      </c>
      <c r="Z205">
        <f t="shared" si="42"/>
        <v>8.114110728469362E-2</v>
      </c>
      <c r="AA205">
        <f t="shared" si="42"/>
        <v>8.1168550606569426E-2</v>
      </c>
      <c r="AB205">
        <f t="shared" si="42"/>
        <v>8.1451932174578218E-2</v>
      </c>
      <c r="AC205">
        <f t="shared" si="42"/>
        <v>8.1555764714380238E-2</v>
      </c>
      <c r="AD205">
        <f t="shared" si="42"/>
        <v>8.15302599321472E-2</v>
      </c>
      <c r="AE205">
        <f t="shared" si="42"/>
        <v>8.1474753090791524E-2</v>
      </c>
      <c r="AF205">
        <f t="shared" si="42"/>
        <v>8.1439741033755939E-2</v>
      </c>
      <c r="AG205">
        <f t="shared" si="42"/>
        <v>8.1259067378515487E-2</v>
      </c>
      <c r="AH205">
        <f t="shared" si="42"/>
        <v>8.1264805883056151E-2</v>
      </c>
      <c r="AI205">
        <f t="shared" si="42"/>
        <v>8.1094341118767246E-2</v>
      </c>
    </row>
    <row r="206" spans="1:35" x14ac:dyDescent="0.25">
      <c r="A206" t="str">
        <f t="shared" ref="A206:A213" si="43">A113</f>
        <v xml:space="preserve">  Small Pickup</v>
      </c>
      <c r="B206" t="str">
        <f t="shared" ref="B206:Q213" si="44">IF(B113=0,"",B37)</f>
        <v/>
      </c>
      <c r="C206" t="str">
        <f t="shared" si="44"/>
        <v/>
      </c>
      <c r="D206" t="str">
        <f t="shared" si="44"/>
        <v/>
      </c>
      <c r="E206" t="str">
        <f t="shared" si="44"/>
        <v/>
      </c>
      <c r="F206" t="str">
        <f t="shared" si="44"/>
        <v/>
      </c>
      <c r="G206" t="str">
        <f t="shared" si="44"/>
        <v/>
      </c>
      <c r="H206" t="str">
        <f t="shared" si="44"/>
        <v/>
      </c>
      <c r="I206" t="str">
        <f t="shared" si="44"/>
        <v/>
      </c>
      <c r="J206" t="str">
        <f t="shared" si="44"/>
        <v/>
      </c>
      <c r="K206" t="str">
        <f t="shared" si="44"/>
        <v/>
      </c>
      <c r="L206" t="str">
        <f t="shared" si="44"/>
        <v/>
      </c>
      <c r="M206" t="str">
        <f t="shared" si="44"/>
        <v/>
      </c>
      <c r="N206" t="str">
        <f t="shared" si="44"/>
        <v/>
      </c>
      <c r="O206" t="str">
        <f t="shared" si="44"/>
        <v/>
      </c>
      <c r="P206" t="str">
        <f t="shared" si="44"/>
        <v/>
      </c>
      <c r="Q206" t="str">
        <f t="shared" si="44"/>
        <v/>
      </c>
      <c r="R206" t="str">
        <f t="shared" si="42"/>
        <v/>
      </c>
      <c r="S206" t="str">
        <f t="shared" si="42"/>
        <v/>
      </c>
      <c r="T206" t="str">
        <f t="shared" si="42"/>
        <v/>
      </c>
      <c r="U206" t="str">
        <f t="shared" si="42"/>
        <v/>
      </c>
      <c r="V206" t="str">
        <f t="shared" si="42"/>
        <v/>
      </c>
      <c r="W206" t="str">
        <f t="shared" si="42"/>
        <v/>
      </c>
      <c r="X206" t="str">
        <f t="shared" si="42"/>
        <v/>
      </c>
      <c r="Y206" t="str">
        <f t="shared" si="42"/>
        <v/>
      </c>
      <c r="Z206" t="str">
        <f t="shared" si="42"/>
        <v/>
      </c>
      <c r="AA206" t="str">
        <f t="shared" si="42"/>
        <v/>
      </c>
      <c r="AB206" t="str">
        <f t="shared" si="42"/>
        <v/>
      </c>
      <c r="AC206" t="str">
        <f t="shared" si="42"/>
        <v/>
      </c>
      <c r="AD206" t="str">
        <f t="shared" si="42"/>
        <v/>
      </c>
      <c r="AE206" t="str">
        <f t="shared" si="42"/>
        <v/>
      </c>
      <c r="AF206" t="str">
        <f t="shared" si="42"/>
        <v/>
      </c>
      <c r="AG206" t="str">
        <f t="shared" si="42"/>
        <v/>
      </c>
      <c r="AH206" t="str">
        <f t="shared" si="42"/>
        <v/>
      </c>
      <c r="AI206" t="str">
        <f t="shared" si="42"/>
        <v/>
      </c>
    </row>
    <row r="207" spans="1:35" x14ac:dyDescent="0.25">
      <c r="A207" t="str">
        <f t="shared" si="43"/>
        <v xml:space="preserve">  Large Pickup</v>
      </c>
      <c r="B207" t="str">
        <f t="shared" si="44"/>
        <v/>
      </c>
      <c r="C207" t="str">
        <f t="shared" si="42"/>
        <v/>
      </c>
      <c r="D207" t="str">
        <f t="shared" si="42"/>
        <v/>
      </c>
      <c r="E207" t="str">
        <f t="shared" si="42"/>
        <v/>
      </c>
      <c r="F207" t="str">
        <f t="shared" si="42"/>
        <v/>
      </c>
      <c r="G207" t="str">
        <f t="shared" si="42"/>
        <v/>
      </c>
      <c r="H207" t="str">
        <f t="shared" si="42"/>
        <v/>
      </c>
      <c r="I207" t="str">
        <f t="shared" si="42"/>
        <v/>
      </c>
      <c r="J207" t="str">
        <f t="shared" si="42"/>
        <v/>
      </c>
      <c r="K207" t="str">
        <f t="shared" si="42"/>
        <v/>
      </c>
      <c r="L207" t="str">
        <f t="shared" si="42"/>
        <v/>
      </c>
      <c r="M207" t="str">
        <f t="shared" si="42"/>
        <v/>
      </c>
      <c r="N207" t="str">
        <f t="shared" si="42"/>
        <v/>
      </c>
      <c r="O207" t="str">
        <f t="shared" si="42"/>
        <v/>
      </c>
      <c r="P207" t="str">
        <f t="shared" si="42"/>
        <v/>
      </c>
      <c r="Q207" t="str">
        <f t="shared" si="42"/>
        <v/>
      </c>
      <c r="R207" t="str">
        <f t="shared" si="42"/>
        <v/>
      </c>
      <c r="S207" t="str">
        <f t="shared" si="42"/>
        <v/>
      </c>
      <c r="T207" t="str">
        <f t="shared" si="42"/>
        <v/>
      </c>
      <c r="U207" t="str">
        <f t="shared" si="42"/>
        <v/>
      </c>
      <c r="V207" t="str">
        <f t="shared" si="42"/>
        <v/>
      </c>
      <c r="W207" t="str">
        <f t="shared" si="42"/>
        <v/>
      </c>
      <c r="X207" t="str">
        <f t="shared" si="42"/>
        <v/>
      </c>
      <c r="Y207" t="str">
        <f t="shared" si="42"/>
        <v/>
      </c>
      <c r="Z207" t="str">
        <f t="shared" si="42"/>
        <v/>
      </c>
      <c r="AA207" t="str">
        <f t="shared" si="42"/>
        <v/>
      </c>
      <c r="AB207" t="str">
        <f t="shared" si="42"/>
        <v/>
      </c>
      <c r="AC207" t="str">
        <f t="shared" si="42"/>
        <v/>
      </c>
      <c r="AD207" t="str">
        <f t="shared" si="42"/>
        <v/>
      </c>
      <c r="AE207" t="str">
        <f t="shared" si="42"/>
        <v/>
      </c>
      <c r="AF207" t="str">
        <f t="shared" si="42"/>
        <v/>
      </c>
      <c r="AG207" t="str">
        <f t="shared" si="42"/>
        <v/>
      </c>
      <c r="AH207" t="str">
        <f t="shared" si="42"/>
        <v/>
      </c>
      <c r="AI207" t="str">
        <f t="shared" si="42"/>
        <v/>
      </c>
    </row>
    <row r="208" spans="1:35" x14ac:dyDescent="0.25">
      <c r="A208" t="str">
        <f t="shared" si="43"/>
        <v xml:space="preserve">  Small Van</v>
      </c>
      <c r="B208" t="str">
        <f t="shared" si="44"/>
        <v/>
      </c>
      <c r="C208" t="str">
        <f t="shared" si="42"/>
        <v/>
      </c>
      <c r="D208" t="str">
        <f t="shared" si="42"/>
        <v/>
      </c>
      <c r="E208" t="str">
        <f t="shared" si="42"/>
        <v/>
      </c>
      <c r="F208" t="str">
        <f t="shared" si="42"/>
        <v/>
      </c>
      <c r="G208" t="str">
        <f t="shared" si="42"/>
        <v/>
      </c>
      <c r="H208" t="str">
        <f t="shared" si="42"/>
        <v/>
      </c>
      <c r="I208" t="str">
        <f t="shared" si="42"/>
        <v/>
      </c>
      <c r="J208" t="str">
        <f t="shared" si="42"/>
        <v/>
      </c>
      <c r="K208" t="str">
        <f t="shared" si="42"/>
        <v/>
      </c>
      <c r="L208" t="str">
        <f t="shared" si="42"/>
        <v/>
      </c>
      <c r="M208" t="str">
        <f t="shared" si="42"/>
        <v/>
      </c>
      <c r="N208" t="str">
        <f t="shared" si="42"/>
        <v/>
      </c>
      <c r="O208" t="str">
        <f t="shared" si="42"/>
        <v/>
      </c>
      <c r="P208" t="str">
        <f t="shared" si="42"/>
        <v/>
      </c>
      <c r="Q208" t="str">
        <f t="shared" si="42"/>
        <v/>
      </c>
      <c r="R208" t="str">
        <f t="shared" si="42"/>
        <v/>
      </c>
      <c r="S208" t="str">
        <f t="shared" si="42"/>
        <v/>
      </c>
      <c r="T208" t="str">
        <f t="shared" si="42"/>
        <v/>
      </c>
      <c r="U208" t="str">
        <f t="shared" si="42"/>
        <v/>
      </c>
      <c r="V208" t="str">
        <f t="shared" si="42"/>
        <v/>
      </c>
      <c r="W208" t="str">
        <f t="shared" si="42"/>
        <v/>
      </c>
      <c r="X208" t="str">
        <f t="shared" si="42"/>
        <v/>
      </c>
      <c r="Y208" t="str">
        <f t="shared" si="42"/>
        <v/>
      </c>
      <c r="Z208" t="str">
        <f t="shared" si="42"/>
        <v/>
      </c>
      <c r="AA208" t="str">
        <f t="shared" si="42"/>
        <v/>
      </c>
      <c r="AB208" t="str">
        <f t="shared" si="42"/>
        <v/>
      </c>
      <c r="AC208" t="str">
        <f t="shared" si="42"/>
        <v/>
      </c>
      <c r="AD208" t="str">
        <f t="shared" si="42"/>
        <v/>
      </c>
      <c r="AE208" t="str">
        <f t="shared" si="42"/>
        <v/>
      </c>
      <c r="AF208" t="str">
        <f t="shared" si="42"/>
        <v/>
      </c>
      <c r="AG208" t="str">
        <f t="shared" si="42"/>
        <v/>
      </c>
      <c r="AH208" t="str">
        <f t="shared" si="42"/>
        <v/>
      </c>
      <c r="AI208" t="str">
        <f t="shared" si="42"/>
        <v/>
      </c>
    </row>
    <row r="209" spans="1:35" x14ac:dyDescent="0.25">
      <c r="A209" t="str">
        <f t="shared" si="43"/>
        <v xml:space="preserve">  Large Van</v>
      </c>
      <c r="B209" t="str">
        <f t="shared" si="44"/>
        <v/>
      </c>
      <c r="C209" t="str">
        <f t="shared" si="42"/>
        <v/>
      </c>
      <c r="D209" t="str">
        <f t="shared" si="42"/>
        <v/>
      </c>
      <c r="E209" t="str">
        <f t="shared" si="42"/>
        <v/>
      </c>
      <c r="F209" t="str">
        <f t="shared" si="42"/>
        <v/>
      </c>
      <c r="G209" t="str">
        <f t="shared" si="42"/>
        <v/>
      </c>
      <c r="H209" t="str">
        <f t="shared" si="42"/>
        <v/>
      </c>
      <c r="I209" t="str">
        <f t="shared" si="42"/>
        <v/>
      </c>
      <c r="J209" t="str">
        <f t="shared" si="42"/>
        <v/>
      </c>
      <c r="K209" t="str">
        <f t="shared" si="42"/>
        <v/>
      </c>
      <c r="L209" t="str">
        <f t="shared" si="42"/>
        <v/>
      </c>
      <c r="M209" t="str">
        <f t="shared" si="42"/>
        <v/>
      </c>
      <c r="N209" t="str">
        <f t="shared" si="42"/>
        <v/>
      </c>
      <c r="O209" t="str">
        <f t="shared" si="42"/>
        <v/>
      </c>
      <c r="P209" t="str">
        <f t="shared" si="42"/>
        <v/>
      </c>
      <c r="Q209" t="str">
        <f t="shared" si="42"/>
        <v/>
      </c>
      <c r="R209" t="str">
        <f t="shared" si="42"/>
        <v/>
      </c>
      <c r="S209" t="str">
        <f t="shared" si="42"/>
        <v/>
      </c>
      <c r="T209" t="str">
        <f t="shared" si="42"/>
        <v/>
      </c>
      <c r="U209" t="str">
        <f t="shared" si="42"/>
        <v/>
      </c>
      <c r="V209" t="str">
        <f t="shared" si="42"/>
        <v/>
      </c>
      <c r="W209" t="str">
        <f t="shared" si="42"/>
        <v/>
      </c>
      <c r="X209" t="str">
        <f t="shared" si="42"/>
        <v/>
      </c>
      <c r="Y209" t="str">
        <f t="shared" si="42"/>
        <v/>
      </c>
      <c r="Z209" t="str">
        <f t="shared" si="42"/>
        <v/>
      </c>
      <c r="AA209" t="str">
        <f t="shared" si="42"/>
        <v/>
      </c>
      <c r="AB209" t="str">
        <f t="shared" si="42"/>
        <v/>
      </c>
      <c r="AC209" t="str">
        <f t="shared" si="42"/>
        <v/>
      </c>
      <c r="AD209" t="str">
        <f t="shared" si="42"/>
        <v/>
      </c>
      <c r="AE209" t="str">
        <f t="shared" si="42"/>
        <v/>
      </c>
      <c r="AF209" t="str">
        <f t="shared" si="42"/>
        <v/>
      </c>
      <c r="AG209" t="str">
        <f t="shared" si="42"/>
        <v/>
      </c>
      <c r="AH209" t="str">
        <f t="shared" si="42"/>
        <v/>
      </c>
      <c r="AI209" t="str">
        <f t="shared" si="42"/>
        <v/>
      </c>
    </row>
    <row r="210" spans="1:35" x14ac:dyDescent="0.25">
      <c r="A210" t="str">
        <f t="shared" si="43"/>
        <v xml:space="preserve">  Small Utility</v>
      </c>
      <c r="B210" t="str">
        <f t="shared" si="44"/>
        <v/>
      </c>
      <c r="C210" t="str">
        <f t="shared" si="42"/>
        <v/>
      </c>
      <c r="D210" t="str">
        <f t="shared" si="42"/>
        <v/>
      </c>
      <c r="E210" t="str">
        <f t="shared" si="42"/>
        <v/>
      </c>
      <c r="F210" t="str">
        <f t="shared" si="42"/>
        <v/>
      </c>
      <c r="G210" t="str">
        <f t="shared" si="42"/>
        <v/>
      </c>
      <c r="H210" t="str">
        <f t="shared" si="42"/>
        <v/>
      </c>
      <c r="I210" t="str">
        <f t="shared" si="42"/>
        <v/>
      </c>
      <c r="J210" t="str">
        <f t="shared" si="42"/>
        <v/>
      </c>
      <c r="K210" t="str">
        <f t="shared" si="42"/>
        <v/>
      </c>
      <c r="L210" t="str">
        <f t="shared" si="42"/>
        <v/>
      </c>
      <c r="M210" t="str">
        <f t="shared" si="42"/>
        <v/>
      </c>
      <c r="N210" t="str">
        <f t="shared" si="42"/>
        <v/>
      </c>
      <c r="O210" t="str">
        <f t="shared" si="42"/>
        <v/>
      </c>
      <c r="P210" t="str">
        <f t="shared" si="42"/>
        <v/>
      </c>
      <c r="Q210" t="str">
        <f t="shared" si="42"/>
        <v/>
      </c>
      <c r="R210" t="str">
        <f t="shared" si="42"/>
        <v/>
      </c>
      <c r="S210" t="str">
        <f t="shared" si="42"/>
        <v/>
      </c>
      <c r="T210" t="str">
        <f t="shared" si="42"/>
        <v/>
      </c>
      <c r="U210" t="str">
        <f t="shared" si="42"/>
        <v/>
      </c>
      <c r="V210" t="str">
        <f t="shared" si="42"/>
        <v/>
      </c>
      <c r="W210" t="str">
        <f t="shared" si="42"/>
        <v/>
      </c>
      <c r="X210" t="str">
        <f t="shared" si="42"/>
        <v/>
      </c>
      <c r="Y210" t="str">
        <f t="shared" si="42"/>
        <v/>
      </c>
      <c r="Z210" t="str">
        <f t="shared" si="42"/>
        <v/>
      </c>
      <c r="AA210" t="str">
        <f t="shared" si="42"/>
        <v/>
      </c>
      <c r="AB210" t="str">
        <f t="shared" si="42"/>
        <v/>
      </c>
      <c r="AC210" t="str">
        <f t="shared" si="42"/>
        <v/>
      </c>
      <c r="AD210" t="str">
        <f t="shared" si="42"/>
        <v/>
      </c>
      <c r="AE210" t="str">
        <f t="shared" si="42"/>
        <v/>
      </c>
      <c r="AF210" t="str">
        <f t="shared" si="42"/>
        <v/>
      </c>
      <c r="AG210" t="str">
        <f t="shared" si="42"/>
        <v/>
      </c>
      <c r="AH210" t="str">
        <f t="shared" si="42"/>
        <v/>
      </c>
      <c r="AI210" t="str">
        <f t="shared" si="42"/>
        <v/>
      </c>
    </row>
    <row r="211" spans="1:35" x14ac:dyDescent="0.25">
      <c r="A211" t="str">
        <f t="shared" si="43"/>
        <v xml:space="preserve">  Large Utility</v>
      </c>
      <c r="B211" t="str">
        <f t="shared" si="44"/>
        <v/>
      </c>
      <c r="C211" t="str">
        <f t="shared" si="42"/>
        <v/>
      </c>
      <c r="D211" t="str">
        <f t="shared" si="42"/>
        <v/>
      </c>
      <c r="E211" t="str">
        <f t="shared" si="42"/>
        <v/>
      </c>
      <c r="F211" t="str">
        <f t="shared" si="42"/>
        <v/>
      </c>
      <c r="G211" t="str">
        <f t="shared" si="42"/>
        <v/>
      </c>
      <c r="H211" t="str">
        <f t="shared" si="42"/>
        <v/>
      </c>
      <c r="I211" t="str">
        <f t="shared" si="42"/>
        <v/>
      </c>
      <c r="J211" t="str">
        <f t="shared" si="42"/>
        <v/>
      </c>
      <c r="K211" t="str">
        <f t="shared" si="42"/>
        <v/>
      </c>
      <c r="L211" t="str">
        <f t="shared" si="42"/>
        <v/>
      </c>
      <c r="M211" t="str">
        <f t="shared" si="42"/>
        <v/>
      </c>
      <c r="N211" t="str">
        <f t="shared" si="42"/>
        <v/>
      </c>
      <c r="O211" t="str">
        <f t="shared" si="42"/>
        <v/>
      </c>
      <c r="P211" t="str">
        <f t="shared" si="42"/>
        <v/>
      </c>
      <c r="Q211" t="str">
        <f t="shared" si="42"/>
        <v/>
      </c>
      <c r="R211" t="str">
        <f t="shared" si="42"/>
        <v/>
      </c>
      <c r="S211" t="str">
        <f t="shared" si="42"/>
        <v/>
      </c>
      <c r="T211" t="str">
        <f t="shared" si="42"/>
        <v/>
      </c>
      <c r="U211" t="str">
        <f t="shared" si="42"/>
        <v/>
      </c>
      <c r="V211" t="str">
        <f t="shared" si="42"/>
        <v/>
      </c>
      <c r="W211" t="str">
        <f t="shared" si="42"/>
        <v/>
      </c>
      <c r="X211" t="str">
        <f t="shared" si="42"/>
        <v/>
      </c>
      <c r="Y211" t="str">
        <f t="shared" si="42"/>
        <v/>
      </c>
      <c r="Z211" t="str">
        <f t="shared" si="42"/>
        <v/>
      </c>
      <c r="AA211" t="str">
        <f t="shared" si="42"/>
        <v/>
      </c>
      <c r="AB211" t="str">
        <f t="shared" si="42"/>
        <v/>
      </c>
      <c r="AC211" t="str">
        <f t="shared" si="42"/>
        <v/>
      </c>
      <c r="AD211" t="str">
        <f t="shared" si="42"/>
        <v/>
      </c>
      <c r="AE211" t="str">
        <f t="shared" si="42"/>
        <v/>
      </c>
      <c r="AF211" t="str">
        <f t="shared" si="42"/>
        <v/>
      </c>
      <c r="AG211" t="str">
        <f t="shared" si="42"/>
        <v/>
      </c>
      <c r="AH211" t="str">
        <f t="shared" si="42"/>
        <v/>
      </c>
      <c r="AI211" t="str">
        <f t="shared" si="42"/>
        <v/>
      </c>
    </row>
    <row r="212" spans="1:35" x14ac:dyDescent="0.25">
      <c r="A212" t="str">
        <f t="shared" si="43"/>
        <v xml:space="preserve">  Small Crossover Trucks</v>
      </c>
      <c r="B212" t="str">
        <f t="shared" si="44"/>
        <v/>
      </c>
      <c r="C212" t="str">
        <f t="shared" si="42"/>
        <v/>
      </c>
      <c r="D212">
        <f t="shared" si="42"/>
        <v>1.7050459658931042E-2</v>
      </c>
      <c r="E212">
        <f t="shared" si="42"/>
        <v>1.9745661945134423E-2</v>
      </c>
      <c r="F212">
        <f t="shared" si="42"/>
        <v>2.5913554065117993E-2</v>
      </c>
      <c r="G212">
        <f t="shared" si="42"/>
        <v>3.2508323157095433E-2</v>
      </c>
      <c r="H212">
        <f t="shared" si="42"/>
        <v>3.1376889332026731E-2</v>
      </c>
      <c r="I212">
        <f t="shared" si="42"/>
        <v>3.2315083005923777E-2</v>
      </c>
      <c r="J212">
        <f t="shared" si="42"/>
        <v>3.2981793960162625E-2</v>
      </c>
      <c r="K212">
        <f t="shared" si="42"/>
        <v>3.3116939414541517E-2</v>
      </c>
      <c r="L212">
        <f t="shared" si="42"/>
        <v>3.2512964954289819E-2</v>
      </c>
      <c r="M212">
        <f t="shared" si="42"/>
        <v>3.0845129445970725E-2</v>
      </c>
      <c r="N212">
        <f t="shared" si="42"/>
        <v>3.0087133146619451E-2</v>
      </c>
      <c r="O212">
        <f t="shared" si="42"/>
        <v>2.9075319992919572E-2</v>
      </c>
      <c r="P212">
        <f t="shared" si="42"/>
        <v>2.7873286995697678E-2</v>
      </c>
      <c r="Q212">
        <f t="shared" si="42"/>
        <v>2.5483425214457338E-2</v>
      </c>
      <c r="R212">
        <f t="shared" si="42"/>
        <v>2.4589540596064847E-2</v>
      </c>
      <c r="S212">
        <f t="shared" si="42"/>
        <v>2.3921360356455305E-2</v>
      </c>
      <c r="T212">
        <f t="shared" si="42"/>
        <v>2.3447742235732202E-2</v>
      </c>
      <c r="U212">
        <f t="shared" si="42"/>
        <v>2.3202518536620489E-2</v>
      </c>
      <c r="V212">
        <f t="shared" si="42"/>
        <v>2.2758690064885262E-2</v>
      </c>
      <c r="W212">
        <f t="shared" si="42"/>
        <v>2.2716447017625829E-2</v>
      </c>
      <c r="X212">
        <f t="shared" si="42"/>
        <v>2.2803122544922699E-2</v>
      </c>
      <c r="Y212">
        <f t="shared" si="42"/>
        <v>2.2994859039602689E-2</v>
      </c>
      <c r="Z212">
        <f t="shared" si="42"/>
        <v>2.3303096960086134E-2</v>
      </c>
      <c r="AA212">
        <f t="shared" si="42"/>
        <v>2.3623309738965332E-2</v>
      </c>
      <c r="AB212">
        <f t="shared" si="42"/>
        <v>2.4071439597622049E-2</v>
      </c>
      <c r="AC212">
        <f t="shared" si="42"/>
        <v>2.4603459451778817E-2</v>
      </c>
      <c r="AD212">
        <f t="shared" si="42"/>
        <v>2.5176467415348822E-2</v>
      </c>
      <c r="AE212">
        <f t="shared" si="42"/>
        <v>2.5856784423922044E-2</v>
      </c>
      <c r="AF212">
        <f t="shared" si="42"/>
        <v>2.6652407483432995E-2</v>
      </c>
      <c r="AG212">
        <f t="shared" si="42"/>
        <v>2.7485433739525167E-2</v>
      </c>
      <c r="AH212">
        <f t="shared" si="42"/>
        <v>2.8422730508260052E-2</v>
      </c>
      <c r="AI212">
        <f t="shared" si="42"/>
        <v>2.9528634585495636E-2</v>
      </c>
    </row>
    <row r="213" spans="1:35" x14ac:dyDescent="0.25">
      <c r="A213" t="str">
        <f t="shared" si="43"/>
        <v xml:space="preserve">  Large Crossover Trucks</v>
      </c>
      <c r="B213" t="str">
        <f t="shared" si="44"/>
        <v/>
      </c>
      <c r="C213" t="str">
        <f t="shared" si="42"/>
        <v/>
      </c>
      <c r="D213">
        <f t="shared" si="42"/>
        <v>2.0541124126703753E-2</v>
      </c>
      <c r="E213">
        <f t="shared" si="42"/>
        <v>2.381352158637657E-2</v>
      </c>
      <c r="F213">
        <f t="shared" si="42"/>
        <v>3.1146448198803332E-2</v>
      </c>
      <c r="G213">
        <f t="shared" si="42"/>
        <v>3.9093219480957841E-2</v>
      </c>
      <c r="H213">
        <f t="shared" si="42"/>
        <v>3.7727174555148874E-2</v>
      </c>
      <c r="I213">
        <f t="shared" ref="I213:AI213" si="45">IF(I120=0,"",I44)</f>
        <v>3.8856794253304884E-2</v>
      </c>
      <c r="J213">
        <f t="shared" si="45"/>
        <v>3.9984466203599155E-2</v>
      </c>
      <c r="K213">
        <f t="shared" si="45"/>
        <v>3.9811850561831744E-2</v>
      </c>
      <c r="L213">
        <f t="shared" si="45"/>
        <v>3.913509793370868E-2</v>
      </c>
      <c r="M213">
        <f t="shared" si="45"/>
        <v>3.7080404512387831E-2</v>
      </c>
      <c r="N213">
        <f t="shared" si="45"/>
        <v>3.6236130254878138E-2</v>
      </c>
      <c r="O213">
        <f t="shared" si="45"/>
        <v>3.4942987196472194E-2</v>
      </c>
      <c r="P213">
        <f t="shared" si="45"/>
        <v>3.3522238296925293E-2</v>
      </c>
      <c r="Q213">
        <f t="shared" si="45"/>
        <v>3.0642657699866974E-2</v>
      </c>
      <c r="R213">
        <f t="shared" si="45"/>
        <v>2.9539084486896312E-2</v>
      </c>
      <c r="S213">
        <f t="shared" si="45"/>
        <v>2.8762363618154634E-2</v>
      </c>
      <c r="T213">
        <f t="shared" si="45"/>
        <v>2.8185977173110298E-2</v>
      </c>
      <c r="U213">
        <f t="shared" si="45"/>
        <v>2.7892111966066134E-2</v>
      </c>
      <c r="V213">
        <f t="shared" si="45"/>
        <v>2.7333212498301406E-2</v>
      </c>
      <c r="W213">
        <f t="shared" si="45"/>
        <v>2.7286003862456762E-2</v>
      </c>
      <c r="X213">
        <f t="shared" si="45"/>
        <v>2.7395431391281155E-2</v>
      </c>
      <c r="Y213">
        <f t="shared" si="45"/>
        <v>2.7623688566859591E-2</v>
      </c>
      <c r="Z213">
        <f t="shared" si="45"/>
        <v>2.7969449465274868E-2</v>
      </c>
      <c r="AA213">
        <f t="shared" si="45"/>
        <v>2.8372262522038151E-2</v>
      </c>
      <c r="AB213">
        <f t="shared" si="45"/>
        <v>2.8889255790627441E-2</v>
      </c>
      <c r="AC213">
        <f t="shared" si="45"/>
        <v>2.9520550210059369E-2</v>
      </c>
      <c r="AD213">
        <f t="shared" si="45"/>
        <v>3.0208559150437318E-2</v>
      </c>
      <c r="AE213">
        <f t="shared" si="45"/>
        <v>3.1025762841414832E-2</v>
      </c>
      <c r="AF213">
        <f t="shared" si="45"/>
        <v>3.1973674294368953E-2</v>
      </c>
      <c r="AG213">
        <f t="shared" si="45"/>
        <v>3.2971455175153166E-2</v>
      </c>
      <c r="AH213">
        <f t="shared" si="45"/>
        <v>3.4075746713627272E-2</v>
      </c>
      <c r="AI213">
        <f t="shared" si="45"/>
        <v>3.5395327660608905E-2</v>
      </c>
    </row>
    <row r="215" spans="1:35" x14ac:dyDescent="0.25">
      <c r="A215" s="39" t="str">
        <f t="shared" ref="A215:A247" si="46">A122</f>
        <v xml:space="preserve">   Plug-in 10 Gasoline Hybrid</v>
      </c>
      <c r="B215" t="str">
        <f>IF(B123=0,"",B29)</f>
        <v/>
      </c>
    </row>
    <row r="216" spans="1:35" x14ac:dyDescent="0.25">
      <c r="A216" s="39" t="str">
        <f t="shared" si="46"/>
        <v xml:space="preserve">  Mini-compact Cars</v>
      </c>
      <c r="B216" t="str">
        <f>IF(B123=0,"",B48)</f>
        <v/>
      </c>
      <c r="C216" t="str">
        <f t="shared" ref="C216:AI224" si="47">IF(C123=0,"",C48)</f>
        <v/>
      </c>
      <c r="D216" t="str">
        <f t="shared" si="47"/>
        <v/>
      </c>
      <c r="E216" t="str">
        <f t="shared" si="47"/>
        <v/>
      </c>
      <c r="F216" t="str">
        <f t="shared" si="47"/>
        <v/>
      </c>
      <c r="G216" t="str">
        <f t="shared" si="47"/>
        <v/>
      </c>
      <c r="H216" t="str">
        <f t="shared" si="47"/>
        <v/>
      </c>
      <c r="I216" t="str">
        <f t="shared" si="47"/>
        <v/>
      </c>
      <c r="J216" t="str">
        <f t="shared" si="47"/>
        <v/>
      </c>
      <c r="K216" t="str">
        <f t="shared" si="47"/>
        <v/>
      </c>
      <c r="L216" t="str">
        <f t="shared" si="47"/>
        <v/>
      </c>
      <c r="M216" t="str">
        <f t="shared" si="47"/>
        <v/>
      </c>
      <c r="N216" t="str">
        <f t="shared" si="47"/>
        <v/>
      </c>
      <c r="O216" t="str">
        <f t="shared" si="47"/>
        <v/>
      </c>
      <c r="P216" t="str">
        <f t="shared" si="47"/>
        <v/>
      </c>
      <c r="Q216" t="str">
        <f t="shared" si="47"/>
        <v/>
      </c>
      <c r="R216" t="str">
        <f t="shared" si="47"/>
        <v/>
      </c>
      <c r="S216" t="str">
        <f t="shared" si="47"/>
        <v/>
      </c>
      <c r="T216" t="str">
        <f t="shared" si="47"/>
        <v/>
      </c>
      <c r="U216" t="str">
        <f t="shared" si="47"/>
        <v/>
      </c>
      <c r="V216" t="str">
        <f t="shared" si="47"/>
        <v/>
      </c>
      <c r="W216" t="str">
        <f t="shared" si="47"/>
        <v/>
      </c>
      <c r="X216" t="str">
        <f t="shared" si="47"/>
        <v/>
      </c>
      <c r="Y216" t="str">
        <f t="shared" si="47"/>
        <v/>
      </c>
      <c r="Z216" t="str">
        <f t="shared" si="47"/>
        <v/>
      </c>
      <c r="AA216" t="str">
        <f t="shared" si="47"/>
        <v/>
      </c>
      <c r="AB216" t="str">
        <f t="shared" si="47"/>
        <v/>
      </c>
      <c r="AC216" t="str">
        <f t="shared" si="47"/>
        <v/>
      </c>
      <c r="AD216" t="str">
        <f t="shared" si="47"/>
        <v/>
      </c>
      <c r="AE216" t="str">
        <f t="shared" si="47"/>
        <v/>
      </c>
      <c r="AF216" t="str">
        <f t="shared" si="47"/>
        <v/>
      </c>
      <c r="AG216" t="str">
        <f t="shared" si="47"/>
        <v/>
      </c>
      <c r="AH216" t="str">
        <f t="shared" si="47"/>
        <v/>
      </c>
      <c r="AI216" t="str">
        <f t="shared" si="47"/>
        <v/>
      </c>
    </row>
    <row r="217" spans="1:35" x14ac:dyDescent="0.25">
      <c r="A217" s="39" t="str">
        <f t="shared" si="46"/>
        <v xml:space="preserve">  Subcompact Cars</v>
      </c>
      <c r="B217" t="str">
        <f t="shared" ref="B217:Q231" si="48">IF(B124=0,"",B49)</f>
        <v/>
      </c>
      <c r="C217" t="str">
        <f t="shared" si="48"/>
        <v/>
      </c>
      <c r="D217" t="str">
        <f t="shared" si="48"/>
        <v/>
      </c>
      <c r="E217" t="str">
        <f t="shared" si="48"/>
        <v/>
      </c>
      <c r="F217" t="str">
        <f t="shared" si="48"/>
        <v/>
      </c>
      <c r="G217" t="str">
        <f t="shared" si="48"/>
        <v/>
      </c>
      <c r="H217" t="str">
        <f t="shared" si="48"/>
        <v/>
      </c>
      <c r="I217" t="str">
        <f t="shared" si="48"/>
        <v/>
      </c>
      <c r="J217">
        <f t="shared" si="48"/>
        <v>2.5353521004947897E-2</v>
      </c>
      <c r="K217">
        <f t="shared" si="48"/>
        <v>2.5275992043020383E-2</v>
      </c>
      <c r="L217">
        <f t="shared" si="48"/>
        <v>2.5810204380611726E-2</v>
      </c>
      <c r="M217">
        <f t="shared" si="48"/>
        <v>2.605508251247517E-2</v>
      </c>
      <c r="N217">
        <f t="shared" si="48"/>
        <v>2.6844852398424667E-2</v>
      </c>
      <c r="O217">
        <f t="shared" si="48"/>
        <v>2.6667512730376423E-2</v>
      </c>
      <c r="P217">
        <f t="shared" si="48"/>
        <v>2.6958040219636423E-2</v>
      </c>
      <c r="Q217">
        <f t="shared" si="48"/>
        <v>2.7050617541607581E-2</v>
      </c>
      <c r="R217">
        <f t="shared" si="47"/>
        <v>2.7080531815967951E-2</v>
      </c>
      <c r="S217">
        <f t="shared" si="47"/>
        <v>2.7195377093981919E-2</v>
      </c>
      <c r="T217">
        <f t="shared" si="47"/>
        <v>2.7212503869626307E-2</v>
      </c>
      <c r="U217">
        <f t="shared" si="47"/>
        <v>2.7236027631719353E-2</v>
      </c>
      <c r="V217">
        <f t="shared" si="47"/>
        <v>2.7005242803551564E-2</v>
      </c>
      <c r="W217">
        <f t="shared" si="47"/>
        <v>2.7134074173825837E-2</v>
      </c>
      <c r="X217">
        <f t="shared" si="47"/>
        <v>2.7061129705179109E-2</v>
      </c>
      <c r="Y217">
        <f t="shared" si="47"/>
        <v>2.6970174546713119E-2</v>
      </c>
      <c r="Z217">
        <f t="shared" si="47"/>
        <v>2.6714810873041863E-2</v>
      </c>
      <c r="AA217">
        <f t="shared" si="47"/>
        <v>2.6589175003495186E-2</v>
      </c>
      <c r="AB217">
        <f t="shared" si="47"/>
        <v>2.6238418264760345E-2</v>
      </c>
      <c r="AC217">
        <f t="shared" si="47"/>
        <v>2.5944307178832459E-2</v>
      </c>
      <c r="AD217">
        <f t="shared" si="47"/>
        <v>2.5708892528001005E-2</v>
      </c>
      <c r="AE217">
        <f t="shared" si="47"/>
        <v>2.5408856679076094E-2</v>
      </c>
      <c r="AF217">
        <f t="shared" si="47"/>
        <v>2.504195526554168E-2</v>
      </c>
      <c r="AG217">
        <f t="shared" si="47"/>
        <v>2.4750031187166996E-2</v>
      </c>
      <c r="AH217">
        <f t="shared" si="47"/>
        <v>2.430003551115676E-2</v>
      </c>
      <c r="AI217">
        <f t="shared" si="47"/>
        <v>2.3884861281058007E-2</v>
      </c>
    </row>
    <row r="218" spans="1:35" x14ac:dyDescent="0.25">
      <c r="A218" s="39" t="str">
        <f t="shared" si="46"/>
        <v xml:space="preserve">  Compact Cars</v>
      </c>
      <c r="B218">
        <f t="shared" si="48"/>
        <v>0.14248157762142047</v>
      </c>
      <c r="C218">
        <f t="shared" si="47"/>
        <v>0.14188788251837486</v>
      </c>
      <c r="D218">
        <f t="shared" si="47"/>
        <v>0.12743980394808407</v>
      </c>
      <c r="E218">
        <f t="shared" si="47"/>
        <v>0.12520384385272265</v>
      </c>
      <c r="F218">
        <f t="shared" si="47"/>
        <v>0.11248422106143406</v>
      </c>
      <c r="G218">
        <f t="shared" si="47"/>
        <v>0.10709387581647865</v>
      </c>
      <c r="H218">
        <f t="shared" si="47"/>
        <v>0.10557643367209421</v>
      </c>
      <c r="I218">
        <f t="shared" si="47"/>
        <v>0.1042176417852767</v>
      </c>
      <c r="J218">
        <f t="shared" si="47"/>
        <v>0.10166680616294604</v>
      </c>
      <c r="K218">
        <f t="shared" si="47"/>
        <v>0.10198000904032586</v>
      </c>
      <c r="L218">
        <f t="shared" si="47"/>
        <v>0.10374280100590888</v>
      </c>
      <c r="M218">
        <f t="shared" si="47"/>
        <v>0.1050180711600968</v>
      </c>
      <c r="N218">
        <f t="shared" si="47"/>
        <v>0.10778935046199316</v>
      </c>
      <c r="O218">
        <f t="shared" si="47"/>
        <v>0.10737317464604745</v>
      </c>
      <c r="P218">
        <f t="shared" si="47"/>
        <v>0.10835353337495952</v>
      </c>
      <c r="Q218">
        <f t="shared" si="47"/>
        <v>0.10870562696489532</v>
      </c>
      <c r="R218">
        <f t="shared" si="47"/>
        <v>0.10885376773172023</v>
      </c>
      <c r="S218">
        <f t="shared" si="47"/>
        <v>0.10925410059355871</v>
      </c>
      <c r="T218">
        <f t="shared" si="47"/>
        <v>0.10929263653356434</v>
      </c>
      <c r="U218">
        <f t="shared" si="47"/>
        <v>0.10929189082274297</v>
      </c>
      <c r="V218">
        <f t="shared" si="47"/>
        <v>0.10848099853423336</v>
      </c>
      <c r="W218">
        <f t="shared" si="47"/>
        <v>0.10885876995266094</v>
      </c>
      <c r="X218">
        <f t="shared" si="47"/>
        <v>0.10848972537447871</v>
      </c>
      <c r="Y218">
        <f t="shared" si="47"/>
        <v>0.10804669579085219</v>
      </c>
      <c r="Z218">
        <f t="shared" si="47"/>
        <v>0.10705687991243314</v>
      </c>
      <c r="AA218">
        <f t="shared" si="47"/>
        <v>0.10644156777233348</v>
      </c>
      <c r="AB218">
        <f t="shared" si="47"/>
        <v>0.10512309897210841</v>
      </c>
      <c r="AC218">
        <f t="shared" si="47"/>
        <v>0.10393427634849385</v>
      </c>
      <c r="AD218">
        <f t="shared" si="47"/>
        <v>0.10293551701616262</v>
      </c>
      <c r="AE218">
        <f t="shared" si="47"/>
        <v>0.10168817250370996</v>
      </c>
      <c r="AF218">
        <f t="shared" si="47"/>
        <v>0.10021893153458965</v>
      </c>
      <c r="AG218">
        <f t="shared" si="47"/>
        <v>9.8969696499022958E-2</v>
      </c>
      <c r="AH218">
        <f t="shared" si="47"/>
        <v>9.7219824669155894E-2</v>
      </c>
      <c r="AI218">
        <f t="shared" si="47"/>
        <v>9.553812143103281E-2</v>
      </c>
    </row>
    <row r="219" spans="1:35" x14ac:dyDescent="0.25">
      <c r="A219" s="39" t="str">
        <f t="shared" si="46"/>
        <v xml:space="preserve">  Midsize Cars</v>
      </c>
      <c r="B219">
        <f t="shared" si="48"/>
        <v>0.31301076823258339</v>
      </c>
      <c r="C219">
        <f t="shared" si="47"/>
        <v>0.3068048049210913</v>
      </c>
      <c r="D219">
        <f t="shared" si="47"/>
        <v>0.29858778499929678</v>
      </c>
      <c r="E219">
        <f t="shared" si="47"/>
        <v>0.28657119724775748</v>
      </c>
      <c r="F219">
        <f t="shared" si="47"/>
        <v>0.26289881476195459</v>
      </c>
      <c r="G219">
        <f t="shared" si="47"/>
        <v>0.24937229928614457</v>
      </c>
      <c r="H219">
        <f t="shared" si="47"/>
        <v>0.24362345691604032</v>
      </c>
      <c r="I219">
        <f t="shared" si="47"/>
        <v>0.24061528416482014</v>
      </c>
      <c r="J219">
        <f t="shared" si="47"/>
        <v>0.23633185816024424</v>
      </c>
      <c r="K219">
        <f t="shared" si="47"/>
        <v>0.23650799122348257</v>
      </c>
      <c r="L219">
        <f t="shared" si="47"/>
        <v>0.23825838850331837</v>
      </c>
      <c r="M219">
        <f t="shared" si="47"/>
        <v>0.24355106225373918</v>
      </c>
      <c r="N219">
        <f t="shared" si="47"/>
        <v>0.24564586956867751</v>
      </c>
      <c r="O219">
        <f t="shared" si="47"/>
        <v>0.24946175199292095</v>
      </c>
      <c r="P219">
        <f t="shared" si="47"/>
        <v>0.25007017920917712</v>
      </c>
      <c r="Q219">
        <f t="shared" si="47"/>
        <v>0.25140838993102682</v>
      </c>
      <c r="R219">
        <f t="shared" si="47"/>
        <v>0.25255662353675773</v>
      </c>
      <c r="S219">
        <f t="shared" si="47"/>
        <v>0.25261321651053453</v>
      </c>
      <c r="T219">
        <f t="shared" si="47"/>
        <v>0.25293397983795413</v>
      </c>
      <c r="U219">
        <f t="shared" si="47"/>
        <v>0.25245411985829119</v>
      </c>
      <c r="V219">
        <f t="shared" si="47"/>
        <v>0.25222178387453059</v>
      </c>
      <c r="W219">
        <f t="shared" si="47"/>
        <v>0.25188867836914014</v>
      </c>
      <c r="X219">
        <f t="shared" si="47"/>
        <v>0.25078579693159486</v>
      </c>
      <c r="Y219">
        <f t="shared" si="47"/>
        <v>0.24957141823233722</v>
      </c>
      <c r="Z219">
        <f t="shared" si="47"/>
        <v>0.24797061671034246</v>
      </c>
      <c r="AA219">
        <f t="shared" si="47"/>
        <v>0.24562114559060522</v>
      </c>
      <c r="AB219">
        <f t="shared" si="47"/>
        <v>0.24375264604632388</v>
      </c>
      <c r="AC219">
        <f t="shared" si="47"/>
        <v>0.24124405734473819</v>
      </c>
      <c r="AD219">
        <f t="shared" si="47"/>
        <v>0.23844064685725777</v>
      </c>
      <c r="AE219">
        <f t="shared" si="47"/>
        <v>0.23525122604220988</v>
      </c>
      <c r="AF219">
        <f t="shared" si="47"/>
        <v>0.23202264117946012</v>
      </c>
      <c r="AG219">
        <f t="shared" si="47"/>
        <v>0.22851555403686641</v>
      </c>
      <c r="AH219">
        <f t="shared" si="47"/>
        <v>0.22535205418943835</v>
      </c>
      <c r="AI219">
        <f t="shared" si="47"/>
        <v>0.22157358704607141</v>
      </c>
    </row>
    <row r="220" spans="1:35" x14ac:dyDescent="0.25">
      <c r="A220" s="39" t="str">
        <f t="shared" si="46"/>
        <v xml:space="preserve">  Large Cars</v>
      </c>
      <c r="B220">
        <f t="shared" si="48"/>
        <v>7.7315088435466639E-2</v>
      </c>
      <c r="C220">
        <f t="shared" si="47"/>
        <v>7.4926248261545092E-2</v>
      </c>
      <c r="D220">
        <f t="shared" si="47"/>
        <v>7.3466092868632843E-2</v>
      </c>
      <c r="E220">
        <f t="shared" si="47"/>
        <v>6.9536495631623771E-2</v>
      </c>
      <c r="F220">
        <f t="shared" si="47"/>
        <v>6.3972889975225641E-2</v>
      </c>
      <c r="G220">
        <f t="shared" si="47"/>
        <v>5.9815431936343345E-2</v>
      </c>
      <c r="H220">
        <f t="shared" si="47"/>
        <v>5.8007126414636408E-2</v>
      </c>
      <c r="I220">
        <f t="shared" si="47"/>
        <v>5.7712633965536046E-2</v>
      </c>
      <c r="J220">
        <f t="shared" si="47"/>
        <v>5.6073571519566712E-2</v>
      </c>
      <c r="K220">
        <f t="shared" si="47"/>
        <v>5.6494650614014257E-2</v>
      </c>
      <c r="L220">
        <f t="shared" si="47"/>
        <v>5.6654105557046988E-2</v>
      </c>
      <c r="M220">
        <f t="shared" si="47"/>
        <v>5.7945052645843702E-2</v>
      </c>
      <c r="N220">
        <f t="shared" si="47"/>
        <v>5.8088437207338084E-2</v>
      </c>
      <c r="O220">
        <f t="shared" si="47"/>
        <v>5.9030894535069024E-2</v>
      </c>
      <c r="P220">
        <f t="shared" si="47"/>
        <v>5.8997499050948581E-2</v>
      </c>
      <c r="Q220">
        <f t="shared" si="47"/>
        <v>5.9221272635277343E-2</v>
      </c>
      <c r="R220">
        <f t="shared" si="47"/>
        <v>5.9426612950118342E-2</v>
      </c>
      <c r="S220">
        <f t="shared" si="47"/>
        <v>5.9447041042074621E-2</v>
      </c>
      <c r="T220">
        <f t="shared" si="47"/>
        <v>5.9462349965906186E-2</v>
      </c>
      <c r="U220">
        <f t="shared" si="47"/>
        <v>5.9239493375081935E-2</v>
      </c>
      <c r="V220">
        <f t="shared" si="47"/>
        <v>5.9179698167164813E-2</v>
      </c>
      <c r="W220">
        <f t="shared" si="47"/>
        <v>5.8976195800776239E-2</v>
      </c>
      <c r="X220">
        <f t="shared" si="47"/>
        <v>5.8631107768031439E-2</v>
      </c>
      <c r="Y220">
        <f t="shared" si="47"/>
        <v>5.8270570327453322E-2</v>
      </c>
      <c r="Z220">
        <f t="shared" si="47"/>
        <v>5.7858942823639903E-2</v>
      </c>
      <c r="AA220">
        <f t="shared" si="47"/>
        <v>5.7214281243404941E-2</v>
      </c>
      <c r="AB220">
        <f t="shared" si="47"/>
        <v>5.6772240916857883E-2</v>
      </c>
      <c r="AC220">
        <f t="shared" si="47"/>
        <v>5.6143561625978562E-2</v>
      </c>
      <c r="AD220">
        <f t="shared" si="47"/>
        <v>5.5423199152562233E-2</v>
      </c>
      <c r="AE220">
        <f t="shared" si="47"/>
        <v>5.4624441864265016E-2</v>
      </c>
      <c r="AF220">
        <f t="shared" si="47"/>
        <v>5.3838089689152969E-2</v>
      </c>
      <c r="AG220">
        <f t="shared" si="47"/>
        <v>5.2953274246292217E-2</v>
      </c>
      <c r="AH220">
        <f t="shared" si="47"/>
        <v>5.2206822283334169E-2</v>
      </c>
      <c r="AI220">
        <f t="shared" si="47"/>
        <v>5.1297570845926066E-2</v>
      </c>
    </row>
    <row r="221" spans="1:35" x14ac:dyDescent="0.25">
      <c r="A221" s="39" t="str">
        <f t="shared" si="46"/>
        <v xml:space="preserve">  Two Seater Cars</v>
      </c>
      <c r="B221">
        <f t="shared" si="48"/>
        <v>8.1271573126498516E-3</v>
      </c>
      <c r="C221">
        <f t="shared" si="47"/>
        <v>8.1134519856101584E-3</v>
      </c>
      <c r="D221">
        <f t="shared" si="47"/>
        <v>7.737719246425293E-3</v>
      </c>
      <c r="E221">
        <f t="shared" si="47"/>
        <v>7.5547055398892705E-3</v>
      </c>
      <c r="F221">
        <f t="shared" si="47"/>
        <v>6.8852946098098954E-3</v>
      </c>
      <c r="G221">
        <f t="shared" si="47"/>
        <v>6.5776833113119094E-3</v>
      </c>
      <c r="H221">
        <f t="shared" si="47"/>
        <v>6.4189168748875298E-3</v>
      </c>
      <c r="I221">
        <f t="shared" si="47"/>
        <v>6.3348686962471168E-3</v>
      </c>
      <c r="J221">
        <f t="shared" si="47"/>
        <v>6.2840332903595494E-3</v>
      </c>
      <c r="K221">
        <f t="shared" si="47"/>
        <v>6.2566286498921602E-3</v>
      </c>
      <c r="L221">
        <f t="shared" si="47"/>
        <v>6.3317239671994508E-3</v>
      </c>
      <c r="M221">
        <f t="shared" si="47"/>
        <v>6.4657981471102372E-3</v>
      </c>
      <c r="N221">
        <f t="shared" si="47"/>
        <v>6.5686730520367166E-3</v>
      </c>
      <c r="O221">
        <f t="shared" si="47"/>
        <v>6.6277433619978529E-3</v>
      </c>
      <c r="P221">
        <f t="shared" si="47"/>
        <v>6.6695747054644613E-3</v>
      </c>
      <c r="Q221">
        <f t="shared" si="47"/>
        <v>6.7053315477912994E-3</v>
      </c>
      <c r="R221">
        <f t="shared" si="47"/>
        <v>6.7334700159920316E-3</v>
      </c>
      <c r="S221">
        <f t="shared" si="47"/>
        <v>6.751082153910579E-3</v>
      </c>
      <c r="T221">
        <f t="shared" si="47"/>
        <v>6.7621787978707493E-3</v>
      </c>
      <c r="U221">
        <f t="shared" si="47"/>
        <v>6.7586669821478856E-3</v>
      </c>
      <c r="V221">
        <f t="shared" si="47"/>
        <v>6.740577674760522E-3</v>
      </c>
      <c r="W221">
        <f t="shared" si="47"/>
        <v>6.749303370403522E-3</v>
      </c>
      <c r="X221">
        <f t="shared" si="47"/>
        <v>6.7262773848618552E-3</v>
      </c>
      <c r="Y221">
        <f t="shared" si="47"/>
        <v>6.7002364774280936E-3</v>
      </c>
      <c r="Z221">
        <f t="shared" si="47"/>
        <v>6.653670315795974E-3</v>
      </c>
      <c r="AA221">
        <f t="shared" si="47"/>
        <v>6.6044514796430257E-3</v>
      </c>
      <c r="AB221">
        <f t="shared" si="47"/>
        <v>6.5459521197099154E-3</v>
      </c>
      <c r="AC221">
        <f t="shared" si="47"/>
        <v>6.4796975300303629E-3</v>
      </c>
      <c r="AD221">
        <f t="shared" si="47"/>
        <v>6.4132029599545471E-3</v>
      </c>
      <c r="AE221">
        <f t="shared" si="47"/>
        <v>6.3344837866974668E-3</v>
      </c>
      <c r="AF221">
        <f t="shared" si="47"/>
        <v>6.2494570936571323E-3</v>
      </c>
      <c r="AG221">
        <f t="shared" si="47"/>
        <v>6.1639841624306704E-3</v>
      </c>
      <c r="AH221">
        <f t="shared" si="47"/>
        <v>6.0714140485066959E-3</v>
      </c>
      <c r="AI221">
        <f t="shared" si="47"/>
        <v>5.9696268884254118E-3</v>
      </c>
    </row>
    <row r="222" spans="1:35" x14ac:dyDescent="0.25">
      <c r="A222" s="39" t="str">
        <f t="shared" si="46"/>
        <v xml:space="preserve">  Small Crossover Cars</v>
      </c>
      <c r="B222">
        <f t="shared" si="48"/>
        <v>0.14146055353764236</v>
      </c>
      <c r="C222">
        <f t="shared" si="47"/>
        <v>0.15175965263955393</v>
      </c>
      <c r="D222">
        <f t="shared" si="47"/>
        <v>0.13839174205816451</v>
      </c>
      <c r="E222">
        <f t="shared" si="47"/>
        <v>0.14010303031573498</v>
      </c>
      <c r="F222">
        <f t="shared" si="47"/>
        <v>0.12856250651855708</v>
      </c>
      <c r="G222">
        <f t="shared" si="47"/>
        <v>0.12499548911841481</v>
      </c>
      <c r="H222">
        <f t="shared" si="47"/>
        <v>0.12466656701671705</v>
      </c>
      <c r="I222">
        <f t="shared" si="47"/>
        <v>0.12518949096454898</v>
      </c>
      <c r="J222">
        <f t="shared" si="47"/>
        <v>0.12370528705542677</v>
      </c>
      <c r="K222">
        <f t="shared" si="47"/>
        <v>0.12592714011785758</v>
      </c>
      <c r="L222">
        <f t="shared" si="47"/>
        <v>0.12973094557495565</v>
      </c>
      <c r="M222">
        <f t="shared" si="47"/>
        <v>0.13206482602235903</v>
      </c>
      <c r="N222">
        <f t="shared" si="47"/>
        <v>0.13717368007130185</v>
      </c>
      <c r="O222">
        <f t="shared" si="47"/>
        <v>0.13693267130962611</v>
      </c>
      <c r="P222">
        <f t="shared" si="47"/>
        <v>0.13936217897291722</v>
      </c>
      <c r="Q222">
        <f t="shared" si="47"/>
        <v>0.14063553886487087</v>
      </c>
      <c r="R222">
        <f t="shared" si="47"/>
        <v>0.14155889190602114</v>
      </c>
      <c r="S222">
        <f t="shared" si="47"/>
        <v>0.143295402352729</v>
      </c>
      <c r="T222">
        <f t="shared" si="47"/>
        <v>0.14413746430225921</v>
      </c>
      <c r="U222">
        <f t="shared" si="47"/>
        <v>0.14494189541408184</v>
      </c>
      <c r="V222">
        <f t="shared" si="47"/>
        <v>0.14431450958001929</v>
      </c>
      <c r="W222">
        <f t="shared" si="47"/>
        <v>0.1456526653632062</v>
      </c>
      <c r="X222">
        <f t="shared" si="47"/>
        <v>0.14580056151474996</v>
      </c>
      <c r="Y222">
        <f t="shared" si="47"/>
        <v>0.1456467981654132</v>
      </c>
      <c r="Z222">
        <f t="shared" si="47"/>
        <v>0.14479174151639801</v>
      </c>
      <c r="AA222">
        <f t="shared" si="47"/>
        <v>0.14464897813046215</v>
      </c>
      <c r="AB222">
        <f t="shared" si="47"/>
        <v>0.14321708393794799</v>
      </c>
      <c r="AC222">
        <f t="shared" si="47"/>
        <v>0.14206810156364388</v>
      </c>
      <c r="AD222">
        <f t="shared" si="47"/>
        <v>0.14125595924243275</v>
      </c>
      <c r="AE222">
        <f t="shared" si="47"/>
        <v>0.14004574626066363</v>
      </c>
      <c r="AF222">
        <f t="shared" si="47"/>
        <v>0.13844474525211004</v>
      </c>
      <c r="AG222">
        <f t="shared" si="47"/>
        <v>0.13723065338541326</v>
      </c>
      <c r="AH222">
        <f t="shared" si="47"/>
        <v>0.13508407032304048</v>
      </c>
      <c r="AI222">
        <f t="shared" si="47"/>
        <v>0.133139144590361</v>
      </c>
    </row>
    <row r="223" spans="1:35" x14ac:dyDescent="0.25">
      <c r="A223" s="39" t="str">
        <f t="shared" si="46"/>
        <v xml:space="preserve">  Large Crossover Cars</v>
      </c>
      <c r="B223">
        <f t="shared" si="48"/>
        <v>4.9599693942158234E-2</v>
      </c>
      <c r="C223">
        <f t="shared" si="47"/>
        <v>5.2862749259095024E-2</v>
      </c>
      <c r="D223">
        <f t="shared" si="47"/>
        <v>5.3604544791053456E-2</v>
      </c>
      <c r="E223">
        <f t="shared" si="47"/>
        <v>5.314415167145118E-2</v>
      </c>
      <c r="F223">
        <f t="shared" si="47"/>
        <v>5.0616140605817435E-2</v>
      </c>
      <c r="G223">
        <f t="shared" si="47"/>
        <v>4.9027331160124102E-2</v>
      </c>
      <c r="H223">
        <f t="shared" si="47"/>
        <v>4.8314398330025453E-2</v>
      </c>
      <c r="I223">
        <f t="shared" si="47"/>
        <v>4.8490568146643313E-2</v>
      </c>
      <c r="J223">
        <f t="shared" si="47"/>
        <v>4.8220392922416172E-2</v>
      </c>
      <c r="K223">
        <f t="shared" si="47"/>
        <v>4.99289043580027E-2</v>
      </c>
      <c r="L223">
        <f t="shared" si="47"/>
        <v>5.0867553247387169E-2</v>
      </c>
      <c r="M223">
        <f t="shared" si="47"/>
        <v>5.2525128159743882E-2</v>
      </c>
      <c r="N223">
        <f t="shared" si="47"/>
        <v>5.3525093980761183E-2</v>
      </c>
      <c r="O223">
        <f t="shared" si="47"/>
        <v>5.4745880223775092E-2</v>
      </c>
      <c r="P223">
        <f t="shared" si="47"/>
        <v>5.5365944846906913E-2</v>
      </c>
      <c r="Q223">
        <f t="shared" si="47"/>
        <v>5.6091402308714552E-2</v>
      </c>
      <c r="R223">
        <f t="shared" si="47"/>
        <v>5.675857525238566E-2</v>
      </c>
      <c r="S223">
        <f t="shared" si="47"/>
        <v>5.736856796729526E-2</v>
      </c>
      <c r="T223">
        <f t="shared" si="47"/>
        <v>5.7848257814018277E-2</v>
      </c>
      <c r="U223">
        <f t="shared" si="47"/>
        <v>5.8102820758455985E-2</v>
      </c>
      <c r="V223">
        <f t="shared" si="47"/>
        <v>5.8370565743704743E-2</v>
      </c>
      <c r="W223">
        <f t="shared" si="47"/>
        <v>5.8637284725305029E-2</v>
      </c>
      <c r="X223">
        <f t="shared" si="47"/>
        <v>5.8696696073046124E-2</v>
      </c>
      <c r="Y223">
        <f t="shared" si="47"/>
        <v>5.8718981230594623E-2</v>
      </c>
      <c r="Z223">
        <f t="shared" si="47"/>
        <v>5.8620755149531314E-2</v>
      </c>
      <c r="AA223">
        <f t="shared" si="47"/>
        <v>5.8354220150683221E-2</v>
      </c>
      <c r="AB223">
        <f t="shared" si="47"/>
        <v>5.8158683080318303E-2</v>
      </c>
      <c r="AC223">
        <f t="shared" si="47"/>
        <v>5.7809711019394243E-2</v>
      </c>
      <c r="AD223">
        <f t="shared" si="47"/>
        <v>5.7388525378004367E-2</v>
      </c>
      <c r="AE223">
        <f t="shared" si="47"/>
        <v>5.6858015426217448E-2</v>
      </c>
      <c r="AF223">
        <f t="shared" si="47"/>
        <v>5.6297533736870221E-2</v>
      </c>
      <c r="AG223">
        <f t="shared" si="47"/>
        <v>5.5667281131312078E-2</v>
      </c>
      <c r="AH223">
        <f t="shared" si="47"/>
        <v>5.5086261107102033E-2</v>
      </c>
      <c r="AI223">
        <f t="shared" si="47"/>
        <v>5.4371080559109296E-2</v>
      </c>
    </row>
    <row r="224" spans="1:35" x14ac:dyDescent="0.25">
      <c r="A224" s="39" t="str">
        <f t="shared" si="46"/>
        <v xml:space="preserve">  Small Pickup</v>
      </c>
      <c r="B224" t="str">
        <f t="shared" si="48"/>
        <v/>
      </c>
      <c r="C224" t="str">
        <f t="shared" si="47"/>
        <v/>
      </c>
      <c r="D224" t="str">
        <f t="shared" si="47"/>
        <v/>
      </c>
      <c r="E224" t="str">
        <f t="shared" si="47"/>
        <v/>
      </c>
      <c r="F224" t="str">
        <f t="shared" si="47"/>
        <v/>
      </c>
      <c r="G224" t="str">
        <f t="shared" si="47"/>
        <v/>
      </c>
      <c r="H224" t="str">
        <f t="shared" si="47"/>
        <v/>
      </c>
      <c r="I224" t="str">
        <f t="shared" ref="C224:AI231" si="49">IF(I131=0,"",I56)</f>
        <v/>
      </c>
      <c r="J224" t="str">
        <f t="shared" si="49"/>
        <v/>
      </c>
      <c r="K224" t="str">
        <f t="shared" si="49"/>
        <v/>
      </c>
      <c r="L224" t="str">
        <f t="shared" si="49"/>
        <v/>
      </c>
      <c r="M224" t="str">
        <f t="shared" si="49"/>
        <v/>
      </c>
      <c r="N224" t="str">
        <f t="shared" si="49"/>
        <v/>
      </c>
      <c r="O224" t="str">
        <f t="shared" si="49"/>
        <v/>
      </c>
      <c r="P224" t="str">
        <f t="shared" si="49"/>
        <v/>
      </c>
      <c r="Q224" t="str">
        <f t="shared" si="49"/>
        <v/>
      </c>
      <c r="R224" t="str">
        <f t="shared" si="49"/>
        <v/>
      </c>
      <c r="S224" t="str">
        <f t="shared" si="49"/>
        <v/>
      </c>
      <c r="T224" t="str">
        <f t="shared" si="49"/>
        <v/>
      </c>
      <c r="U224" t="str">
        <f t="shared" si="49"/>
        <v/>
      </c>
      <c r="V224" t="str">
        <f t="shared" si="49"/>
        <v/>
      </c>
      <c r="W224" t="str">
        <f t="shared" si="49"/>
        <v/>
      </c>
      <c r="X224" t="str">
        <f t="shared" si="49"/>
        <v/>
      </c>
      <c r="Y224" t="str">
        <f t="shared" si="49"/>
        <v/>
      </c>
      <c r="Z224" t="str">
        <f t="shared" si="49"/>
        <v/>
      </c>
      <c r="AA224" t="str">
        <f t="shared" si="49"/>
        <v/>
      </c>
      <c r="AB224" t="str">
        <f t="shared" si="49"/>
        <v/>
      </c>
      <c r="AC224" t="str">
        <f t="shared" si="49"/>
        <v/>
      </c>
      <c r="AD224" t="str">
        <f t="shared" si="49"/>
        <v/>
      </c>
      <c r="AE224" t="str">
        <f t="shared" si="49"/>
        <v/>
      </c>
      <c r="AF224" t="str">
        <f t="shared" si="49"/>
        <v/>
      </c>
      <c r="AG224" t="str">
        <f t="shared" si="49"/>
        <v/>
      </c>
      <c r="AH224" t="str">
        <f t="shared" si="49"/>
        <v/>
      </c>
      <c r="AI224" t="str">
        <f t="shared" si="49"/>
        <v/>
      </c>
    </row>
    <row r="225" spans="1:35" x14ac:dyDescent="0.25">
      <c r="A225" s="39" t="str">
        <f t="shared" si="46"/>
        <v xml:space="preserve">  Large Pickup</v>
      </c>
      <c r="B225" t="str">
        <f t="shared" si="48"/>
        <v/>
      </c>
      <c r="C225" t="str">
        <f t="shared" si="49"/>
        <v/>
      </c>
      <c r="D225" t="str">
        <f t="shared" si="49"/>
        <v/>
      </c>
      <c r="E225" t="str">
        <f t="shared" si="49"/>
        <v/>
      </c>
      <c r="F225" t="str">
        <f t="shared" si="49"/>
        <v/>
      </c>
      <c r="G225" t="str">
        <f t="shared" si="49"/>
        <v/>
      </c>
      <c r="H225" t="str">
        <f t="shared" si="49"/>
        <v/>
      </c>
      <c r="I225" t="str">
        <f t="shared" si="49"/>
        <v/>
      </c>
      <c r="J225" t="str">
        <f t="shared" si="49"/>
        <v/>
      </c>
      <c r="K225" t="str">
        <f t="shared" si="49"/>
        <v/>
      </c>
      <c r="L225" t="str">
        <f t="shared" si="49"/>
        <v/>
      </c>
      <c r="M225" t="str">
        <f t="shared" si="49"/>
        <v/>
      </c>
      <c r="N225" t="str">
        <f t="shared" si="49"/>
        <v/>
      </c>
      <c r="O225" t="str">
        <f t="shared" si="49"/>
        <v/>
      </c>
      <c r="P225" t="str">
        <f t="shared" si="49"/>
        <v/>
      </c>
      <c r="Q225" t="str">
        <f t="shared" si="49"/>
        <v/>
      </c>
      <c r="R225" t="str">
        <f t="shared" si="49"/>
        <v/>
      </c>
      <c r="S225" t="str">
        <f t="shared" si="49"/>
        <v/>
      </c>
      <c r="T225" t="str">
        <f t="shared" si="49"/>
        <v/>
      </c>
      <c r="U225" t="str">
        <f t="shared" si="49"/>
        <v/>
      </c>
      <c r="V225" t="str">
        <f t="shared" si="49"/>
        <v/>
      </c>
      <c r="W225" t="str">
        <f t="shared" si="49"/>
        <v/>
      </c>
      <c r="X225" t="str">
        <f t="shared" si="49"/>
        <v/>
      </c>
      <c r="Y225" t="str">
        <f t="shared" si="49"/>
        <v/>
      </c>
      <c r="Z225" t="str">
        <f t="shared" si="49"/>
        <v/>
      </c>
      <c r="AA225" t="str">
        <f t="shared" si="49"/>
        <v/>
      </c>
      <c r="AB225" t="str">
        <f t="shared" si="49"/>
        <v/>
      </c>
      <c r="AC225" t="str">
        <f t="shared" si="49"/>
        <v/>
      </c>
      <c r="AD225" t="str">
        <f t="shared" si="49"/>
        <v/>
      </c>
      <c r="AE225" t="str">
        <f t="shared" si="49"/>
        <v/>
      </c>
      <c r="AF225" t="str">
        <f t="shared" si="49"/>
        <v/>
      </c>
      <c r="AG225" t="str">
        <f t="shared" si="49"/>
        <v/>
      </c>
      <c r="AH225" t="str">
        <f t="shared" si="49"/>
        <v/>
      </c>
      <c r="AI225" t="str">
        <f t="shared" si="49"/>
        <v/>
      </c>
    </row>
    <row r="226" spans="1:35" x14ac:dyDescent="0.25">
      <c r="A226" s="39" t="str">
        <f t="shared" si="46"/>
        <v xml:space="preserve">  Small Van</v>
      </c>
      <c r="B226" t="str">
        <f t="shared" si="48"/>
        <v/>
      </c>
      <c r="C226">
        <f t="shared" si="49"/>
        <v>3.2069137101296678E-3</v>
      </c>
      <c r="D226">
        <f t="shared" si="49"/>
        <v>3.6053272200524443E-3</v>
      </c>
      <c r="E226">
        <f t="shared" si="49"/>
        <v>3.8483768299962225E-3</v>
      </c>
      <c r="F226">
        <f t="shared" si="49"/>
        <v>4.5805296358118596E-3</v>
      </c>
      <c r="G226">
        <f t="shared" si="49"/>
        <v>5.1031673003735338E-3</v>
      </c>
      <c r="H226">
        <f t="shared" si="49"/>
        <v>5.2823104893551225E-3</v>
      </c>
      <c r="I226">
        <f t="shared" si="49"/>
        <v>5.3457131665681432E-3</v>
      </c>
      <c r="J226">
        <f t="shared" si="49"/>
        <v>5.2879527335970749E-3</v>
      </c>
      <c r="K226">
        <f t="shared" si="49"/>
        <v>5.4905264182613057E-3</v>
      </c>
      <c r="L226">
        <f t="shared" si="49"/>
        <v>5.3943695158278114E-3</v>
      </c>
      <c r="M226">
        <f t="shared" si="49"/>
        <v>5.1865789354311664E-3</v>
      </c>
      <c r="N226">
        <f t="shared" si="49"/>
        <v>5.0631437538947738E-3</v>
      </c>
      <c r="O226">
        <f t="shared" si="49"/>
        <v>4.9433050792669535E-3</v>
      </c>
      <c r="P226">
        <f t="shared" si="49"/>
        <v>4.892394336401029E-3</v>
      </c>
      <c r="Q226">
        <f t="shared" si="49"/>
        <v>4.8293544491592602E-3</v>
      </c>
      <c r="R226">
        <f t="shared" si="49"/>
        <v>4.7617650407654477E-3</v>
      </c>
      <c r="S226">
        <f t="shared" si="49"/>
        <v>4.7470828578453136E-3</v>
      </c>
      <c r="T226">
        <f t="shared" si="49"/>
        <v>4.7246460223662832E-3</v>
      </c>
      <c r="U226">
        <f t="shared" si="49"/>
        <v>4.7239983832144629E-3</v>
      </c>
      <c r="V226">
        <f t="shared" si="49"/>
        <v>4.7292657811073046E-3</v>
      </c>
      <c r="W226">
        <f t="shared" si="49"/>
        <v>4.7170453769172617E-3</v>
      </c>
      <c r="X226">
        <f t="shared" si="49"/>
        <v>4.746725412003115E-3</v>
      </c>
      <c r="Y226">
        <f t="shared" si="49"/>
        <v>4.7801542215672004E-3</v>
      </c>
      <c r="Z226">
        <f t="shared" si="49"/>
        <v>4.8191845141115743E-3</v>
      </c>
      <c r="AA226">
        <f t="shared" si="49"/>
        <v>4.9003883603314247E-3</v>
      </c>
      <c r="AB226">
        <f t="shared" si="49"/>
        <v>4.9655796831133353E-3</v>
      </c>
      <c r="AC226">
        <f t="shared" si="49"/>
        <v>5.0487270102039985E-3</v>
      </c>
      <c r="AD226">
        <f t="shared" si="49"/>
        <v>5.1399758048597576E-3</v>
      </c>
      <c r="AE226">
        <f t="shared" si="49"/>
        <v>5.2633299439503109E-3</v>
      </c>
      <c r="AF226">
        <f t="shared" si="49"/>
        <v>5.3746233015922766E-3</v>
      </c>
      <c r="AG226">
        <f t="shared" si="49"/>
        <v>5.4936695415482555E-3</v>
      </c>
      <c r="AH226">
        <f t="shared" si="49"/>
        <v>5.6054374141612778E-3</v>
      </c>
      <c r="AI226">
        <f t="shared" si="49"/>
        <v>5.7388905564475087E-3</v>
      </c>
    </row>
    <row r="227" spans="1:35" x14ac:dyDescent="0.25">
      <c r="A227" s="39" t="str">
        <f t="shared" si="46"/>
        <v xml:space="preserve">  Large Van</v>
      </c>
      <c r="B227" t="str">
        <f t="shared" si="48"/>
        <v/>
      </c>
      <c r="C227" t="str">
        <f t="shared" si="49"/>
        <v/>
      </c>
      <c r="D227" t="str">
        <f t="shared" si="49"/>
        <v/>
      </c>
      <c r="E227" t="str">
        <f t="shared" si="49"/>
        <v/>
      </c>
      <c r="F227" t="str">
        <f t="shared" si="49"/>
        <v/>
      </c>
      <c r="G227" t="str">
        <f t="shared" si="49"/>
        <v/>
      </c>
      <c r="H227" t="str">
        <f t="shared" si="49"/>
        <v/>
      </c>
      <c r="I227" t="str">
        <f t="shared" si="49"/>
        <v/>
      </c>
      <c r="J227" t="str">
        <f t="shared" si="49"/>
        <v/>
      </c>
      <c r="K227" t="str">
        <f t="shared" si="49"/>
        <v/>
      </c>
      <c r="L227" t="str">
        <f t="shared" si="49"/>
        <v/>
      </c>
      <c r="M227" t="str">
        <f t="shared" si="49"/>
        <v/>
      </c>
      <c r="N227" t="str">
        <f t="shared" si="49"/>
        <v/>
      </c>
      <c r="O227" t="str">
        <f t="shared" si="49"/>
        <v/>
      </c>
      <c r="P227" t="str">
        <f t="shared" si="49"/>
        <v/>
      </c>
      <c r="Q227" t="str">
        <f t="shared" si="49"/>
        <v/>
      </c>
      <c r="R227" t="str">
        <f t="shared" si="49"/>
        <v/>
      </c>
      <c r="S227" t="str">
        <f t="shared" si="49"/>
        <v/>
      </c>
      <c r="T227" t="str">
        <f t="shared" si="49"/>
        <v/>
      </c>
      <c r="U227" t="str">
        <f t="shared" si="49"/>
        <v/>
      </c>
      <c r="V227" t="str">
        <f t="shared" si="49"/>
        <v/>
      </c>
      <c r="W227" t="str">
        <f t="shared" si="49"/>
        <v/>
      </c>
      <c r="X227" t="str">
        <f t="shared" si="49"/>
        <v/>
      </c>
      <c r="Y227" t="str">
        <f t="shared" si="49"/>
        <v/>
      </c>
      <c r="Z227" t="str">
        <f t="shared" si="49"/>
        <v/>
      </c>
      <c r="AA227" t="str">
        <f t="shared" si="49"/>
        <v/>
      </c>
      <c r="AB227" t="str">
        <f t="shared" si="49"/>
        <v/>
      </c>
      <c r="AC227" t="str">
        <f t="shared" si="49"/>
        <v/>
      </c>
      <c r="AD227" t="str">
        <f t="shared" si="49"/>
        <v/>
      </c>
      <c r="AE227" t="str">
        <f t="shared" si="49"/>
        <v/>
      </c>
      <c r="AF227" t="str">
        <f t="shared" si="49"/>
        <v/>
      </c>
      <c r="AG227" t="str">
        <f t="shared" si="49"/>
        <v/>
      </c>
      <c r="AH227" t="str">
        <f t="shared" si="49"/>
        <v/>
      </c>
      <c r="AI227" t="str">
        <f t="shared" si="49"/>
        <v/>
      </c>
    </row>
    <row r="228" spans="1:35" x14ac:dyDescent="0.25">
      <c r="A228" s="39" t="str">
        <f t="shared" si="46"/>
        <v xml:space="preserve">  Small Utility</v>
      </c>
      <c r="B228" t="str">
        <f t="shared" si="48"/>
        <v/>
      </c>
      <c r="C228" t="str">
        <f t="shared" si="49"/>
        <v/>
      </c>
      <c r="D228" t="str">
        <f t="shared" si="49"/>
        <v/>
      </c>
      <c r="E228">
        <f t="shared" si="49"/>
        <v>1.3314574051472782E-2</v>
      </c>
      <c r="F228">
        <f t="shared" si="49"/>
        <v>1.5903323099811052E-2</v>
      </c>
      <c r="G228">
        <f t="shared" si="49"/>
        <v>1.70249705829679E-2</v>
      </c>
      <c r="H228">
        <f t="shared" si="49"/>
        <v>1.731858815164148E-2</v>
      </c>
      <c r="I228">
        <f t="shared" si="49"/>
        <v>1.7344025852053878E-2</v>
      </c>
      <c r="J228">
        <f t="shared" si="49"/>
        <v>1.7774213899750226E-2</v>
      </c>
      <c r="K228">
        <f t="shared" si="49"/>
        <v>1.7342652533875624E-2</v>
      </c>
      <c r="L228">
        <f t="shared" si="49"/>
        <v>1.6815116167793569E-2</v>
      </c>
      <c r="M228">
        <f t="shared" si="49"/>
        <v>1.6216529217018102E-2</v>
      </c>
      <c r="N228">
        <f t="shared" si="49"/>
        <v>1.558148668463879E-2</v>
      </c>
      <c r="O228">
        <f t="shared" si="49"/>
        <v>1.530181633434681E-2</v>
      </c>
      <c r="P228">
        <f t="shared" si="49"/>
        <v>1.5011812511371873E-2</v>
      </c>
      <c r="Q228">
        <f t="shared" si="49"/>
        <v>1.4777713631449255E-2</v>
      </c>
      <c r="R228">
        <f t="shared" si="49"/>
        <v>1.4603984491278196E-2</v>
      </c>
      <c r="S228">
        <f t="shared" si="49"/>
        <v>1.4392315918723579E-2</v>
      </c>
      <c r="T228">
        <f t="shared" si="49"/>
        <v>1.4264346689807233E-2</v>
      </c>
      <c r="U228">
        <f t="shared" si="49"/>
        <v>1.4194931692287449E-2</v>
      </c>
      <c r="V228">
        <f t="shared" si="49"/>
        <v>1.4228933429749414E-2</v>
      </c>
      <c r="W228">
        <f t="shared" si="49"/>
        <v>1.4118850214092109E-2</v>
      </c>
      <c r="X228">
        <f t="shared" si="49"/>
        <v>1.4137045045439047E-2</v>
      </c>
      <c r="Y228">
        <f t="shared" si="49"/>
        <v>1.4188668472101932E-2</v>
      </c>
      <c r="Z228">
        <f t="shared" si="49"/>
        <v>1.4322118930836403E-2</v>
      </c>
      <c r="AA228">
        <f t="shared" si="49"/>
        <v>1.4458687295058533E-2</v>
      </c>
      <c r="AB228">
        <f t="shared" si="49"/>
        <v>1.4664599754983163E-2</v>
      </c>
      <c r="AC228">
        <f t="shared" si="49"/>
        <v>1.4883608081248461E-2</v>
      </c>
      <c r="AD228">
        <f t="shared" si="49"/>
        <v>1.5097999994865847E-2</v>
      </c>
      <c r="AE228">
        <f t="shared" si="49"/>
        <v>1.5359074062328577E-2</v>
      </c>
      <c r="AF228">
        <f t="shared" si="49"/>
        <v>1.565629427787921E-2</v>
      </c>
      <c r="AG228">
        <f t="shared" si="49"/>
        <v>1.593763421557692E-2</v>
      </c>
      <c r="AH228">
        <f t="shared" si="49"/>
        <v>1.6265075276744496E-2</v>
      </c>
      <c r="AI228">
        <f t="shared" si="49"/>
        <v>1.6615766155392814E-2</v>
      </c>
    </row>
    <row r="229" spans="1:35" x14ac:dyDescent="0.25">
      <c r="A229" s="39" t="str">
        <f t="shared" si="46"/>
        <v xml:space="preserve">  Large Utility</v>
      </c>
      <c r="B229" t="str">
        <f t="shared" si="48"/>
        <v/>
      </c>
      <c r="C229" t="str">
        <f t="shared" si="49"/>
        <v/>
      </c>
      <c r="D229" t="str">
        <f t="shared" si="49"/>
        <v/>
      </c>
      <c r="E229" t="str">
        <f t="shared" si="49"/>
        <v/>
      </c>
      <c r="F229" t="str">
        <f t="shared" si="49"/>
        <v/>
      </c>
      <c r="G229" t="str">
        <f t="shared" si="49"/>
        <v/>
      </c>
      <c r="H229" t="str">
        <f t="shared" si="49"/>
        <v/>
      </c>
      <c r="I229" t="str">
        <f t="shared" si="49"/>
        <v/>
      </c>
      <c r="J229" t="str">
        <f t="shared" si="49"/>
        <v/>
      </c>
      <c r="K229" t="str">
        <f t="shared" si="49"/>
        <v/>
      </c>
      <c r="L229" t="str">
        <f t="shared" si="49"/>
        <v/>
      </c>
      <c r="M229" t="str">
        <f t="shared" si="49"/>
        <v/>
      </c>
      <c r="N229" t="str">
        <f t="shared" si="49"/>
        <v/>
      </c>
      <c r="O229" t="str">
        <f t="shared" si="49"/>
        <v/>
      </c>
      <c r="P229" t="str">
        <f t="shared" si="49"/>
        <v/>
      </c>
      <c r="Q229" t="str">
        <f t="shared" si="49"/>
        <v/>
      </c>
      <c r="R229" t="str">
        <f t="shared" si="49"/>
        <v/>
      </c>
      <c r="S229" t="str">
        <f t="shared" si="49"/>
        <v/>
      </c>
      <c r="T229" t="str">
        <f t="shared" si="49"/>
        <v/>
      </c>
      <c r="U229" t="str">
        <f t="shared" si="49"/>
        <v/>
      </c>
      <c r="V229" t="str">
        <f t="shared" si="49"/>
        <v/>
      </c>
      <c r="W229" t="str">
        <f t="shared" si="49"/>
        <v/>
      </c>
      <c r="X229" t="str">
        <f t="shared" si="49"/>
        <v/>
      </c>
      <c r="Y229" t="str">
        <f t="shared" si="49"/>
        <v/>
      </c>
      <c r="Z229" t="str">
        <f t="shared" si="49"/>
        <v/>
      </c>
      <c r="AA229" t="str">
        <f t="shared" si="49"/>
        <v/>
      </c>
      <c r="AB229" t="str">
        <f t="shared" si="49"/>
        <v/>
      </c>
      <c r="AC229" t="str">
        <f t="shared" si="49"/>
        <v/>
      </c>
      <c r="AD229" t="str">
        <f t="shared" si="49"/>
        <v/>
      </c>
      <c r="AE229" t="str">
        <f t="shared" si="49"/>
        <v/>
      </c>
      <c r="AF229" t="str">
        <f t="shared" si="49"/>
        <v/>
      </c>
      <c r="AG229" t="str">
        <f t="shared" si="49"/>
        <v/>
      </c>
      <c r="AH229" t="str">
        <f t="shared" si="49"/>
        <v/>
      </c>
      <c r="AI229" t="str">
        <f t="shared" si="49"/>
        <v/>
      </c>
    </row>
    <row r="230" spans="1:35" x14ac:dyDescent="0.25">
      <c r="A230" s="39" t="str">
        <f t="shared" si="46"/>
        <v xml:space="preserve">  Small Crossover Trucks</v>
      </c>
      <c r="B230">
        <f t="shared" si="48"/>
        <v>5.3804238895054125E-2</v>
      </c>
      <c r="C230">
        <f t="shared" si="49"/>
        <v>5.3051741096622536E-2</v>
      </c>
      <c r="D230">
        <f t="shared" si="49"/>
        <v>6.3480640219837098E-2</v>
      </c>
      <c r="E230">
        <f t="shared" si="49"/>
        <v>6.7762746781409158E-2</v>
      </c>
      <c r="F230">
        <f t="shared" si="49"/>
        <v>8.2334266332920639E-2</v>
      </c>
      <c r="G230">
        <f t="shared" si="49"/>
        <v>8.9453199114970267E-2</v>
      </c>
      <c r="H230">
        <f t="shared" si="49"/>
        <v>9.210883453159599E-2</v>
      </c>
      <c r="I230">
        <f t="shared" si="49"/>
        <v>9.3133369010981959E-2</v>
      </c>
      <c r="J230">
        <f t="shared" si="49"/>
        <v>9.523601653223851E-2</v>
      </c>
      <c r="K230">
        <f t="shared" si="49"/>
        <v>9.4421370822809894E-2</v>
      </c>
      <c r="L230">
        <f t="shared" si="49"/>
        <v>9.2234410341676731E-2</v>
      </c>
      <c r="M230">
        <f t="shared" si="49"/>
        <v>8.945174467827563E-2</v>
      </c>
      <c r="N230">
        <f t="shared" si="49"/>
        <v>8.6444940129415157E-2</v>
      </c>
      <c r="O230">
        <f t="shared" si="49"/>
        <v>8.5337268328698979E-2</v>
      </c>
      <c r="P230">
        <f t="shared" si="49"/>
        <v>8.4143643100542162E-2</v>
      </c>
      <c r="Q230">
        <f t="shared" si="49"/>
        <v>8.3222764773499699E-2</v>
      </c>
      <c r="R230">
        <f t="shared" si="49"/>
        <v>8.2616879967808823E-2</v>
      </c>
      <c r="S230">
        <f t="shared" si="49"/>
        <v>8.176202710703831E-2</v>
      </c>
      <c r="T230">
        <f t="shared" si="49"/>
        <v>8.1375632096917283E-2</v>
      </c>
      <c r="U230">
        <f t="shared" si="49"/>
        <v>8.1305206715217918E-2</v>
      </c>
      <c r="V230">
        <f t="shared" si="49"/>
        <v>8.1789684676684446E-2</v>
      </c>
      <c r="W230">
        <f t="shared" si="49"/>
        <v>8.1467421665216699E-2</v>
      </c>
      <c r="X230">
        <f t="shared" si="49"/>
        <v>8.1850709490173063E-2</v>
      </c>
      <c r="Y230">
        <f t="shared" si="49"/>
        <v>8.2421822982632953E-2</v>
      </c>
      <c r="Z230">
        <f t="shared" si="49"/>
        <v>8.3570812092498642E-2</v>
      </c>
      <c r="AA230">
        <f t="shared" si="49"/>
        <v>8.4516595578948597E-2</v>
      </c>
      <c r="AB230">
        <f t="shared" si="49"/>
        <v>8.5950422694420964E-2</v>
      </c>
      <c r="AC230">
        <f t="shared" si="49"/>
        <v>8.7478078954130206E-2</v>
      </c>
      <c r="AD230">
        <f t="shared" si="49"/>
        <v>8.898914074137948E-2</v>
      </c>
      <c r="AE230">
        <f t="shared" si="49"/>
        <v>9.0759287349153256E-2</v>
      </c>
      <c r="AF230">
        <f t="shared" si="49"/>
        <v>9.2750885595710028E-2</v>
      </c>
      <c r="AG230">
        <f t="shared" si="49"/>
        <v>9.4667458046595168E-2</v>
      </c>
      <c r="AH230">
        <f t="shared" si="49"/>
        <v>9.6878862307413327E-2</v>
      </c>
      <c r="AI230">
        <f t="shared" si="49"/>
        <v>9.9206099777908965E-2</v>
      </c>
    </row>
    <row r="231" spans="1:35" x14ac:dyDescent="0.25">
      <c r="A231" s="39" t="str">
        <f t="shared" si="46"/>
        <v xml:space="preserve">  Large Crossover Trucks</v>
      </c>
      <c r="B231">
        <f t="shared" si="48"/>
        <v>6.5545352574617105E-2</v>
      </c>
      <c r="C231">
        <f t="shared" si="49"/>
        <v>6.4580398075093179E-2</v>
      </c>
      <c r="D231">
        <f t="shared" si="49"/>
        <v>7.6476748221581181E-2</v>
      </c>
      <c r="E231">
        <f t="shared" si="49"/>
        <v>8.1722741821217332E-2</v>
      </c>
      <c r="F231">
        <f t="shared" si="49"/>
        <v>9.896056538137056E-2</v>
      </c>
      <c r="G231">
        <f t="shared" si="49"/>
        <v>0.1075728677045614</v>
      </c>
      <c r="H231">
        <f t="shared" si="49"/>
        <v>0.11075049670069971</v>
      </c>
      <c r="I231">
        <f t="shared" si="49"/>
        <v>0.11198684394879821</v>
      </c>
      <c r="J231">
        <f t="shared" si="49"/>
        <v>0.11545646331422067</v>
      </c>
      <c r="K231">
        <f t="shared" si="49"/>
        <v>0.1135095685620757</v>
      </c>
      <c r="L231">
        <f t="shared" si="49"/>
        <v>0.11102040944755899</v>
      </c>
      <c r="M231">
        <f t="shared" si="49"/>
        <v>0.10753421809492782</v>
      </c>
      <c r="N231">
        <f t="shared" si="49"/>
        <v>0.1041119502858512</v>
      </c>
      <c r="O231">
        <f t="shared" si="49"/>
        <v>0.1025591145795748</v>
      </c>
      <c r="P231">
        <f t="shared" si="49"/>
        <v>0.10119664952408336</v>
      </c>
      <c r="Q231">
        <f t="shared" si="49"/>
        <v>0.10007158269855065</v>
      </c>
      <c r="R231">
        <f t="shared" si="49"/>
        <v>9.924654703811045E-2</v>
      </c>
      <c r="S231">
        <f t="shared" si="49"/>
        <v>9.8308336932662832E-2</v>
      </c>
      <c r="T231">
        <f t="shared" si="49"/>
        <v>9.7819725484520975E-2</v>
      </c>
      <c r="U231">
        <f t="shared" si="49"/>
        <v>9.7738266022534895E-2</v>
      </c>
      <c r="V231">
        <f t="shared" si="49"/>
        <v>9.8229503765956447E-2</v>
      </c>
      <c r="W231">
        <f t="shared" si="49"/>
        <v>9.7855108261283949E-2</v>
      </c>
      <c r="X231">
        <f t="shared" si="49"/>
        <v>9.8334580790339868E-2</v>
      </c>
      <c r="Y231">
        <f t="shared" si="49"/>
        <v>9.9013208355132498E-2</v>
      </c>
      <c r="Z231">
        <f t="shared" si="49"/>
        <v>0.10030553490794396</v>
      </c>
      <c r="AA231">
        <f t="shared" si="49"/>
        <v>0.10150681948176007</v>
      </c>
      <c r="AB231">
        <f t="shared" si="49"/>
        <v>0.10315310542444542</v>
      </c>
      <c r="AC231">
        <f t="shared" si="49"/>
        <v>0.10496089084977163</v>
      </c>
      <c r="AD231">
        <f t="shared" si="49"/>
        <v>0.10677565194049715</v>
      </c>
      <c r="AE231">
        <f t="shared" si="49"/>
        <v>0.10890279621720762</v>
      </c>
      <c r="AF231">
        <f t="shared" si="49"/>
        <v>0.11126899543296054</v>
      </c>
      <c r="AG231">
        <f t="shared" ref="AG231:AI231" si="50">IF(AG138=0,"",AG63)</f>
        <v>0.11356283765099968</v>
      </c>
      <c r="AH231">
        <f t="shared" si="50"/>
        <v>0.11614716513363862</v>
      </c>
      <c r="AI231">
        <f t="shared" si="50"/>
        <v>0.11891617939201807</v>
      </c>
    </row>
    <row r="232" spans="1:35" x14ac:dyDescent="0.25">
      <c r="A232" s="39"/>
    </row>
    <row r="233" spans="1:35" x14ac:dyDescent="0.25">
      <c r="A233" s="39" t="str">
        <f t="shared" si="46"/>
        <v xml:space="preserve">   Plug-in 40 Gasoline Hybrid</v>
      </c>
    </row>
    <row r="234" spans="1:35" x14ac:dyDescent="0.25">
      <c r="A234" s="39" t="str">
        <f t="shared" si="46"/>
        <v xml:space="preserve">  Mini-compact Cars</v>
      </c>
      <c r="B234" t="str">
        <f>IF(B141=0,"",B48)</f>
        <v/>
      </c>
      <c r="C234" t="str">
        <f t="shared" ref="C234:AI242" si="51">IF(C141=0,"",C48)</f>
        <v/>
      </c>
      <c r="D234" t="str">
        <f t="shared" si="51"/>
        <v/>
      </c>
      <c r="E234" t="str">
        <f t="shared" si="51"/>
        <v/>
      </c>
      <c r="F234" t="str">
        <f t="shared" si="51"/>
        <v/>
      </c>
      <c r="G234" t="str">
        <f t="shared" si="51"/>
        <v/>
      </c>
      <c r="H234" t="str">
        <f t="shared" si="51"/>
        <v/>
      </c>
      <c r="I234" t="str">
        <f t="shared" si="51"/>
        <v/>
      </c>
      <c r="J234" t="str">
        <f t="shared" si="51"/>
        <v/>
      </c>
      <c r="K234" t="str">
        <f t="shared" si="51"/>
        <v/>
      </c>
      <c r="L234" t="str">
        <f t="shared" si="51"/>
        <v/>
      </c>
      <c r="M234" t="str">
        <f t="shared" si="51"/>
        <v/>
      </c>
      <c r="N234" t="str">
        <f t="shared" si="51"/>
        <v/>
      </c>
      <c r="O234" t="str">
        <f t="shared" si="51"/>
        <v/>
      </c>
      <c r="P234" t="str">
        <f t="shared" si="51"/>
        <v/>
      </c>
      <c r="Q234" t="str">
        <f t="shared" si="51"/>
        <v/>
      </c>
      <c r="R234" t="str">
        <f t="shared" si="51"/>
        <v/>
      </c>
      <c r="S234" t="str">
        <f t="shared" si="51"/>
        <v/>
      </c>
      <c r="T234" t="str">
        <f t="shared" si="51"/>
        <v/>
      </c>
      <c r="U234" t="str">
        <f t="shared" si="51"/>
        <v/>
      </c>
      <c r="V234" t="str">
        <f t="shared" si="51"/>
        <v/>
      </c>
      <c r="W234" t="str">
        <f t="shared" si="51"/>
        <v/>
      </c>
      <c r="X234" t="str">
        <f t="shared" si="51"/>
        <v/>
      </c>
      <c r="Y234" t="str">
        <f t="shared" si="51"/>
        <v/>
      </c>
      <c r="Z234" t="str">
        <f t="shared" si="51"/>
        <v/>
      </c>
      <c r="AA234" t="str">
        <f t="shared" si="51"/>
        <v/>
      </c>
      <c r="AB234" t="str">
        <f t="shared" si="51"/>
        <v/>
      </c>
      <c r="AC234" t="str">
        <f t="shared" si="51"/>
        <v/>
      </c>
      <c r="AD234" t="str">
        <f t="shared" si="51"/>
        <v/>
      </c>
      <c r="AE234" t="str">
        <f t="shared" si="51"/>
        <v/>
      </c>
      <c r="AF234" t="str">
        <f t="shared" si="51"/>
        <v/>
      </c>
      <c r="AG234" t="str">
        <f t="shared" si="51"/>
        <v/>
      </c>
      <c r="AH234" t="str">
        <f t="shared" si="51"/>
        <v/>
      </c>
      <c r="AI234" t="str">
        <f t="shared" si="51"/>
        <v/>
      </c>
    </row>
    <row r="235" spans="1:35" x14ac:dyDescent="0.25">
      <c r="A235" s="39" t="str">
        <f t="shared" si="46"/>
        <v xml:space="preserve">  Subcompact Cars</v>
      </c>
      <c r="B235" t="str">
        <f t="shared" ref="B235:Q249" si="52">IF(B142=0,"",B49)</f>
        <v/>
      </c>
      <c r="C235">
        <f t="shared" si="52"/>
        <v>3.5405967841996212E-2</v>
      </c>
      <c r="D235">
        <f t="shared" si="52"/>
        <v>3.1191611470465626E-2</v>
      </c>
      <c r="E235">
        <f t="shared" si="52"/>
        <v>3.1041349956188052E-2</v>
      </c>
      <c r="F235">
        <f t="shared" si="52"/>
        <v>2.7863992409618878E-2</v>
      </c>
      <c r="G235">
        <f t="shared" si="52"/>
        <v>2.647844779561441E-2</v>
      </c>
      <c r="H235">
        <f t="shared" si="52"/>
        <v>2.6010076806786825E-2</v>
      </c>
      <c r="I235">
        <f t="shared" si="52"/>
        <v>2.5797668328881584E-2</v>
      </c>
      <c r="J235">
        <f t="shared" si="52"/>
        <v>2.5353521004947897E-2</v>
      </c>
      <c r="K235">
        <f t="shared" si="52"/>
        <v>2.5275992043020383E-2</v>
      </c>
      <c r="L235">
        <f t="shared" si="52"/>
        <v>2.5810204380611726E-2</v>
      </c>
      <c r="M235">
        <f t="shared" si="52"/>
        <v>2.605508251247517E-2</v>
      </c>
      <c r="N235">
        <f t="shared" si="52"/>
        <v>2.6844852398424667E-2</v>
      </c>
      <c r="O235">
        <f t="shared" si="52"/>
        <v>2.6667512730376423E-2</v>
      </c>
      <c r="P235">
        <f t="shared" si="52"/>
        <v>2.6958040219636423E-2</v>
      </c>
      <c r="Q235">
        <f t="shared" si="52"/>
        <v>2.7050617541607581E-2</v>
      </c>
      <c r="R235">
        <f t="shared" si="51"/>
        <v>2.7080531815967951E-2</v>
      </c>
      <c r="S235">
        <f t="shared" si="51"/>
        <v>2.7195377093981919E-2</v>
      </c>
      <c r="T235">
        <f t="shared" si="51"/>
        <v>2.7212503869626307E-2</v>
      </c>
      <c r="U235">
        <f t="shared" si="51"/>
        <v>2.7236027631719353E-2</v>
      </c>
      <c r="V235">
        <f t="shared" si="51"/>
        <v>2.7005242803551564E-2</v>
      </c>
      <c r="W235">
        <f t="shared" si="51"/>
        <v>2.7134074173825837E-2</v>
      </c>
      <c r="X235">
        <f t="shared" si="51"/>
        <v>2.7061129705179109E-2</v>
      </c>
      <c r="Y235">
        <f t="shared" si="51"/>
        <v>2.6970174546713119E-2</v>
      </c>
      <c r="Z235">
        <f t="shared" si="51"/>
        <v>2.6714810873041863E-2</v>
      </c>
      <c r="AA235">
        <f t="shared" si="51"/>
        <v>2.6589175003495186E-2</v>
      </c>
      <c r="AB235">
        <f t="shared" si="51"/>
        <v>2.6238418264760345E-2</v>
      </c>
      <c r="AC235">
        <f t="shared" si="51"/>
        <v>2.5944307178832459E-2</v>
      </c>
      <c r="AD235">
        <f t="shared" si="51"/>
        <v>2.5708892528001005E-2</v>
      </c>
      <c r="AE235">
        <f t="shared" si="51"/>
        <v>2.5408856679076094E-2</v>
      </c>
      <c r="AF235">
        <f t="shared" si="51"/>
        <v>2.504195526554168E-2</v>
      </c>
      <c r="AG235">
        <f t="shared" si="51"/>
        <v>2.4750031187166996E-2</v>
      </c>
      <c r="AH235">
        <f t="shared" si="51"/>
        <v>2.430003551115676E-2</v>
      </c>
      <c r="AI235">
        <f t="shared" si="51"/>
        <v>2.3884861281058007E-2</v>
      </c>
    </row>
    <row r="236" spans="1:35" x14ac:dyDescent="0.25">
      <c r="A236" s="39" t="str">
        <f t="shared" si="46"/>
        <v xml:space="preserve">  Compact Cars</v>
      </c>
      <c r="B236">
        <f t="shared" si="52"/>
        <v>0.14248157762142047</v>
      </c>
      <c r="C236">
        <f t="shared" si="51"/>
        <v>0.14188788251837486</v>
      </c>
      <c r="D236">
        <f t="shared" si="51"/>
        <v>0.12743980394808407</v>
      </c>
      <c r="E236">
        <f t="shared" si="51"/>
        <v>0.12520384385272265</v>
      </c>
      <c r="F236">
        <f t="shared" si="51"/>
        <v>0.11248422106143406</v>
      </c>
      <c r="G236">
        <f t="shared" si="51"/>
        <v>0.10709387581647865</v>
      </c>
      <c r="H236">
        <f t="shared" si="51"/>
        <v>0.10557643367209421</v>
      </c>
      <c r="I236">
        <f t="shared" si="51"/>
        <v>0.1042176417852767</v>
      </c>
      <c r="J236">
        <f t="shared" si="51"/>
        <v>0.10166680616294604</v>
      </c>
      <c r="K236">
        <f t="shared" si="51"/>
        <v>0.10198000904032586</v>
      </c>
      <c r="L236">
        <f t="shared" si="51"/>
        <v>0.10374280100590888</v>
      </c>
      <c r="M236">
        <f t="shared" si="51"/>
        <v>0.1050180711600968</v>
      </c>
      <c r="N236">
        <f t="shared" si="51"/>
        <v>0.10778935046199316</v>
      </c>
      <c r="O236">
        <f t="shared" si="51"/>
        <v>0.10737317464604745</v>
      </c>
      <c r="P236">
        <f t="shared" si="51"/>
        <v>0.10835353337495952</v>
      </c>
      <c r="Q236">
        <f t="shared" si="51"/>
        <v>0.10870562696489532</v>
      </c>
      <c r="R236">
        <f t="shared" si="51"/>
        <v>0.10885376773172023</v>
      </c>
      <c r="S236">
        <f t="shared" si="51"/>
        <v>0.10925410059355871</v>
      </c>
      <c r="T236">
        <f t="shared" si="51"/>
        <v>0.10929263653356434</v>
      </c>
      <c r="U236">
        <f t="shared" si="51"/>
        <v>0.10929189082274297</v>
      </c>
      <c r="V236">
        <f t="shared" si="51"/>
        <v>0.10848099853423336</v>
      </c>
      <c r="W236">
        <f t="shared" si="51"/>
        <v>0.10885876995266094</v>
      </c>
      <c r="X236">
        <f t="shared" si="51"/>
        <v>0.10848972537447871</v>
      </c>
      <c r="Y236">
        <f t="shared" si="51"/>
        <v>0.10804669579085219</v>
      </c>
      <c r="Z236">
        <f t="shared" si="51"/>
        <v>0.10705687991243314</v>
      </c>
      <c r="AA236">
        <f t="shared" si="51"/>
        <v>0.10644156777233348</v>
      </c>
      <c r="AB236">
        <f t="shared" si="51"/>
        <v>0.10512309897210841</v>
      </c>
      <c r="AC236">
        <f t="shared" si="51"/>
        <v>0.10393427634849385</v>
      </c>
      <c r="AD236">
        <f t="shared" si="51"/>
        <v>0.10293551701616262</v>
      </c>
      <c r="AE236">
        <f t="shared" si="51"/>
        <v>0.10168817250370996</v>
      </c>
      <c r="AF236">
        <f t="shared" si="51"/>
        <v>0.10021893153458965</v>
      </c>
      <c r="AG236">
        <f t="shared" si="51"/>
        <v>9.8969696499022958E-2</v>
      </c>
      <c r="AH236">
        <f t="shared" si="51"/>
        <v>9.7219824669155894E-2</v>
      </c>
      <c r="AI236">
        <f t="shared" si="51"/>
        <v>9.553812143103281E-2</v>
      </c>
    </row>
    <row r="237" spans="1:35" x14ac:dyDescent="0.25">
      <c r="A237" s="39" t="str">
        <f t="shared" si="46"/>
        <v xml:space="preserve">  Midsize Cars</v>
      </c>
      <c r="B237">
        <f t="shared" si="52"/>
        <v>0.31301076823258339</v>
      </c>
      <c r="C237">
        <f t="shared" si="51"/>
        <v>0.3068048049210913</v>
      </c>
      <c r="D237">
        <f t="shared" si="51"/>
        <v>0.29858778499929678</v>
      </c>
      <c r="E237">
        <f t="shared" si="51"/>
        <v>0.28657119724775748</v>
      </c>
      <c r="F237">
        <f t="shared" si="51"/>
        <v>0.26289881476195459</v>
      </c>
      <c r="G237">
        <f t="shared" si="51"/>
        <v>0.24937229928614457</v>
      </c>
      <c r="H237">
        <f t="shared" si="51"/>
        <v>0.24362345691604032</v>
      </c>
      <c r="I237">
        <f t="shared" si="51"/>
        <v>0.24061528416482014</v>
      </c>
      <c r="J237">
        <f t="shared" si="51"/>
        <v>0.23633185816024424</v>
      </c>
      <c r="K237">
        <f t="shared" si="51"/>
        <v>0.23650799122348257</v>
      </c>
      <c r="L237">
        <f t="shared" si="51"/>
        <v>0.23825838850331837</v>
      </c>
      <c r="M237">
        <f t="shared" si="51"/>
        <v>0.24355106225373918</v>
      </c>
      <c r="N237">
        <f t="shared" si="51"/>
        <v>0.24564586956867751</v>
      </c>
      <c r="O237">
        <f t="shared" si="51"/>
        <v>0.24946175199292095</v>
      </c>
      <c r="P237">
        <f t="shared" si="51"/>
        <v>0.25007017920917712</v>
      </c>
      <c r="Q237">
        <f t="shared" si="51"/>
        <v>0.25140838993102682</v>
      </c>
      <c r="R237">
        <f t="shared" si="51"/>
        <v>0.25255662353675773</v>
      </c>
      <c r="S237">
        <f t="shared" si="51"/>
        <v>0.25261321651053453</v>
      </c>
      <c r="T237">
        <f t="shared" si="51"/>
        <v>0.25293397983795413</v>
      </c>
      <c r="U237">
        <f t="shared" si="51"/>
        <v>0.25245411985829119</v>
      </c>
      <c r="V237">
        <f t="shared" si="51"/>
        <v>0.25222178387453059</v>
      </c>
      <c r="W237">
        <f t="shared" si="51"/>
        <v>0.25188867836914014</v>
      </c>
      <c r="X237">
        <f t="shared" si="51"/>
        <v>0.25078579693159486</v>
      </c>
      <c r="Y237">
        <f t="shared" si="51"/>
        <v>0.24957141823233722</v>
      </c>
      <c r="Z237">
        <f t="shared" si="51"/>
        <v>0.24797061671034246</v>
      </c>
      <c r="AA237">
        <f t="shared" si="51"/>
        <v>0.24562114559060522</v>
      </c>
      <c r="AB237">
        <f t="shared" si="51"/>
        <v>0.24375264604632388</v>
      </c>
      <c r="AC237">
        <f t="shared" si="51"/>
        <v>0.24124405734473819</v>
      </c>
      <c r="AD237">
        <f t="shared" si="51"/>
        <v>0.23844064685725777</v>
      </c>
      <c r="AE237">
        <f t="shared" si="51"/>
        <v>0.23525122604220988</v>
      </c>
      <c r="AF237">
        <f t="shared" si="51"/>
        <v>0.23202264117946012</v>
      </c>
      <c r="AG237">
        <f t="shared" si="51"/>
        <v>0.22851555403686641</v>
      </c>
      <c r="AH237">
        <f t="shared" si="51"/>
        <v>0.22535205418943835</v>
      </c>
      <c r="AI237">
        <f t="shared" si="51"/>
        <v>0.22157358704607141</v>
      </c>
    </row>
    <row r="238" spans="1:35" x14ac:dyDescent="0.25">
      <c r="A238" s="39" t="str">
        <f t="shared" si="46"/>
        <v xml:space="preserve">  Large Cars</v>
      </c>
      <c r="B238">
        <f t="shared" si="52"/>
        <v>7.7315088435466639E-2</v>
      </c>
      <c r="C238">
        <f t="shared" si="51"/>
        <v>7.4926248261545092E-2</v>
      </c>
      <c r="D238">
        <f t="shared" si="51"/>
        <v>7.3466092868632843E-2</v>
      </c>
      <c r="E238">
        <f t="shared" si="51"/>
        <v>6.9536495631623771E-2</v>
      </c>
      <c r="F238">
        <f t="shared" si="51"/>
        <v>6.3972889975225641E-2</v>
      </c>
      <c r="G238">
        <f t="shared" si="51"/>
        <v>5.9815431936343345E-2</v>
      </c>
      <c r="H238">
        <f t="shared" si="51"/>
        <v>5.8007126414636408E-2</v>
      </c>
      <c r="I238">
        <f t="shared" si="51"/>
        <v>5.7712633965536046E-2</v>
      </c>
      <c r="J238">
        <f t="shared" si="51"/>
        <v>5.6073571519566712E-2</v>
      </c>
      <c r="K238">
        <f t="shared" si="51"/>
        <v>5.6494650614014257E-2</v>
      </c>
      <c r="L238">
        <f t="shared" si="51"/>
        <v>5.6654105557046988E-2</v>
      </c>
      <c r="M238">
        <f t="shared" si="51"/>
        <v>5.7945052645843702E-2</v>
      </c>
      <c r="N238">
        <f t="shared" si="51"/>
        <v>5.8088437207338084E-2</v>
      </c>
      <c r="O238">
        <f t="shared" si="51"/>
        <v>5.9030894535069024E-2</v>
      </c>
      <c r="P238">
        <f t="shared" si="51"/>
        <v>5.8997499050948581E-2</v>
      </c>
      <c r="Q238">
        <f t="shared" si="51"/>
        <v>5.9221272635277343E-2</v>
      </c>
      <c r="R238">
        <f t="shared" si="51"/>
        <v>5.9426612950118342E-2</v>
      </c>
      <c r="S238">
        <f t="shared" si="51"/>
        <v>5.9447041042074621E-2</v>
      </c>
      <c r="T238">
        <f t="shared" si="51"/>
        <v>5.9462349965906186E-2</v>
      </c>
      <c r="U238">
        <f t="shared" si="51"/>
        <v>5.9239493375081935E-2</v>
      </c>
      <c r="V238">
        <f t="shared" si="51"/>
        <v>5.9179698167164813E-2</v>
      </c>
      <c r="W238">
        <f t="shared" si="51"/>
        <v>5.8976195800776239E-2</v>
      </c>
      <c r="X238">
        <f t="shared" si="51"/>
        <v>5.8631107768031439E-2</v>
      </c>
      <c r="Y238">
        <f t="shared" si="51"/>
        <v>5.8270570327453322E-2</v>
      </c>
      <c r="Z238">
        <f t="shared" si="51"/>
        <v>5.7858942823639903E-2</v>
      </c>
      <c r="AA238">
        <f t="shared" si="51"/>
        <v>5.7214281243404941E-2</v>
      </c>
      <c r="AB238">
        <f t="shared" si="51"/>
        <v>5.6772240916857883E-2</v>
      </c>
      <c r="AC238">
        <f t="shared" si="51"/>
        <v>5.6143561625978562E-2</v>
      </c>
      <c r="AD238">
        <f t="shared" si="51"/>
        <v>5.5423199152562233E-2</v>
      </c>
      <c r="AE238">
        <f t="shared" si="51"/>
        <v>5.4624441864265016E-2</v>
      </c>
      <c r="AF238">
        <f t="shared" si="51"/>
        <v>5.3838089689152969E-2</v>
      </c>
      <c r="AG238">
        <f t="shared" si="51"/>
        <v>5.2953274246292217E-2</v>
      </c>
      <c r="AH238">
        <f t="shared" si="51"/>
        <v>5.2206822283334169E-2</v>
      </c>
      <c r="AI238">
        <f t="shared" si="51"/>
        <v>5.1297570845926066E-2</v>
      </c>
    </row>
    <row r="239" spans="1:35" x14ac:dyDescent="0.25">
      <c r="A239" s="39" t="str">
        <f t="shared" si="46"/>
        <v xml:space="preserve">  Two Seater Cars</v>
      </c>
      <c r="B239" t="str">
        <f t="shared" si="52"/>
        <v/>
      </c>
      <c r="C239" t="str">
        <f t="shared" si="51"/>
        <v/>
      </c>
      <c r="D239" t="str">
        <f t="shared" si="51"/>
        <v/>
      </c>
      <c r="E239">
        <f t="shared" si="51"/>
        <v>7.5547055398892705E-3</v>
      </c>
      <c r="F239">
        <f t="shared" si="51"/>
        <v>6.8852946098098954E-3</v>
      </c>
      <c r="G239">
        <f t="shared" si="51"/>
        <v>6.5776833113119094E-3</v>
      </c>
      <c r="H239">
        <f t="shared" si="51"/>
        <v>6.4189168748875298E-3</v>
      </c>
      <c r="I239">
        <f t="shared" si="51"/>
        <v>6.3348686962471168E-3</v>
      </c>
      <c r="J239">
        <f t="shared" si="51"/>
        <v>6.2840332903595494E-3</v>
      </c>
      <c r="K239">
        <f t="shared" si="51"/>
        <v>6.2566286498921602E-3</v>
      </c>
      <c r="L239">
        <f t="shared" si="51"/>
        <v>6.3317239671994508E-3</v>
      </c>
      <c r="M239">
        <f t="shared" si="51"/>
        <v>6.4657981471102372E-3</v>
      </c>
      <c r="N239">
        <f t="shared" si="51"/>
        <v>6.5686730520367166E-3</v>
      </c>
      <c r="O239">
        <f t="shared" si="51"/>
        <v>6.6277433619978529E-3</v>
      </c>
      <c r="P239">
        <f t="shared" si="51"/>
        <v>6.6695747054644613E-3</v>
      </c>
      <c r="Q239">
        <f t="shared" si="51"/>
        <v>6.7053315477912994E-3</v>
      </c>
      <c r="R239">
        <f t="shared" si="51"/>
        <v>6.7334700159920316E-3</v>
      </c>
      <c r="S239">
        <f t="shared" si="51"/>
        <v>6.751082153910579E-3</v>
      </c>
      <c r="T239">
        <f t="shared" si="51"/>
        <v>6.7621787978707493E-3</v>
      </c>
      <c r="U239">
        <f t="shared" si="51"/>
        <v>6.7586669821478856E-3</v>
      </c>
      <c r="V239">
        <f t="shared" si="51"/>
        <v>6.740577674760522E-3</v>
      </c>
      <c r="W239">
        <f t="shared" si="51"/>
        <v>6.749303370403522E-3</v>
      </c>
      <c r="X239">
        <f t="shared" si="51"/>
        <v>6.7262773848618552E-3</v>
      </c>
      <c r="Y239">
        <f t="shared" si="51"/>
        <v>6.7002364774280936E-3</v>
      </c>
      <c r="Z239">
        <f t="shared" si="51"/>
        <v>6.653670315795974E-3</v>
      </c>
      <c r="AA239">
        <f t="shared" si="51"/>
        <v>6.6044514796430257E-3</v>
      </c>
      <c r="AB239">
        <f t="shared" si="51"/>
        <v>6.5459521197099154E-3</v>
      </c>
      <c r="AC239">
        <f t="shared" si="51"/>
        <v>6.4796975300303629E-3</v>
      </c>
      <c r="AD239">
        <f t="shared" si="51"/>
        <v>6.4132029599545471E-3</v>
      </c>
      <c r="AE239">
        <f t="shared" si="51"/>
        <v>6.3344837866974668E-3</v>
      </c>
      <c r="AF239">
        <f t="shared" si="51"/>
        <v>6.2494570936571323E-3</v>
      </c>
      <c r="AG239">
        <f t="shared" si="51"/>
        <v>6.1639841624306704E-3</v>
      </c>
      <c r="AH239">
        <f t="shared" si="51"/>
        <v>6.0714140485066959E-3</v>
      </c>
      <c r="AI239">
        <f t="shared" si="51"/>
        <v>5.9696268884254118E-3</v>
      </c>
    </row>
    <row r="240" spans="1:35" x14ac:dyDescent="0.25">
      <c r="A240" s="39" t="str">
        <f t="shared" si="46"/>
        <v xml:space="preserve">  Small Crossover Cars</v>
      </c>
      <c r="B240">
        <f t="shared" si="52"/>
        <v>0.14146055353764236</v>
      </c>
      <c r="C240">
        <f t="shared" si="51"/>
        <v>0.15175965263955393</v>
      </c>
      <c r="D240">
        <f t="shared" si="51"/>
        <v>0.13839174205816451</v>
      </c>
      <c r="E240">
        <f t="shared" si="51"/>
        <v>0.14010303031573498</v>
      </c>
      <c r="F240">
        <f t="shared" si="51"/>
        <v>0.12856250651855708</v>
      </c>
      <c r="G240">
        <f t="shared" si="51"/>
        <v>0.12499548911841481</v>
      </c>
      <c r="H240">
        <f t="shared" si="51"/>
        <v>0.12466656701671705</v>
      </c>
      <c r="I240">
        <f t="shared" si="51"/>
        <v>0.12518949096454898</v>
      </c>
      <c r="J240">
        <f t="shared" si="51"/>
        <v>0.12370528705542677</v>
      </c>
      <c r="K240">
        <f t="shared" si="51"/>
        <v>0.12592714011785758</v>
      </c>
      <c r="L240">
        <f t="shared" si="51"/>
        <v>0.12973094557495565</v>
      </c>
      <c r="M240">
        <f t="shared" si="51"/>
        <v>0.13206482602235903</v>
      </c>
      <c r="N240">
        <f t="shared" si="51"/>
        <v>0.13717368007130185</v>
      </c>
      <c r="O240">
        <f t="shared" si="51"/>
        <v>0.13693267130962611</v>
      </c>
      <c r="P240">
        <f t="shared" si="51"/>
        <v>0.13936217897291722</v>
      </c>
      <c r="Q240">
        <f t="shared" si="51"/>
        <v>0.14063553886487087</v>
      </c>
      <c r="R240">
        <f t="shared" si="51"/>
        <v>0.14155889190602114</v>
      </c>
      <c r="S240">
        <f t="shared" si="51"/>
        <v>0.143295402352729</v>
      </c>
      <c r="T240">
        <f t="shared" si="51"/>
        <v>0.14413746430225921</v>
      </c>
      <c r="U240">
        <f t="shared" si="51"/>
        <v>0.14494189541408184</v>
      </c>
      <c r="V240">
        <f t="shared" si="51"/>
        <v>0.14431450958001929</v>
      </c>
      <c r="W240">
        <f t="shared" si="51"/>
        <v>0.1456526653632062</v>
      </c>
      <c r="X240">
        <f t="shared" si="51"/>
        <v>0.14580056151474996</v>
      </c>
      <c r="Y240">
        <f t="shared" si="51"/>
        <v>0.1456467981654132</v>
      </c>
      <c r="Z240">
        <f t="shared" si="51"/>
        <v>0.14479174151639801</v>
      </c>
      <c r="AA240">
        <f t="shared" si="51"/>
        <v>0.14464897813046215</v>
      </c>
      <c r="AB240">
        <f t="shared" si="51"/>
        <v>0.14321708393794799</v>
      </c>
      <c r="AC240">
        <f t="shared" si="51"/>
        <v>0.14206810156364388</v>
      </c>
      <c r="AD240">
        <f t="shared" si="51"/>
        <v>0.14125595924243275</v>
      </c>
      <c r="AE240">
        <f t="shared" si="51"/>
        <v>0.14004574626066363</v>
      </c>
      <c r="AF240">
        <f t="shared" si="51"/>
        <v>0.13844474525211004</v>
      </c>
      <c r="AG240">
        <f t="shared" si="51"/>
        <v>0.13723065338541326</v>
      </c>
      <c r="AH240">
        <f t="shared" si="51"/>
        <v>0.13508407032304048</v>
      </c>
      <c r="AI240">
        <f t="shared" si="51"/>
        <v>0.133139144590361</v>
      </c>
    </row>
    <row r="241" spans="1:35" x14ac:dyDescent="0.25">
      <c r="A241" s="39" t="str">
        <f t="shared" si="46"/>
        <v xml:space="preserve">  Large Crossover Cars</v>
      </c>
      <c r="B241" t="str">
        <f t="shared" si="52"/>
        <v/>
      </c>
      <c r="C241" t="str">
        <f t="shared" si="51"/>
        <v/>
      </c>
      <c r="D241" t="str">
        <f t="shared" si="51"/>
        <v/>
      </c>
      <c r="E241">
        <f t="shared" si="51"/>
        <v>5.314415167145118E-2</v>
      </c>
      <c r="F241">
        <f t="shared" si="51"/>
        <v>5.0616140605817435E-2</v>
      </c>
      <c r="G241">
        <f t="shared" si="51"/>
        <v>4.9027331160124102E-2</v>
      </c>
      <c r="H241">
        <f t="shared" si="51"/>
        <v>4.8314398330025453E-2</v>
      </c>
      <c r="I241">
        <f t="shared" si="51"/>
        <v>4.8490568146643313E-2</v>
      </c>
      <c r="J241">
        <f t="shared" si="51"/>
        <v>4.8220392922416172E-2</v>
      </c>
      <c r="K241">
        <f t="shared" si="51"/>
        <v>4.99289043580027E-2</v>
      </c>
      <c r="L241">
        <f t="shared" si="51"/>
        <v>5.0867553247387169E-2</v>
      </c>
      <c r="M241">
        <f t="shared" si="51"/>
        <v>5.2525128159743882E-2</v>
      </c>
      <c r="N241">
        <f t="shared" si="51"/>
        <v>5.3525093980761183E-2</v>
      </c>
      <c r="O241">
        <f t="shared" si="51"/>
        <v>5.4745880223775092E-2</v>
      </c>
      <c r="P241">
        <f t="shared" si="51"/>
        <v>5.5365944846906913E-2</v>
      </c>
      <c r="Q241">
        <f t="shared" si="51"/>
        <v>5.6091402308714552E-2</v>
      </c>
      <c r="R241">
        <f t="shared" si="51"/>
        <v>5.675857525238566E-2</v>
      </c>
      <c r="S241">
        <f t="shared" si="51"/>
        <v>5.736856796729526E-2</v>
      </c>
      <c r="T241">
        <f t="shared" si="51"/>
        <v>5.7848257814018277E-2</v>
      </c>
      <c r="U241">
        <f t="shared" si="51"/>
        <v>5.8102820758455985E-2</v>
      </c>
      <c r="V241">
        <f t="shared" si="51"/>
        <v>5.8370565743704743E-2</v>
      </c>
      <c r="W241">
        <f t="shared" si="51"/>
        <v>5.8637284725305029E-2</v>
      </c>
      <c r="X241">
        <f t="shared" si="51"/>
        <v>5.8696696073046124E-2</v>
      </c>
      <c r="Y241">
        <f t="shared" si="51"/>
        <v>5.8718981230594623E-2</v>
      </c>
      <c r="Z241">
        <f t="shared" si="51"/>
        <v>5.8620755149531314E-2</v>
      </c>
      <c r="AA241">
        <f t="shared" si="51"/>
        <v>5.8354220150683221E-2</v>
      </c>
      <c r="AB241">
        <f t="shared" si="51"/>
        <v>5.8158683080318303E-2</v>
      </c>
      <c r="AC241">
        <f t="shared" si="51"/>
        <v>5.7809711019394243E-2</v>
      </c>
      <c r="AD241">
        <f t="shared" si="51"/>
        <v>5.7388525378004367E-2</v>
      </c>
      <c r="AE241">
        <f t="shared" si="51"/>
        <v>5.6858015426217448E-2</v>
      </c>
      <c r="AF241">
        <f t="shared" si="51"/>
        <v>5.6297533736870221E-2</v>
      </c>
      <c r="AG241">
        <f t="shared" si="51"/>
        <v>5.5667281131312078E-2</v>
      </c>
      <c r="AH241">
        <f t="shared" si="51"/>
        <v>5.5086261107102033E-2</v>
      </c>
      <c r="AI241">
        <f t="shared" si="51"/>
        <v>5.4371080559109296E-2</v>
      </c>
    </row>
    <row r="242" spans="1:35" x14ac:dyDescent="0.25">
      <c r="A242" s="39" t="str">
        <f t="shared" si="46"/>
        <v xml:space="preserve">  Small Pickup</v>
      </c>
      <c r="B242" t="str">
        <f t="shared" si="52"/>
        <v/>
      </c>
      <c r="C242" t="str">
        <f t="shared" si="51"/>
        <v/>
      </c>
      <c r="D242">
        <f t="shared" si="51"/>
        <v>1.5311854282110997E-2</v>
      </c>
      <c r="E242">
        <f t="shared" si="51"/>
        <v>1.5950453573583309E-2</v>
      </c>
      <c r="F242">
        <f t="shared" si="51"/>
        <v>1.9509319197173008E-2</v>
      </c>
      <c r="G242">
        <f t="shared" si="51"/>
        <v>2.1250385743432226E-2</v>
      </c>
      <c r="H242">
        <f t="shared" si="51"/>
        <v>2.1861981082421239E-2</v>
      </c>
      <c r="I242">
        <f t="shared" ref="C242:AI249" si="53">IF(I149=0,"",I56)</f>
        <v>2.2103660416137209E-2</v>
      </c>
      <c r="J242">
        <f t="shared" si="53"/>
        <v>2.2235033155055161E-2</v>
      </c>
      <c r="K242">
        <f t="shared" si="53"/>
        <v>2.2338063236673568E-2</v>
      </c>
      <c r="L242">
        <f t="shared" si="53"/>
        <v>2.1661280114717737E-2</v>
      </c>
      <c r="M242">
        <f t="shared" si="53"/>
        <v>2.1043102786625925E-2</v>
      </c>
      <c r="N242">
        <f t="shared" si="53"/>
        <v>2.0165470075218281E-2</v>
      </c>
      <c r="O242">
        <f t="shared" si="53"/>
        <v>2.0021340689181738E-2</v>
      </c>
      <c r="P242">
        <f t="shared" si="53"/>
        <v>1.96488343841466E-2</v>
      </c>
      <c r="Q242">
        <f t="shared" si="53"/>
        <v>1.9423077483473553E-2</v>
      </c>
      <c r="R242">
        <f t="shared" si="53"/>
        <v>1.926310744668492E-2</v>
      </c>
      <c r="S242">
        <f t="shared" si="53"/>
        <v>1.904708382553193E-2</v>
      </c>
      <c r="T242">
        <f t="shared" si="53"/>
        <v>1.8939691266638442E-2</v>
      </c>
      <c r="U242">
        <f t="shared" si="53"/>
        <v>1.8877778620997661E-2</v>
      </c>
      <c r="V242">
        <f t="shared" si="53"/>
        <v>1.9017598683244107E-2</v>
      </c>
      <c r="W242">
        <f t="shared" si="53"/>
        <v>1.886523285169666E-2</v>
      </c>
      <c r="X242">
        <f t="shared" si="53"/>
        <v>1.8925248688739914E-2</v>
      </c>
      <c r="Y242">
        <f t="shared" si="53"/>
        <v>1.9026123988681875E-2</v>
      </c>
      <c r="Z242">
        <f t="shared" si="53"/>
        <v>1.9282625762245514E-2</v>
      </c>
      <c r="AA242">
        <f t="shared" si="53"/>
        <v>1.9442016826013302E-2</v>
      </c>
      <c r="AB242">
        <f t="shared" si="53"/>
        <v>1.9762588414437947E-2</v>
      </c>
      <c r="AC242">
        <f t="shared" si="53"/>
        <v>2.009447121475131E-2</v>
      </c>
      <c r="AD242">
        <f t="shared" si="53"/>
        <v>2.0330388184481574E-2</v>
      </c>
      <c r="AE242">
        <f t="shared" si="53"/>
        <v>2.0766552960247892E-2</v>
      </c>
      <c r="AF242">
        <f t="shared" si="53"/>
        <v>2.1206359567186053E-2</v>
      </c>
      <c r="AG242">
        <f t="shared" si="53"/>
        <v>2.1597045217678884E-2</v>
      </c>
      <c r="AH242">
        <f t="shared" si="53"/>
        <v>2.2123052219791026E-2</v>
      </c>
      <c r="AI242">
        <f t="shared" si="53"/>
        <v>2.264485010638189E-2</v>
      </c>
    </row>
    <row r="243" spans="1:35" x14ac:dyDescent="0.25">
      <c r="A243" s="39" t="str">
        <f t="shared" si="46"/>
        <v xml:space="preserve">  Large Pickup</v>
      </c>
      <c r="B243" t="str">
        <f t="shared" si="52"/>
        <v/>
      </c>
      <c r="C243" t="str">
        <f t="shared" si="53"/>
        <v/>
      </c>
      <c r="D243" t="str">
        <f t="shared" si="53"/>
        <v/>
      </c>
      <c r="E243" t="str">
        <f t="shared" si="53"/>
        <v/>
      </c>
      <c r="F243" t="str">
        <f t="shared" si="53"/>
        <v/>
      </c>
      <c r="G243" t="str">
        <f t="shared" si="53"/>
        <v/>
      </c>
      <c r="H243" t="str">
        <f t="shared" si="53"/>
        <v/>
      </c>
      <c r="I243" t="str">
        <f t="shared" si="53"/>
        <v/>
      </c>
      <c r="J243" t="str">
        <f t="shared" si="53"/>
        <v/>
      </c>
      <c r="K243" t="str">
        <f t="shared" si="53"/>
        <v/>
      </c>
      <c r="L243" t="str">
        <f t="shared" si="53"/>
        <v/>
      </c>
      <c r="M243" t="str">
        <f t="shared" si="53"/>
        <v/>
      </c>
      <c r="N243" t="str">
        <f t="shared" si="53"/>
        <v/>
      </c>
      <c r="O243" t="str">
        <f t="shared" si="53"/>
        <v/>
      </c>
      <c r="P243" t="str">
        <f t="shared" si="53"/>
        <v/>
      </c>
      <c r="Q243" t="str">
        <f t="shared" si="53"/>
        <v/>
      </c>
      <c r="R243" t="str">
        <f t="shared" si="53"/>
        <v/>
      </c>
      <c r="S243" t="str">
        <f t="shared" si="53"/>
        <v/>
      </c>
      <c r="T243" t="str">
        <f t="shared" si="53"/>
        <v/>
      </c>
      <c r="U243" t="str">
        <f t="shared" si="53"/>
        <v/>
      </c>
      <c r="V243" t="str">
        <f t="shared" si="53"/>
        <v/>
      </c>
      <c r="W243" t="str">
        <f t="shared" si="53"/>
        <v/>
      </c>
      <c r="X243" t="str">
        <f t="shared" si="53"/>
        <v/>
      </c>
      <c r="Y243" t="str">
        <f t="shared" si="53"/>
        <v/>
      </c>
      <c r="Z243" t="str">
        <f t="shared" si="53"/>
        <v/>
      </c>
      <c r="AA243" t="str">
        <f t="shared" si="53"/>
        <v/>
      </c>
      <c r="AB243" t="str">
        <f t="shared" si="53"/>
        <v/>
      </c>
      <c r="AC243" t="str">
        <f t="shared" si="53"/>
        <v/>
      </c>
      <c r="AD243" t="str">
        <f t="shared" si="53"/>
        <v/>
      </c>
      <c r="AE243" t="str">
        <f t="shared" si="53"/>
        <v/>
      </c>
      <c r="AF243" t="str">
        <f t="shared" si="53"/>
        <v/>
      </c>
      <c r="AG243" t="str">
        <f t="shared" si="53"/>
        <v/>
      </c>
      <c r="AH243" t="str">
        <f t="shared" si="53"/>
        <v/>
      </c>
      <c r="AI243" t="str">
        <f t="shared" si="53"/>
        <v/>
      </c>
    </row>
    <row r="244" spans="1:35" x14ac:dyDescent="0.25">
      <c r="A244" s="39" t="str">
        <f t="shared" si="46"/>
        <v xml:space="preserve">  Small Van</v>
      </c>
      <c r="B244" t="str">
        <f t="shared" si="52"/>
        <v/>
      </c>
      <c r="C244" t="str">
        <f t="shared" si="53"/>
        <v/>
      </c>
      <c r="D244" t="str">
        <f t="shared" si="53"/>
        <v/>
      </c>
      <c r="E244">
        <f t="shared" si="53"/>
        <v>3.8483768299962225E-3</v>
      </c>
      <c r="F244">
        <f t="shared" si="53"/>
        <v>4.5805296358118596E-3</v>
      </c>
      <c r="G244">
        <f t="shared" si="53"/>
        <v>5.1031673003735338E-3</v>
      </c>
      <c r="H244">
        <f t="shared" si="53"/>
        <v>5.2823104893551225E-3</v>
      </c>
      <c r="I244">
        <f t="shared" si="53"/>
        <v>5.3457131665681432E-3</v>
      </c>
      <c r="J244">
        <f t="shared" si="53"/>
        <v>5.2879527335970749E-3</v>
      </c>
      <c r="K244">
        <f t="shared" si="53"/>
        <v>5.4905264182613057E-3</v>
      </c>
      <c r="L244">
        <f t="shared" si="53"/>
        <v>5.3943695158278114E-3</v>
      </c>
      <c r="M244">
        <f t="shared" si="53"/>
        <v>5.1865789354311664E-3</v>
      </c>
      <c r="N244">
        <f t="shared" si="53"/>
        <v>5.0631437538947738E-3</v>
      </c>
      <c r="O244">
        <f t="shared" si="53"/>
        <v>4.9433050792669535E-3</v>
      </c>
      <c r="P244">
        <f t="shared" si="53"/>
        <v>4.892394336401029E-3</v>
      </c>
      <c r="Q244">
        <f t="shared" si="53"/>
        <v>4.8293544491592602E-3</v>
      </c>
      <c r="R244">
        <f t="shared" si="53"/>
        <v>4.7617650407654477E-3</v>
      </c>
      <c r="S244">
        <f t="shared" si="53"/>
        <v>4.7470828578453136E-3</v>
      </c>
      <c r="T244">
        <f t="shared" si="53"/>
        <v>4.7246460223662832E-3</v>
      </c>
      <c r="U244">
        <f t="shared" si="53"/>
        <v>4.7239983832144629E-3</v>
      </c>
      <c r="V244">
        <f t="shared" si="53"/>
        <v>4.7292657811073046E-3</v>
      </c>
      <c r="W244">
        <f t="shared" si="53"/>
        <v>4.7170453769172617E-3</v>
      </c>
      <c r="X244">
        <f t="shared" si="53"/>
        <v>4.746725412003115E-3</v>
      </c>
      <c r="Y244">
        <f t="shared" si="53"/>
        <v>4.7801542215672004E-3</v>
      </c>
      <c r="Z244">
        <f t="shared" si="53"/>
        <v>4.8191845141115743E-3</v>
      </c>
      <c r="AA244">
        <f t="shared" si="53"/>
        <v>4.9003883603314247E-3</v>
      </c>
      <c r="AB244">
        <f t="shared" si="53"/>
        <v>4.9655796831133353E-3</v>
      </c>
      <c r="AC244">
        <f t="shared" si="53"/>
        <v>5.0487270102039985E-3</v>
      </c>
      <c r="AD244">
        <f t="shared" si="53"/>
        <v>5.1399758048597576E-3</v>
      </c>
      <c r="AE244">
        <f t="shared" si="53"/>
        <v>5.2633299439503109E-3</v>
      </c>
      <c r="AF244">
        <f t="shared" si="53"/>
        <v>5.3746233015922766E-3</v>
      </c>
      <c r="AG244">
        <f t="shared" si="53"/>
        <v>5.4936695415482555E-3</v>
      </c>
      <c r="AH244">
        <f t="shared" si="53"/>
        <v>5.6054374141612778E-3</v>
      </c>
      <c r="AI244">
        <f t="shared" si="53"/>
        <v>5.7388905564475087E-3</v>
      </c>
    </row>
    <row r="245" spans="1:35" x14ac:dyDescent="0.25">
      <c r="A245" s="39" t="str">
        <f t="shared" si="46"/>
        <v xml:space="preserve">  Large Van</v>
      </c>
      <c r="B245">
        <f t="shared" si="52"/>
        <v>2.1547314162932995E-2</v>
      </c>
      <c r="C245">
        <f t="shared" si="53"/>
        <v>2.0379365697589108E-2</v>
      </c>
      <c r="D245">
        <f t="shared" si="53"/>
        <v>2.3362214993566725E-2</v>
      </c>
      <c r="E245">
        <f t="shared" si="53"/>
        <v>2.4379938254729887E-2</v>
      </c>
      <c r="F245">
        <f t="shared" si="53"/>
        <v>2.9131801435335853E-2</v>
      </c>
      <c r="G245">
        <f t="shared" si="53"/>
        <v>3.1477061825679525E-2</v>
      </c>
      <c r="H245">
        <f t="shared" si="53"/>
        <v>3.2310435961454859E-2</v>
      </c>
      <c r="I245">
        <f t="shared" si="53"/>
        <v>3.251351976240064E-2</v>
      </c>
      <c r="J245">
        <f t="shared" si="53"/>
        <v>3.3140246433227008E-2</v>
      </c>
      <c r="K245">
        <f t="shared" si="53"/>
        <v>3.3112699630285361E-2</v>
      </c>
      <c r="L245">
        <f t="shared" si="53"/>
        <v>3.2222882961983015E-2</v>
      </c>
      <c r="M245">
        <f t="shared" si="53"/>
        <v>3.1010872380187526E-2</v>
      </c>
      <c r="N245">
        <f t="shared" si="53"/>
        <v>2.9934783582549817E-2</v>
      </c>
      <c r="O245">
        <f t="shared" si="53"/>
        <v>2.9360328383494901E-2</v>
      </c>
      <c r="P245">
        <f t="shared" si="53"/>
        <v>2.8859049954018952E-2</v>
      </c>
      <c r="Q245">
        <f t="shared" si="53"/>
        <v>2.8391329099106303E-2</v>
      </c>
      <c r="R245">
        <f t="shared" si="53"/>
        <v>2.7937680643081827E-2</v>
      </c>
      <c r="S245">
        <f t="shared" si="53"/>
        <v>2.7824069616202873E-2</v>
      </c>
      <c r="T245">
        <f t="shared" si="53"/>
        <v>2.7623734410313891E-2</v>
      </c>
      <c r="U245">
        <f t="shared" si="53"/>
        <v>2.7526083093169944E-2</v>
      </c>
      <c r="V245">
        <f t="shared" si="53"/>
        <v>2.758437107698198E-2</v>
      </c>
      <c r="W245">
        <f t="shared" si="53"/>
        <v>2.7356534121149523E-2</v>
      </c>
      <c r="X245">
        <f t="shared" si="53"/>
        <v>2.7472540236781296E-2</v>
      </c>
      <c r="Y245">
        <f t="shared" si="53"/>
        <v>2.7599934957186632E-2</v>
      </c>
      <c r="Z245">
        <f t="shared" si="53"/>
        <v>2.7735935857517695E-2</v>
      </c>
      <c r="AA245">
        <f t="shared" si="53"/>
        <v>2.8166060337981764E-2</v>
      </c>
      <c r="AB245">
        <f t="shared" si="53"/>
        <v>2.856269873746892E-2</v>
      </c>
      <c r="AC245">
        <f t="shared" si="53"/>
        <v>2.900272819444474E-2</v>
      </c>
      <c r="AD245">
        <f t="shared" si="53"/>
        <v>2.9428227367033009E-2</v>
      </c>
      <c r="AE245">
        <f t="shared" si="53"/>
        <v>2.9958741386517575E-2</v>
      </c>
      <c r="AF245">
        <f t="shared" si="53"/>
        <v>3.0551349854694824E-2</v>
      </c>
      <c r="AG245">
        <f t="shared" si="53"/>
        <v>3.1135232554244285E-2</v>
      </c>
      <c r="AH245">
        <f t="shared" si="53"/>
        <v>3.1791551646656584E-2</v>
      </c>
      <c r="AI245">
        <f t="shared" si="53"/>
        <v>3.2511861914221354E-2</v>
      </c>
    </row>
    <row r="246" spans="1:35" x14ac:dyDescent="0.25">
      <c r="A246" s="39" t="str">
        <f t="shared" si="46"/>
        <v xml:space="preserve">  Small Utility</v>
      </c>
      <c r="B246" t="str">
        <f t="shared" si="52"/>
        <v/>
      </c>
      <c r="C246" t="str">
        <f t="shared" si="53"/>
        <v/>
      </c>
      <c r="D246" t="str">
        <f t="shared" si="53"/>
        <v/>
      </c>
      <c r="E246">
        <f t="shared" si="53"/>
        <v>1.3314574051472782E-2</v>
      </c>
      <c r="F246">
        <f t="shared" si="53"/>
        <v>1.5903323099811052E-2</v>
      </c>
      <c r="G246">
        <f t="shared" si="53"/>
        <v>1.70249705829679E-2</v>
      </c>
      <c r="H246">
        <f t="shared" si="53"/>
        <v>1.731858815164148E-2</v>
      </c>
      <c r="I246">
        <f t="shared" si="53"/>
        <v>1.7344025852053878E-2</v>
      </c>
      <c r="J246">
        <f t="shared" si="53"/>
        <v>1.7774213899750226E-2</v>
      </c>
      <c r="K246">
        <f t="shared" si="53"/>
        <v>1.7342652533875624E-2</v>
      </c>
      <c r="L246">
        <f t="shared" si="53"/>
        <v>1.6815116167793569E-2</v>
      </c>
      <c r="M246">
        <f t="shared" si="53"/>
        <v>1.6216529217018102E-2</v>
      </c>
      <c r="N246">
        <f t="shared" si="53"/>
        <v>1.558148668463879E-2</v>
      </c>
      <c r="O246">
        <f t="shared" si="53"/>
        <v>1.530181633434681E-2</v>
      </c>
      <c r="P246">
        <f t="shared" si="53"/>
        <v>1.5011812511371873E-2</v>
      </c>
      <c r="Q246">
        <f t="shared" si="53"/>
        <v>1.4777713631449255E-2</v>
      </c>
      <c r="R246">
        <f t="shared" si="53"/>
        <v>1.4603984491278196E-2</v>
      </c>
      <c r="S246">
        <f t="shared" si="53"/>
        <v>1.4392315918723579E-2</v>
      </c>
      <c r="T246">
        <f t="shared" si="53"/>
        <v>1.4264346689807233E-2</v>
      </c>
      <c r="U246">
        <f t="shared" si="53"/>
        <v>1.4194931692287449E-2</v>
      </c>
      <c r="V246">
        <f t="shared" si="53"/>
        <v>1.4228933429749414E-2</v>
      </c>
      <c r="W246">
        <f t="shared" si="53"/>
        <v>1.4118850214092109E-2</v>
      </c>
      <c r="X246">
        <f t="shared" si="53"/>
        <v>1.4137045045439047E-2</v>
      </c>
      <c r="Y246">
        <f t="shared" si="53"/>
        <v>1.4188668472101932E-2</v>
      </c>
      <c r="Z246">
        <f t="shared" si="53"/>
        <v>1.4322118930836403E-2</v>
      </c>
      <c r="AA246">
        <f t="shared" si="53"/>
        <v>1.4458687295058533E-2</v>
      </c>
      <c r="AB246">
        <f t="shared" si="53"/>
        <v>1.4664599754983163E-2</v>
      </c>
      <c r="AC246">
        <f t="shared" si="53"/>
        <v>1.4883608081248461E-2</v>
      </c>
      <c r="AD246">
        <f t="shared" si="53"/>
        <v>1.5097999994865847E-2</v>
      </c>
      <c r="AE246">
        <f t="shared" si="53"/>
        <v>1.5359074062328577E-2</v>
      </c>
      <c r="AF246">
        <f t="shared" si="53"/>
        <v>1.565629427787921E-2</v>
      </c>
      <c r="AG246">
        <f t="shared" si="53"/>
        <v>1.593763421557692E-2</v>
      </c>
      <c r="AH246">
        <f t="shared" si="53"/>
        <v>1.6265075276744496E-2</v>
      </c>
      <c r="AI246">
        <f t="shared" si="53"/>
        <v>1.6615766155392814E-2</v>
      </c>
    </row>
    <row r="247" spans="1:35" x14ac:dyDescent="0.25">
      <c r="A247" s="39" t="str">
        <f t="shared" si="46"/>
        <v xml:space="preserve">  Large Utility</v>
      </c>
      <c r="B247" t="str">
        <f t="shared" si="52"/>
        <v/>
      </c>
      <c r="C247" t="str">
        <f t="shared" si="53"/>
        <v/>
      </c>
      <c r="D247" t="str">
        <f t="shared" si="53"/>
        <v/>
      </c>
      <c r="E247">
        <f t="shared" si="53"/>
        <v>1.737586407358763E-2</v>
      </c>
      <c r="F247">
        <f t="shared" si="53"/>
        <v>2.0845101495147553E-2</v>
      </c>
      <c r="G247">
        <f t="shared" si="53"/>
        <v>2.2452520150966639E-2</v>
      </c>
      <c r="H247">
        <f t="shared" si="53"/>
        <v>2.2920983844565937E-2</v>
      </c>
      <c r="I247">
        <f t="shared" si="53"/>
        <v>2.3034585695747688E-2</v>
      </c>
      <c r="J247">
        <f t="shared" si="53"/>
        <v>2.3744333955708848E-2</v>
      </c>
      <c r="K247">
        <f t="shared" si="53"/>
        <v>2.3154995275378572E-2</v>
      </c>
      <c r="L247">
        <f t="shared" si="53"/>
        <v>2.2551693802594499E-2</v>
      </c>
      <c r="M247">
        <f t="shared" si="53"/>
        <v>2.1761038764082339E-2</v>
      </c>
      <c r="N247">
        <f t="shared" si="53"/>
        <v>2.101382271357587E-2</v>
      </c>
      <c r="O247">
        <f t="shared" si="53"/>
        <v>2.0632552131878291E-2</v>
      </c>
      <c r="P247">
        <f t="shared" si="53"/>
        <v>2.0300569378143788E-2</v>
      </c>
      <c r="Q247">
        <f t="shared" si="53"/>
        <v>2.0017604332254354E-2</v>
      </c>
      <c r="R247">
        <f t="shared" si="53"/>
        <v>1.979311673076159E-2</v>
      </c>
      <c r="S247">
        <f t="shared" si="53"/>
        <v>1.9556007282956808E-2</v>
      </c>
      <c r="T247">
        <f t="shared" si="53"/>
        <v>1.9409831046612133E-2</v>
      </c>
      <c r="U247">
        <f t="shared" si="53"/>
        <v>1.9349137801040021E-2</v>
      </c>
      <c r="V247">
        <f t="shared" si="53"/>
        <v>1.9401784365610113E-2</v>
      </c>
      <c r="W247">
        <f t="shared" si="53"/>
        <v>1.9284814041875584E-2</v>
      </c>
      <c r="X247">
        <f t="shared" si="53"/>
        <v>1.9343079718216638E-2</v>
      </c>
      <c r="Y247">
        <f t="shared" si="53"/>
        <v>1.9438935672672283E-2</v>
      </c>
      <c r="Z247">
        <f t="shared" si="53"/>
        <v>1.9652459881893236E-2</v>
      </c>
      <c r="AA247">
        <f t="shared" si="53"/>
        <v>1.9855347302832723E-2</v>
      </c>
      <c r="AB247">
        <f t="shared" si="53"/>
        <v>2.0141535026389493E-2</v>
      </c>
      <c r="AC247">
        <f t="shared" si="53"/>
        <v>2.0460935801706846E-2</v>
      </c>
      <c r="AD247">
        <f t="shared" si="53"/>
        <v>2.0786556480138624E-2</v>
      </c>
      <c r="AE247">
        <f t="shared" si="53"/>
        <v>2.1164184440639593E-2</v>
      </c>
      <c r="AF247">
        <f t="shared" si="53"/>
        <v>2.1590586766235521E-2</v>
      </c>
      <c r="AG247">
        <f t="shared" si="53"/>
        <v>2.2007422316314033E-2</v>
      </c>
      <c r="AH247">
        <f t="shared" si="53"/>
        <v>2.2474188482137003E-2</v>
      </c>
      <c r="AI247">
        <f t="shared" si="53"/>
        <v>2.2977023725133831E-2</v>
      </c>
    </row>
    <row r="248" spans="1:35" x14ac:dyDescent="0.25">
      <c r="A248" s="39" t="str">
        <f t="shared" ref="A248:A249" si="54">A155</f>
        <v xml:space="preserve">  Small Crossover Trucks</v>
      </c>
      <c r="B248">
        <f t="shared" si="52"/>
        <v>5.3804238895054125E-2</v>
      </c>
      <c r="C248">
        <f t="shared" si="53"/>
        <v>5.3051741096622536E-2</v>
      </c>
      <c r="D248">
        <f t="shared" si="53"/>
        <v>6.3480640219837098E-2</v>
      </c>
      <c r="E248">
        <f t="shared" si="53"/>
        <v>6.7762746781409158E-2</v>
      </c>
      <c r="F248">
        <f t="shared" si="53"/>
        <v>8.2334266332920639E-2</v>
      </c>
      <c r="G248">
        <f t="shared" si="53"/>
        <v>8.9453199114970267E-2</v>
      </c>
      <c r="H248">
        <f t="shared" si="53"/>
        <v>9.210883453159599E-2</v>
      </c>
      <c r="I248">
        <f t="shared" si="53"/>
        <v>9.3133369010981959E-2</v>
      </c>
      <c r="J248">
        <f t="shared" si="53"/>
        <v>9.523601653223851E-2</v>
      </c>
      <c r="K248">
        <f t="shared" si="53"/>
        <v>9.4421370822809894E-2</v>
      </c>
      <c r="L248">
        <f t="shared" si="53"/>
        <v>9.2234410341676731E-2</v>
      </c>
      <c r="M248">
        <f t="shared" si="53"/>
        <v>8.945174467827563E-2</v>
      </c>
      <c r="N248">
        <f t="shared" si="53"/>
        <v>8.6444940129415157E-2</v>
      </c>
      <c r="O248">
        <f t="shared" si="53"/>
        <v>8.5337268328698979E-2</v>
      </c>
      <c r="P248">
        <f t="shared" si="53"/>
        <v>8.4143643100542162E-2</v>
      </c>
      <c r="Q248">
        <f t="shared" si="53"/>
        <v>8.3222764773499699E-2</v>
      </c>
      <c r="R248">
        <f t="shared" si="53"/>
        <v>8.2616879967808823E-2</v>
      </c>
      <c r="S248">
        <f t="shared" si="53"/>
        <v>8.176202710703831E-2</v>
      </c>
      <c r="T248">
        <f t="shared" si="53"/>
        <v>8.1375632096917283E-2</v>
      </c>
      <c r="U248">
        <f t="shared" si="53"/>
        <v>8.1305206715217918E-2</v>
      </c>
      <c r="V248">
        <f t="shared" si="53"/>
        <v>8.1789684676684446E-2</v>
      </c>
      <c r="W248">
        <f t="shared" si="53"/>
        <v>8.1467421665216699E-2</v>
      </c>
      <c r="X248">
        <f t="shared" si="53"/>
        <v>8.1850709490173063E-2</v>
      </c>
      <c r="Y248">
        <f t="shared" si="53"/>
        <v>8.2421822982632953E-2</v>
      </c>
      <c r="Z248">
        <f t="shared" si="53"/>
        <v>8.3570812092498642E-2</v>
      </c>
      <c r="AA248">
        <f t="shared" si="53"/>
        <v>8.4516595578948597E-2</v>
      </c>
      <c r="AB248">
        <f t="shared" si="53"/>
        <v>8.5950422694420964E-2</v>
      </c>
      <c r="AC248">
        <f t="shared" si="53"/>
        <v>8.7478078954130206E-2</v>
      </c>
      <c r="AD248">
        <f t="shared" si="53"/>
        <v>8.898914074137948E-2</v>
      </c>
      <c r="AE248">
        <f t="shared" si="53"/>
        <v>9.0759287349153256E-2</v>
      </c>
      <c r="AF248">
        <f t="shared" si="53"/>
        <v>9.2750885595710028E-2</v>
      </c>
      <c r="AG248">
        <f t="shared" si="53"/>
        <v>9.4667458046595168E-2</v>
      </c>
      <c r="AH248">
        <f t="shared" si="53"/>
        <v>9.6878862307413327E-2</v>
      </c>
      <c r="AI248">
        <f t="shared" si="53"/>
        <v>9.9206099777908965E-2</v>
      </c>
    </row>
    <row r="249" spans="1:35" x14ac:dyDescent="0.25">
      <c r="A249" s="39" t="str">
        <f t="shared" si="54"/>
        <v xml:space="preserve">  Large Crossover Trucks</v>
      </c>
      <c r="B249" t="str">
        <f t="shared" si="52"/>
        <v/>
      </c>
      <c r="C249" t="str">
        <f t="shared" si="53"/>
        <v/>
      </c>
      <c r="D249" t="str">
        <f t="shared" si="53"/>
        <v/>
      </c>
      <c r="E249">
        <f t="shared" si="53"/>
        <v>8.1722741821217332E-2</v>
      </c>
      <c r="F249">
        <f t="shared" si="53"/>
        <v>9.896056538137056E-2</v>
      </c>
      <c r="G249">
        <f t="shared" si="53"/>
        <v>0.1075728677045614</v>
      </c>
      <c r="H249">
        <f t="shared" si="53"/>
        <v>0.11075049670069971</v>
      </c>
      <c r="I249">
        <f t="shared" si="53"/>
        <v>0.11198684394879821</v>
      </c>
      <c r="J249">
        <f t="shared" si="53"/>
        <v>0.11545646331422067</v>
      </c>
      <c r="K249">
        <f t="shared" si="53"/>
        <v>0.1135095685620757</v>
      </c>
      <c r="L249">
        <f t="shared" si="53"/>
        <v>0.11102040944755899</v>
      </c>
      <c r="M249">
        <f t="shared" si="53"/>
        <v>0.10753421809492782</v>
      </c>
      <c r="N249">
        <f t="shared" si="53"/>
        <v>0.1041119502858512</v>
      </c>
      <c r="O249">
        <f t="shared" si="53"/>
        <v>0.1025591145795748</v>
      </c>
      <c r="P249">
        <f t="shared" si="53"/>
        <v>0.10119664952408336</v>
      </c>
      <c r="Q249">
        <f t="shared" si="53"/>
        <v>0.10007158269855065</v>
      </c>
      <c r="R249">
        <f t="shared" si="53"/>
        <v>9.924654703811045E-2</v>
      </c>
      <c r="S249">
        <f t="shared" si="53"/>
        <v>9.8308336932662832E-2</v>
      </c>
      <c r="T249">
        <f t="shared" si="53"/>
        <v>9.7819725484520975E-2</v>
      </c>
      <c r="U249">
        <f t="shared" si="53"/>
        <v>9.7738266022534895E-2</v>
      </c>
      <c r="V249">
        <f t="shared" si="53"/>
        <v>9.8229503765956447E-2</v>
      </c>
      <c r="W249">
        <f t="shared" si="53"/>
        <v>9.7855108261283949E-2</v>
      </c>
      <c r="X249">
        <f t="shared" si="53"/>
        <v>9.8334580790339868E-2</v>
      </c>
      <c r="Y249">
        <f t="shared" si="53"/>
        <v>9.9013208355132498E-2</v>
      </c>
      <c r="Z249">
        <f t="shared" si="53"/>
        <v>0.10030553490794396</v>
      </c>
      <c r="AA249">
        <f t="shared" si="53"/>
        <v>0.10150681948176007</v>
      </c>
      <c r="AB249">
        <f t="shared" si="53"/>
        <v>0.10315310542444542</v>
      </c>
      <c r="AC249">
        <f t="shared" si="53"/>
        <v>0.10496089084977163</v>
      </c>
      <c r="AD249">
        <f t="shared" si="53"/>
        <v>0.10677565194049715</v>
      </c>
      <c r="AE249">
        <f t="shared" si="53"/>
        <v>0.10890279621720762</v>
      </c>
      <c r="AF249">
        <f t="shared" si="53"/>
        <v>0.11126899543296054</v>
      </c>
      <c r="AG249">
        <f t="shared" ref="AG249:AI249" si="55">IF(AG156=0,"",AG63)</f>
        <v>0.11356283765099968</v>
      </c>
      <c r="AH249">
        <f t="shared" si="55"/>
        <v>0.11614716513363862</v>
      </c>
      <c r="AI249">
        <f t="shared" si="55"/>
        <v>0.11891617939201807</v>
      </c>
    </row>
    <row r="251" spans="1:35" s="2" customFormat="1" x14ac:dyDescent="0.25">
      <c r="A251" s="2" t="s">
        <v>1181</v>
      </c>
    </row>
    <row r="252" spans="1:35" x14ac:dyDescent="0.25">
      <c r="B252">
        <v>2017</v>
      </c>
      <c r="C252">
        <v>2018</v>
      </c>
      <c r="D252">
        <v>2019</v>
      </c>
      <c r="E252">
        <v>2020</v>
      </c>
      <c r="F252">
        <v>2021</v>
      </c>
      <c r="G252">
        <v>2022</v>
      </c>
      <c r="H252">
        <v>2023</v>
      </c>
      <c r="I252">
        <v>2024</v>
      </c>
      <c r="J252">
        <v>2025</v>
      </c>
      <c r="K252">
        <v>2026</v>
      </c>
      <c r="L252">
        <v>2027</v>
      </c>
      <c r="M252">
        <v>2028</v>
      </c>
      <c r="N252">
        <v>2029</v>
      </c>
      <c r="O252">
        <v>2030</v>
      </c>
      <c r="P252">
        <v>2031</v>
      </c>
      <c r="Q252">
        <v>2032</v>
      </c>
      <c r="R252">
        <v>2033</v>
      </c>
      <c r="S252">
        <v>2034</v>
      </c>
      <c r="T252">
        <v>2035</v>
      </c>
      <c r="U252">
        <v>2036</v>
      </c>
      <c r="V252">
        <v>2037</v>
      </c>
      <c r="W252">
        <v>2038</v>
      </c>
      <c r="X252">
        <v>2039</v>
      </c>
      <c r="Y252">
        <v>2040</v>
      </c>
      <c r="Z252">
        <v>2041</v>
      </c>
      <c r="AA252">
        <v>2042</v>
      </c>
      <c r="AB252">
        <v>2043</v>
      </c>
      <c r="AC252">
        <v>2044</v>
      </c>
      <c r="AD252">
        <v>2045</v>
      </c>
      <c r="AE252">
        <v>2046</v>
      </c>
      <c r="AF252">
        <v>2047</v>
      </c>
      <c r="AG252">
        <v>2048</v>
      </c>
      <c r="AH252">
        <v>2049</v>
      </c>
      <c r="AI252">
        <v>2050</v>
      </c>
    </row>
    <row r="253" spans="1:35" x14ac:dyDescent="0.25">
      <c r="A253" t="s">
        <v>1182</v>
      </c>
      <c r="B253">
        <f t="shared" ref="B253:AI253" si="56">(SUM(SUMPRODUCT(B162:B177,B69:B84)/SUM(B162:B177)*B19,SUMPRODUCT(B87:B102,B180:B195)/SUM(B180:B195)*B20,SUMPRODUCT(B105:B120,B198:B213)/SUM(B198:B213)*B21)*10^3)*cpi_2018to2012</f>
        <v>50758.840541774327</v>
      </c>
      <c r="C253">
        <f t="shared" si="56"/>
        <v>53702.711084941737</v>
      </c>
      <c r="D253">
        <f t="shared" si="56"/>
        <v>50838.348068066392</v>
      </c>
      <c r="E253">
        <f t="shared" si="56"/>
        <v>49911.824469666884</v>
      </c>
      <c r="F253">
        <f t="shared" si="56"/>
        <v>49514.175484133055</v>
      </c>
      <c r="G253">
        <f t="shared" si="56"/>
        <v>48637.352207282172</v>
      </c>
      <c r="H253">
        <f t="shared" si="56"/>
        <v>47809.553339961974</v>
      </c>
      <c r="I253">
        <f t="shared" si="56"/>
        <v>47076.173899690126</v>
      </c>
      <c r="J253">
        <f t="shared" si="56"/>
        <v>46538.263254273814</v>
      </c>
      <c r="K253">
        <f t="shared" si="56"/>
        <v>46261.032125043355</v>
      </c>
      <c r="L253">
        <f t="shared" si="56"/>
        <v>45966.655302477469</v>
      </c>
      <c r="M253">
        <f t="shared" si="56"/>
        <v>45774.907963032201</v>
      </c>
      <c r="N253">
        <f t="shared" si="56"/>
        <v>45530.909128514963</v>
      </c>
      <c r="O253">
        <f t="shared" si="56"/>
        <v>45435.504896524959</v>
      </c>
      <c r="P253">
        <f t="shared" si="56"/>
        <v>45274.58487172889</v>
      </c>
      <c r="Q253">
        <f t="shared" si="56"/>
        <v>45154.629343834</v>
      </c>
      <c r="R253">
        <f t="shared" si="56"/>
        <v>45029.906297823407</v>
      </c>
      <c r="S253">
        <f t="shared" si="56"/>
        <v>44841.857482285741</v>
      </c>
      <c r="T253">
        <f t="shared" si="56"/>
        <v>44660.038817264955</v>
      </c>
      <c r="U253">
        <f t="shared" si="56"/>
        <v>44482.004361581719</v>
      </c>
      <c r="V253">
        <f t="shared" si="56"/>
        <v>44336.200439033819</v>
      </c>
      <c r="W253">
        <f t="shared" si="56"/>
        <v>44174.450955655564</v>
      </c>
      <c r="X253">
        <f t="shared" si="56"/>
        <v>44028.268942261435</v>
      </c>
      <c r="Y253">
        <f t="shared" si="56"/>
        <v>43891.98750407451</v>
      </c>
      <c r="Z253">
        <f t="shared" si="56"/>
        <v>43875.261420489885</v>
      </c>
      <c r="AA253">
        <f t="shared" si="56"/>
        <v>43852.75473116686</v>
      </c>
      <c r="AB253">
        <f t="shared" si="56"/>
        <v>43848.939316670578</v>
      </c>
      <c r="AC253">
        <f t="shared" si="56"/>
        <v>43839.914430328041</v>
      </c>
      <c r="AD253">
        <f t="shared" si="56"/>
        <v>43825.53594666905</v>
      </c>
      <c r="AE253">
        <f t="shared" si="56"/>
        <v>43811.048837095936</v>
      </c>
      <c r="AF253">
        <f t="shared" si="56"/>
        <v>43800.082200176621</v>
      </c>
      <c r="AG253">
        <f t="shared" si="56"/>
        <v>43782.10170972818</v>
      </c>
      <c r="AH253">
        <f t="shared" si="56"/>
        <v>43776.948244857209</v>
      </c>
      <c r="AI253">
        <f t="shared" si="56"/>
        <v>43759.777987693029</v>
      </c>
    </row>
    <row r="254" spans="1:35" x14ac:dyDescent="0.25">
      <c r="A254" t="s">
        <v>1190</v>
      </c>
      <c r="B254">
        <f t="shared" ref="B254:AI254" si="57">(SUM(SUMPRODUCT(B216:B231,B123:B138)/SUM(B216:B231)*B24,SUMPRODUCT(B234:B249,B141:B156)/SUM(B234:B249)*B25)*10^3)*cpi_2018to2012</f>
        <v>38021.991142086437</v>
      </c>
      <c r="C254">
        <f t="shared" si="57"/>
        <v>38097.775273410582</v>
      </c>
      <c r="D254">
        <f t="shared" si="57"/>
        <v>38094.267014968485</v>
      </c>
      <c r="E254">
        <f t="shared" si="57"/>
        <v>39841.75668416464</v>
      </c>
      <c r="F254">
        <f t="shared" si="57"/>
        <v>39889.302474001197</v>
      </c>
      <c r="G254">
        <f t="shared" si="57"/>
        <v>39797.013757194451</v>
      </c>
      <c r="H254">
        <f t="shared" si="57"/>
        <v>39655.608539902882</v>
      </c>
      <c r="I254">
        <f t="shared" si="57"/>
        <v>39495.231312088312</v>
      </c>
      <c r="J254">
        <f t="shared" si="57"/>
        <v>39766.056457490296</v>
      </c>
      <c r="K254">
        <f t="shared" si="57"/>
        <v>39592.466914295095</v>
      </c>
      <c r="L254">
        <f t="shared" si="57"/>
        <v>39408.526627867563</v>
      </c>
      <c r="M254">
        <f t="shared" si="57"/>
        <v>39266.984793492113</v>
      </c>
      <c r="N254">
        <f t="shared" si="57"/>
        <v>39148.108003353489</v>
      </c>
      <c r="O254">
        <f t="shared" si="57"/>
        <v>39105.72169341024</v>
      </c>
      <c r="P254">
        <f t="shared" si="57"/>
        <v>39058.839574698759</v>
      </c>
      <c r="Q254">
        <f t="shared" si="57"/>
        <v>39047.718421552112</v>
      </c>
      <c r="R254">
        <f t="shared" si="57"/>
        <v>39060.404566652949</v>
      </c>
      <c r="S254">
        <f t="shared" si="57"/>
        <v>39017.350117384427</v>
      </c>
      <c r="T254">
        <f t="shared" si="57"/>
        <v>38981.261994423585</v>
      </c>
      <c r="U254">
        <f t="shared" si="57"/>
        <v>38953.448174374556</v>
      </c>
      <c r="V254">
        <f t="shared" si="57"/>
        <v>38948.876216104058</v>
      </c>
      <c r="W254">
        <f t="shared" si="57"/>
        <v>38930.802542387537</v>
      </c>
      <c r="X254">
        <f t="shared" si="57"/>
        <v>38929.133163741935</v>
      </c>
      <c r="Y254">
        <f t="shared" si="57"/>
        <v>38935.696953843857</v>
      </c>
      <c r="Z254">
        <f t="shared" si="57"/>
        <v>38983.521965166699</v>
      </c>
      <c r="AA254">
        <f t="shared" si="57"/>
        <v>39023.562058641241</v>
      </c>
      <c r="AB254">
        <f t="shared" si="57"/>
        <v>39079.60987454671</v>
      </c>
      <c r="AC254">
        <f t="shared" si="57"/>
        <v>39135.612079797567</v>
      </c>
      <c r="AD254">
        <f t="shared" si="57"/>
        <v>39194.35652992707</v>
      </c>
      <c r="AE254">
        <f t="shared" si="57"/>
        <v>39253.989019392626</v>
      </c>
      <c r="AF254">
        <f t="shared" si="57"/>
        <v>39319.235618409853</v>
      </c>
      <c r="AG254">
        <f t="shared" si="57"/>
        <v>39381.190110339914</v>
      </c>
      <c r="AH254">
        <f t="shared" si="57"/>
        <v>39454.777951317934</v>
      </c>
      <c r="AI254">
        <f t="shared" si="57"/>
        <v>39522.395151160883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19"/>
  <sheetViews>
    <sheetView workbookViewId="0">
      <selection activeCell="B26" sqref="B26:B27"/>
    </sheetView>
  </sheetViews>
  <sheetFormatPr defaultRowHeight="15" x14ac:dyDescent="0.25"/>
  <cols>
    <col min="1" max="1" width="3.42578125" customWidth="1"/>
    <col min="2" max="2" width="41.42578125" customWidth="1"/>
  </cols>
  <sheetData>
    <row r="1" spans="2:36" x14ac:dyDescent="0.25">
      <c r="B1" s="1" t="s">
        <v>1135</v>
      </c>
    </row>
    <row r="3" spans="2:36" x14ac:dyDescent="0.25">
      <c r="B3" s="1" t="s">
        <v>251</v>
      </c>
      <c r="C3">
        <f>'AEO 39'!C1</f>
        <v>2017</v>
      </c>
      <c r="D3">
        <f>'AEO 39'!D1</f>
        <v>2018</v>
      </c>
      <c r="E3">
        <f>'AEO 39'!E1</f>
        <v>2019</v>
      </c>
      <c r="F3">
        <f>'AEO 39'!F1</f>
        <v>2020</v>
      </c>
      <c r="G3">
        <f>'AEO 39'!G1</f>
        <v>2021</v>
      </c>
      <c r="H3">
        <f>'AEO 39'!H1</f>
        <v>2022</v>
      </c>
      <c r="I3">
        <f>'AEO 39'!I1</f>
        <v>2023</v>
      </c>
      <c r="J3">
        <f>'AEO 39'!J1</f>
        <v>2024</v>
      </c>
      <c r="K3">
        <f>'AEO 39'!K1</f>
        <v>2025</v>
      </c>
      <c r="L3">
        <f>'AEO 39'!L1</f>
        <v>2026</v>
      </c>
      <c r="M3">
        <f>'AEO 39'!M1</f>
        <v>2027</v>
      </c>
      <c r="N3">
        <f>'AEO 39'!N1</f>
        <v>2028</v>
      </c>
      <c r="O3">
        <f>'AEO 39'!O1</f>
        <v>2029</v>
      </c>
      <c r="P3">
        <f>'AEO 39'!P1</f>
        <v>2030</v>
      </c>
      <c r="Q3">
        <f>'AEO 39'!Q1</f>
        <v>2031</v>
      </c>
      <c r="R3">
        <f>'AEO 39'!R1</f>
        <v>2032</v>
      </c>
      <c r="S3">
        <f>'AEO 39'!S1</f>
        <v>2033</v>
      </c>
      <c r="T3">
        <f>'AEO 39'!T1</f>
        <v>2034</v>
      </c>
      <c r="U3">
        <f>'AEO 39'!U1</f>
        <v>2035</v>
      </c>
      <c r="V3">
        <f>'AEO 39'!V1</f>
        <v>2036</v>
      </c>
      <c r="W3">
        <f>'AEO 39'!W1</f>
        <v>2037</v>
      </c>
      <c r="X3">
        <f>'AEO 39'!X1</f>
        <v>2038</v>
      </c>
      <c r="Y3">
        <f>'AEO 39'!Y1</f>
        <v>2039</v>
      </c>
      <c r="Z3">
        <f>'AEO 39'!Z1</f>
        <v>2040</v>
      </c>
      <c r="AA3">
        <f>'AEO 39'!AA1</f>
        <v>2041</v>
      </c>
      <c r="AB3">
        <f>'AEO 39'!AB1</f>
        <v>2042</v>
      </c>
      <c r="AC3">
        <f>'AEO 39'!AC1</f>
        <v>2043</v>
      </c>
      <c r="AD3">
        <f>'AEO 39'!AD1</f>
        <v>2044</v>
      </c>
      <c r="AE3">
        <f>'AEO 39'!AE1</f>
        <v>2045</v>
      </c>
      <c r="AF3">
        <f>'AEO 39'!AF1</f>
        <v>2046</v>
      </c>
      <c r="AG3">
        <f>'AEO 39'!AG1</f>
        <v>2047</v>
      </c>
      <c r="AH3">
        <f>'AEO 39'!AH1</f>
        <v>2048</v>
      </c>
      <c r="AI3">
        <f>'AEO 39'!AI1</f>
        <v>2049</v>
      </c>
      <c r="AJ3">
        <f>'AEO 39'!AJ1</f>
        <v>2050</v>
      </c>
    </row>
    <row r="4" spans="2:36" x14ac:dyDescent="0.25">
      <c r="B4" s="25" t="s">
        <v>1097</v>
      </c>
      <c r="C4">
        <f>INDEX('AEO 39'!$17:$17,MATCH('LDV Shares'!C$3,'AEO 39'!$1:$1,0))/(INDEX('AEO 39'!$17:$17,MATCH('LDV Shares'!C$3,'AEO 39'!$1:$1,0))+INDEX('AEO 39'!$43:$43,MATCH('LDV Shares'!C$3,'AEO 39'!$1:$1,0)))</f>
        <v>0.52740577338565575</v>
      </c>
      <c r="D4">
        <f>INDEX('AEO 39'!$17:$17,MATCH('LDV Shares'!D$3,'AEO 39'!$1:$1,0))/(INDEX('AEO 39'!$17:$17,MATCH('LDV Shares'!D$3,'AEO 39'!$1:$1,0))+INDEX('AEO 39'!$43:$43,MATCH('LDV Shares'!D$3,'AEO 39'!$1:$1,0)))</f>
        <v>0.52487217844196221</v>
      </c>
      <c r="E4">
        <f>INDEX('AEO 39'!$17:$17,MATCH('LDV Shares'!E$3,'AEO 39'!$1:$1,0))/(INDEX('AEO 39'!$17:$17,MATCH('LDV Shares'!E$3,'AEO 39'!$1:$1,0))+INDEX('AEO 39'!$43:$43,MATCH('LDV Shares'!E$3,'AEO 39'!$1:$1,0)))</f>
        <v>0.51557709966868381</v>
      </c>
      <c r="F4">
        <f>INDEX('AEO 39'!$17:$17,MATCH('LDV Shares'!F$3,'AEO 39'!$1:$1,0))/(INDEX('AEO 39'!$17:$17,MATCH('LDV Shares'!F$3,'AEO 39'!$1:$1,0))+INDEX('AEO 39'!$43:$43,MATCH('LDV Shares'!F$3,'AEO 39'!$1:$1,0)))</f>
        <v>0.5161066824208701</v>
      </c>
      <c r="G4">
        <f>INDEX('AEO 39'!$17:$17,MATCH('LDV Shares'!G$3,'AEO 39'!$1:$1,0))/(INDEX('AEO 39'!$17:$17,MATCH('LDV Shares'!G$3,'AEO 39'!$1:$1,0))+INDEX('AEO 39'!$43:$43,MATCH('LDV Shares'!G$3,'AEO 39'!$1:$1,0)))</f>
        <v>0.51386164780755161</v>
      </c>
      <c r="H4">
        <f>INDEX('AEO 39'!$17:$17,MATCH('LDV Shares'!H$3,'AEO 39'!$1:$1,0))/(INDEX('AEO 39'!$17:$17,MATCH('LDV Shares'!H$3,'AEO 39'!$1:$1,0))+INDEX('AEO 39'!$43:$43,MATCH('LDV Shares'!H$3,'AEO 39'!$1:$1,0)))</f>
        <v>0.51594006748526888</v>
      </c>
      <c r="I4">
        <f>INDEX('AEO 39'!$17:$17,MATCH('LDV Shares'!I$3,'AEO 39'!$1:$1,0))/(INDEX('AEO 39'!$17:$17,MATCH('LDV Shares'!I$3,'AEO 39'!$1:$1,0))+INDEX('AEO 39'!$43:$43,MATCH('LDV Shares'!I$3,'AEO 39'!$1:$1,0)))</f>
        <v>0.5200171228662499</v>
      </c>
      <c r="J4">
        <f>INDEX('AEO 39'!$17:$17,MATCH('LDV Shares'!J$3,'AEO 39'!$1:$1,0))/(INDEX('AEO 39'!$17:$17,MATCH('LDV Shares'!J$3,'AEO 39'!$1:$1,0))+INDEX('AEO 39'!$43:$43,MATCH('LDV Shares'!J$3,'AEO 39'!$1:$1,0)))</f>
        <v>0.52455917525389162</v>
      </c>
      <c r="K4">
        <f>INDEX('AEO 39'!$17:$17,MATCH('LDV Shares'!K$3,'AEO 39'!$1:$1,0))/(INDEX('AEO 39'!$17:$17,MATCH('LDV Shares'!K$3,'AEO 39'!$1:$1,0))+INDEX('AEO 39'!$43:$43,MATCH('LDV Shares'!K$3,'AEO 39'!$1:$1,0)))</f>
        <v>0.52979678585414758</v>
      </c>
      <c r="L4">
        <f>INDEX('AEO 39'!$17:$17,MATCH('LDV Shares'!L$3,'AEO 39'!$1:$1,0))/(INDEX('AEO 39'!$17:$17,MATCH('LDV Shares'!L$3,'AEO 39'!$1:$1,0))+INDEX('AEO 39'!$43:$43,MATCH('LDV Shares'!L$3,'AEO 39'!$1:$1,0)))</f>
        <v>0.5314546950892618</v>
      </c>
      <c r="M4">
        <f>INDEX('AEO 39'!$17:$17,MATCH('LDV Shares'!M$3,'AEO 39'!$1:$1,0))/(INDEX('AEO 39'!$17:$17,MATCH('LDV Shares'!M$3,'AEO 39'!$1:$1,0))+INDEX('AEO 39'!$43:$43,MATCH('LDV Shares'!M$3,'AEO 39'!$1:$1,0)))</f>
        <v>0.54052327016721458</v>
      </c>
      <c r="N4">
        <f>INDEX('AEO 39'!$17:$17,MATCH('LDV Shares'!N$3,'AEO 39'!$1:$1,0))/(INDEX('AEO 39'!$17:$17,MATCH('LDV Shares'!N$3,'AEO 39'!$1:$1,0))+INDEX('AEO 39'!$43:$43,MATCH('LDV Shares'!N$3,'AEO 39'!$1:$1,0)))</f>
        <v>0.54792479523718884</v>
      </c>
      <c r="O4">
        <f>INDEX('AEO 39'!$17:$17,MATCH('LDV Shares'!O$3,'AEO 39'!$1:$1,0))/(INDEX('AEO 39'!$17:$17,MATCH('LDV Shares'!O$3,'AEO 39'!$1:$1,0))+INDEX('AEO 39'!$43:$43,MATCH('LDV Shares'!O$3,'AEO 39'!$1:$1,0)))</f>
        <v>0.55639166677768592</v>
      </c>
      <c r="P4">
        <f>INDEX('AEO 39'!$17:$17,MATCH('LDV Shares'!P$3,'AEO 39'!$1:$1,0))/(INDEX('AEO 39'!$17:$17,MATCH('LDV Shares'!P$3,'AEO 39'!$1:$1,0))+INDEX('AEO 39'!$43:$43,MATCH('LDV Shares'!P$3,'AEO 39'!$1:$1,0)))</f>
        <v>0.56324131929318799</v>
      </c>
      <c r="Q4">
        <f>INDEX('AEO 39'!$17:$17,MATCH('LDV Shares'!Q$3,'AEO 39'!$1:$1,0))/(INDEX('AEO 39'!$17:$17,MATCH('LDV Shares'!Q$3,'AEO 39'!$1:$1,0))+INDEX('AEO 39'!$43:$43,MATCH('LDV Shares'!Q$3,'AEO 39'!$1:$1,0)))</f>
        <v>0.56922542476608551</v>
      </c>
      <c r="R4">
        <f>INDEX('AEO 39'!$17:$17,MATCH('LDV Shares'!R$3,'AEO 39'!$1:$1,0))/(INDEX('AEO 39'!$17:$17,MATCH('LDV Shares'!R$3,'AEO 39'!$1:$1,0))+INDEX('AEO 39'!$43:$43,MATCH('LDV Shares'!R$3,'AEO 39'!$1:$1,0)))</f>
        <v>0.57431994314607882</v>
      </c>
      <c r="S4">
        <f>INDEX('AEO 39'!$17:$17,MATCH('LDV Shares'!S$3,'AEO 39'!$1:$1,0))/(INDEX('AEO 39'!$17:$17,MATCH('LDV Shares'!S$3,'AEO 39'!$1:$1,0))+INDEX('AEO 39'!$43:$43,MATCH('LDV Shares'!S$3,'AEO 39'!$1:$1,0)))</f>
        <v>0.57797184067967322</v>
      </c>
      <c r="T4">
        <f>INDEX('AEO 39'!$17:$17,MATCH('LDV Shares'!T$3,'AEO 39'!$1:$1,0))/(INDEX('AEO 39'!$17:$17,MATCH('LDV Shares'!T$3,'AEO 39'!$1:$1,0))+INDEX('AEO 39'!$43:$43,MATCH('LDV Shares'!T$3,'AEO 39'!$1:$1,0)))</f>
        <v>0.58201345420033157</v>
      </c>
      <c r="U4">
        <f>INDEX('AEO 39'!$17:$17,MATCH('LDV Shares'!U$3,'AEO 39'!$1:$1,0))/(INDEX('AEO 39'!$17:$17,MATCH('LDV Shares'!U$3,'AEO 39'!$1:$1,0))+INDEX('AEO 39'!$43:$43,MATCH('LDV Shares'!U$3,'AEO 39'!$1:$1,0)))</f>
        <v>0.58531925076355673</v>
      </c>
      <c r="V4">
        <f>INDEX('AEO 39'!$17:$17,MATCH('LDV Shares'!V$3,'AEO 39'!$1:$1,0))/(INDEX('AEO 39'!$17:$17,MATCH('LDV Shares'!V$3,'AEO 39'!$1:$1,0))+INDEX('AEO 39'!$43:$43,MATCH('LDV Shares'!V$3,'AEO 39'!$1:$1,0)))</f>
        <v>0.58860479302950808</v>
      </c>
      <c r="W4">
        <f>INDEX('AEO 39'!$17:$17,MATCH('LDV Shares'!W$3,'AEO 39'!$1:$1,0))/(INDEX('AEO 39'!$17:$17,MATCH('LDV Shares'!W$3,'AEO 39'!$1:$1,0))+INDEX('AEO 39'!$43:$43,MATCH('LDV Shares'!W$3,'AEO 39'!$1:$1,0)))</f>
        <v>0.59076226314410862</v>
      </c>
      <c r="X4">
        <f>INDEX('AEO 39'!$17:$17,MATCH('LDV Shares'!X$3,'AEO 39'!$1:$1,0))/(INDEX('AEO 39'!$17:$17,MATCH('LDV Shares'!X$3,'AEO 39'!$1:$1,0))+INDEX('AEO 39'!$43:$43,MATCH('LDV Shares'!X$3,'AEO 39'!$1:$1,0)))</f>
        <v>0.59303974129622472</v>
      </c>
      <c r="Y4">
        <f>INDEX('AEO 39'!$17:$17,MATCH('LDV Shares'!Y$3,'AEO 39'!$1:$1,0))/(INDEX('AEO 39'!$17:$17,MATCH('LDV Shares'!Y$3,'AEO 39'!$1:$1,0))+INDEX('AEO 39'!$43:$43,MATCH('LDV Shares'!Y$3,'AEO 39'!$1:$1,0)))</f>
        <v>0.59479457397749069</v>
      </c>
      <c r="Z4">
        <f>INDEX('AEO 39'!$17:$17,MATCH('LDV Shares'!Z$3,'AEO 39'!$1:$1,0))/(INDEX('AEO 39'!$17:$17,MATCH('LDV Shares'!Z$3,'AEO 39'!$1:$1,0))+INDEX('AEO 39'!$43:$43,MATCH('LDV Shares'!Z$3,'AEO 39'!$1:$1,0)))</f>
        <v>0.59639471116109777</v>
      </c>
      <c r="AA4">
        <f>INDEX('AEO 39'!$17:$17,MATCH('LDV Shares'!AA$3,'AEO 39'!$1:$1,0))/(INDEX('AEO 39'!$17:$17,MATCH('LDV Shares'!AA$3,'AEO 39'!$1:$1,0))+INDEX('AEO 39'!$43:$43,MATCH('LDV Shares'!AA$3,'AEO 39'!$1:$1,0)))</f>
        <v>0.59725886923416349</v>
      </c>
      <c r="AB4">
        <f>INDEX('AEO 39'!$17:$17,MATCH('LDV Shares'!AB$3,'AEO 39'!$1:$1,0))/(INDEX('AEO 39'!$17:$17,MATCH('LDV Shares'!AB$3,'AEO 39'!$1:$1,0))+INDEX('AEO 39'!$43:$43,MATCH('LDV Shares'!AB$3,'AEO 39'!$1:$1,0)))</f>
        <v>0.59903201932626204</v>
      </c>
      <c r="AC4">
        <f>INDEX('AEO 39'!$17:$17,MATCH('LDV Shares'!AC$3,'AEO 39'!$1:$1,0))/(INDEX('AEO 39'!$17:$17,MATCH('LDV Shares'!AC$3,'AEO 39'!$1:$1,0))+INDEX('AEO 39'!$43:$43,MATCH('LDV Shares'!AC$3,'AEO 39'!$1:$1,0)))</f>
        <v>0.59986479124447112</v>
      </c>
      <c r="AD4">
        <f>INDEX('AEO 39'!$17:$17,MATCH('LDV Shares'!AD$3,'AEO 39'!$1:$1,0))/(INDEX('AEO 39'!$17:$17,MATCH('LDV Shares'!AD$3,'AEO 39'!$1:$1,0))+INDEX('AEO 39'!$43:$43,MATCH('LDV Shares'!AD$3,'AEO 39'!$1:$1,0)))</f>
        <v>0.60050566084988155</v>
      </c>
      <c r="AE4">
        <f>INDEX('AEO 39'!$17:$17,MATCH('LDV Shares'!AE$3,'AEO 39'!$1:$1,0))/(INDEX('AEO 39'!$17:$17,MATCH('LDV Shares'!AE$3,'AEO 39'!$1:$1,0))+INDEX('AEO 39'!$43:$43,MATCH('LDV Shares'!AE$3,'AEO 39'!$1:$1,0)))</f>
        <v>0.60148871859380804</v>
      </c>
      <c r="AF4">
        <f>INDEX('AEO 39'!$17:$17,MATCH('LDV Shares'!AF$3,'AEO 39'!$1:$1,0))/(INDEX('AEO 39'!$17:$17,MATCH('LDV Shares'!AF$3,'AEO 39'!$1:$1,0))+INDEX('AEO 39'!$43:$43,MATCH('LDV Shares'!AF$3,'AEO 39'!$1:$1,0)))</f>
        <v>0.60037930771295434</v>
      </c>
      <c r="AG4">
        <f>INDEX('AEO 39'!$17:$17,MATCH('LDV Shares'!AG$3,'AEO 39'!$1:$1,0))/(INDEX('AEO 39'!$17:$17,MATCH('LDV Shares'!AG$3,'AEO 39'!$1:$1,0))+INDEX('AEO 39'!$43:$43,MATCH('LDV Shares'!AG$3,'AEO 39'!$1:$1,0)))</f>
        <v>0.60007001815051153</v>
      </c>
      <c r="AH4">
        <f>INDEX('AEO 39'!$17:$17,MATCH('LDV Shares'!AH$3,'AEO 39'!$1:$1,0))/(INDEX('AEO 39'!$17:$17,MATCH('LDV Shares'!AH$3,'AEO 39'!$1:$1,0))+INDEX('AEO 39'!$43:$43,MATCH('LDV Shares'!AH$3,'AEO 39'!$1:$1,0)))</f>
        <v>0.60047678036282248</v>
      </c>
      <c r="AI4">
        <f>INDEX('AEO 39'!$17:$17,MATCH('LDV Shares'!AI$3,'AEO 39'!$1:$1,0))/(INDEX('AEO 39'!$17:$17,MATCH('LDV Shares'!AI$3,'AEO 39'!$1:$1,0))+INDEX('AEO 39'!$43:$43,MATCH('LDV Shares'!AI$3,'AEO 39'!$1:$1,0)))</f>
        <v>0.60037077384955617</v>
      </c>
      <c r="AJ4">
        <f>INDEX('AEO 39'!$17:$17,MATCH('LDV Shares'!AJ$3,'AEO 39'!$1:$1,0))/(INDEX('AEO 39'!$17:$17,MATCH('LDV Shares'!AJ$3,'AEO 39'!$1:$1,0))+INDEX('AEO 39'!$43:$43,MATCH('LDV Shares'!AJ$3,'AEO 39'!$1:$1,0)))</f>
        <v>0.60006126335167376</v>
      </c>
    </row>
    <row r="5" spans="2:36" x14ac:dyDescent="0.25">
      <c r="B5" s="25" t="s">
        <v>1098</v>
      </c>
      <c r="C5">
        <f>INDEX('AEO 39'!$43:$43,MATCH('LDV Shares'!C$3,'AEO 39'!$1:$1,0))/(INDEX('AEO 39'!$17:$17,MATCH('LDV Shares'!C$3,'AEO 39'!$1:$1,0))+INDEX('AEO 39'!$43:$43,MATCH('LDV Shares'!C$3,'AEO 39'!$1:$1,0)))</f>
        <v>0.4725942266143443</v>
      </c>
      <c r="D5">
        <f>INDEX('AEO 39'!$43:$43,MATCH('LDV Shares'!D$3,'AEO 39'!$1:$1,0))/(INDEX('AEO 39'!$17:$17,MATCH('LDV Shares'!D$3,'AEO 39'!$1:$1,0))+INDEX('AEO 39'!$43:$43,MATCH('LDV Shares'!D$3,'AEO 39'!$1:$1,0)))</f>
        <v>0.47512782155803784</v>
      </c>
      <c r="E5">
        <f>INDEX('AEO 39'!$43:$43,MATCH('LDV Shares'!E$3,'AEO 39'!$1:$1,0))/(INDEX('AEO 39'!$17:$17,MATCH('LDV Shares'!E$3,'AEO 39'!$1:$1,0))+INDEX('AEO 39'!$43:$43,MATCH('LDV Shares'!E$3,'AEO 39'!$1:$1,0)))</f>
        <v>0.48442290033131619</v>
      </c>
      <c r="F5">
        <f>INDEX('AEO 39'!$43:$43,MATCH('LDV Shares'!F$3,'AEO 39'!$1:$1,0))/(INDEX('AEO 39'!$17:$17,MATCH('LDV Shares'!F$3,'AEO 39'!$1:$1,0))+INDEX('AEO 39'!$43:$43,MATCH('LDV Shares'!F$3,'AEO 39'!$1:$1,0)))</f>
        <v>0.48389331757912984</v>
      </c>
      <c r="G5">
        <f>INDEX('AEO 39'!$43:$43,MATCH('LDV Shares'!G$3,'AEO 39'!$1:$1,0))/(INDEX('AEO 39'!$17:$17,MATCH('LDV Shares'!G$3,'AEO 39'!$1:$1,0))+INDEX('AEO 39'!$43:$43,MATCH('LDV Shares'!G$3,'AEO 39'!$1:$1,0)))</f>
        <v>0.48613835219244833</v>
      </c>
      <c r="H5">
        <f>INDEX('AEO 39'!$43:$43,MATCH('LDV Shares'!H$3,'AEO 39'!$1:$1,0))/(INDEX('AEO 39'!$17:$17,MATCH('LDV Shares'!H$3,'AEO 39'!$1:$1,0))+INDEX('AEO 39'!$43:$43,MATCH('LDV Shares'!H$3,'AEO 39'!$1:$1,0)))</f>
        <v>0.48405993251473123</v>
      </c>
      <c r="I5">
        <f>INDEX('AEO 39'!$43:$43,MATCH('LDV Shares'!I$3,'AEO 39'!$1:$1,0))/(INDEX('AEO 39'!$17:$17,MATCH('LDV Shares'!I$3,'AEO 39'!$1:$1,0))+INDEX('AEO 39'!$43:$43,MATCH('LDV Shares'!I$3,'AEO 39'!$1:$1,0)))</f>
        <v>0.4799828771337501</v>
      </c>
      <c r="J5">
        <f>INDEX('AEO 39'!$43:$43,MATCH('LDV Shares'!J$3,'AEO 39'!$1:$1,0))/(INDEX('AEO 39'!$17:$17,MATCH('LDV Shares'!J$3,'AEO 39'!$1:$1,0))+INDEX('AEO 39'!$43:$43,MATCH('LDV Shares'!J$3,'AEO 39'!$1:$1,0)))</f>
        <v>0.47544082474610844</v>
      </c>
      <c r="K5">
        <f>INDEX('AEO 39'!$43:$43,MATCH('LDV Shares'!K$3,'AEO 39'!$1:$1,0))/(INDEX('AEO 39'!$17:$17,MATCH('LDV Shares'!K$3,'AEO 39'!$1:$1,0))+INDEX('AEO 39'!$43:$43,MATCH('LDV Shares'!K$3,'AEO 39'!$1:$1,0)))</f>
        <v>0.47020321414585242</v>
      </c>
      <c r="L5">
        <f>INDEX('AEO 39'!$43:$43,MATCH('LDV Shares'!L$3,'AEO 39'!$1:$1,0))/(INDEX('AEO 39'!$17:$17,MATCH('LDV Shares'!L$3,'AEO 39'!$1:$1,0))+INDEX('AEO 39'!$43:$43,MATCH('LDV Shares'!L$3,'AEO 39'!$1:$1,0)))</f>
        <v>0.46854530491073809</v>
      </c>
      <c r="M5">
        <f>INDEX('AEO 39'!$43:$43,MATCH('LDV Shares'!M$3,'AEO 39'!$1:$1,0))/(INDEX('AEO 39'!$17:$17,MATCH('LDV Shares'!M$3,'AEO 39'!$1:$1,0))+INDEX('AEO 39'!$43:$43,MATCH('LDV Shares'!M$3,'AEO 39'!$1:$1,0)))</f>
        <v>0.45947672983278548</v>
      </c>
      <c r="N5">
        <f>INDEX('AEO 39'!$43:$43,MATCH('LDV Shares'!N$3,'AEO 39'!$1:$1,0))/(INDEX('AEO 39'!$17:$17,MATCH('LDV Shares'!N$3,'AEO 39'!$1:$1,0))+INDEX('AEO 39'!$43:$43,MATCH('LDV Shares'!N$3,'AEO 39'!$1:$1,0)))</f>
        <v>0.4520752047628111</v>
      </c>
      <c r="O5">
        <f>INDEX('AEO 39'!$43:$43,MATCH('LDV Shares'!O$3,'AEO 39'!$1:$1,0))/(INDEX('AEO 39'!$17:$17,MATCH('LDV Shares'!O$3,'AEO 39'!$1:$1,0))+INDEX('AEO 39'!$43:$43,MATCH('LDV Shares'!O$3,'AEO 39'!$1:$1,0)))</f>
        <v>0.44360833322231408</v>
      </c>
      <c r="P5">
        <f>INDEX('AEO 39'!$43:$43,MATCH('LDV Shares'!P$3,'AEO 39'!$1:$1,0))/(INDEX('AEO 39'!$17:$17,MATCH('LDV Shares'!P$3,'AEO 39'!$1:$1,0))+INDEX('AEO 39'!$43:$43,MATCH('LDV Shares'!P$3,'AEO 39'!$1:$1,0)))</f>
        <v>0.43675868070681195</v>
      </c>
      <c r="Q5">
        <f>INDEX('AEO 39'!$43:$43,MATCH('LDV Shares'!Q$3,'AEO 39'!$1:$1,0))/(INDEX('AEO 39'!$17:$17,MATCH('LDV Shares'!Q$3,'AEO 39'!$1:$1,0))+INDEX('AEO 39'!$43:$43,MATCH('LDV Shares'!Q$3,'AEO 39'!$1:$1,0)))</f>
        <v>0.43077457523391444</v>
      </c>
      <c r="R5">
        <f>INDEX('AEO 39'!$43:$43,MATCH('LDV Shares'!R$3,'AEO 39'!$1:$1,0))/(INDEX('AEO 39'!$17:$17,MATCH('LDV Shares'!R$3,'AEO 39'!$1:$1,0))+INDEX('AEO 39'!$43:$43,MATCH('LDV Shares'!R$3,'AEO 39'!$1:$1,0)))</f>
        <v>0.42568005685392124</v>
      </c>
      <c r="S5">
        <f>INDEX('AEO 39'!$43:$43,MATCH('LDV Shares'!S$3,'AEO 39'!$1:$1,0))/(INDEX('AEO 39'!$17:$17,MATCH('LDV Shares'!S$3,'AEO 39'!$1:$1,0))+INDEX('AEO 39'!$43:$43,MATCH('LDV Shares'!S$3,'AEO 39'!$1:$1,0)))</f>
        <v>0.42202815932032672</v>
      </c>
      <c r="T5">
        <f>INDEX('AEO 39'!$43:$43,MATCH('LDV Shares'!T$3,'AEO 39'!$1:$1,0))/(INDEX('AEO 39'!$17:$17,MATCH('LDV Shares'!T$3,'AEO 39'!$1:$1,0))+INDEX('AEO 39'!$43:$43,MATCH('LDV Shares'!T$3,'AEO 39'!$1:$1,0)))</f>
        <v>0.41798654579966843</v>
      </c>
      <c r="U5">
        <f>INDEX('AEO 39'!$43:$43,MATCH('LDV Shares'!U$3,'AEO 39'!$1:$1,0))/(INDEX('AEO 39'!$17:$17,MATCH('LDV Shares'!U$3,'AEO 39'!$1:$1,0))+INDEX('AEO 39'!$43:$43,MATCH('LDV Shares'!U$3,'AEO 39'!$1:$1,0)))</f>
        <v>0.41468074923644321</v>
      </c>
      <c r="V5">
        <f>INDEX('AEO 39'!$43:$43,MATCH('LDV Shares'!V$3,'AEO 39'!$1:$1,0))/(INDEX('AEO 39'!$17:$17,MATCH('LDV Shares'!V$3,'AEO 39'!$1:$1,0))+INDEX('AEO 39'!$43:$43,MATCH('LDV Shares'!V$3,'AEO 39'!$1:$1,0)))</f>
        <v>0.41139520697049192</v>
      </c>
      <c r="W5">
        <f>INDEX('AEO 39'!$43:$43,MATCH('LDV Shares'!W$3,'AEO 39'!$1:$1,0))/(INDEX('AEO 39'!$17:$17,MATCH('LDV Shares'!W$3,'AEO 39'!$1:$1,0))+INDEX('AEO 39'!$43:$43,MATCH('LDV Shares'!W$3,'AEO 39'!$1:$1,0)))</f>
        <v>0.40923773685589138</v>
      </c>
      <c r="X5">
        <f>INDEX('AEO 39'!$43:$43,MATCH('LDV Shares'!X$3,'AEO 39'!$1:$1,0))/(INDEX('AEO 39'!$17:$17,MATCH('LDV Shares'!X$3,'AEO 39'!$1:$1,0))+INDEX('AEO 39'!$43:$43,MATCH('LDV Shares'!X$3,'AEO 39'!$1:$1,0)))</f>
        <v>0.40696025870377533</v>
      </c>
      <c r="Y5">
        <f>INDEX('AEO 39'!$43:$43,MATCH('LDV Shares'!Y$3,'AEO 39'!$1:$1,0))/(INDEX('AEO 39'!$17:$17,MATCH('LDV Shares'!Y$3,'AEO 39'!$1:$1,0))+INDEX('AEO 39'!$43:$43,MATCH('LDV Shares'!Y$3,'AEO 39'!$1:$1,0)))</f>
        <v>0.40520542602250936</v>
      </c>
      <c r="Z5">
        <f>INDEX('AEO 39'!$43:$43,MATCH('LDV Shares'!Z$3,'AEO 39'!$1:$1,0))/(INDEX('AEO 39'!$17:$17,MATCH('LDV Shares'!Z$3,'AEO 39'!$1:$1,0))+INDEX('AEO 39'!$43:$43,MATCH('LDV Shares'!Z$3,'AEO 39'!$1:$1,0)))</f>
        <v>0.40360528883890218</v>
      </c>
      <c r="AA5">
        <f>INDEX('AEO 39'!$43:$43,MATCH('LDV Shares'!AA$3,'AEO 39'!$1:$1,0))/(INDEX('AEO 39'!$17:$17,MATCH('LDV Shares'!AA$3,'AEO 39'!$1:$1,0))+INDEX('AEO 39'!$43:$43,MATCH('LDV Shares'!AA$3,'AEO 39'!$1:$1,0)))</f>
        <v>0.40274113076583651</v>
      </c>
      <c r="AB5">
        <f>INDEX('AEO 39'!$43:$43,MATCH('LDV Shares'!AB$3,'AEO 39'!$1:$1,0))/(INDEX('AEO 39'!$17:$17,MATCH('LDV Shares'!AB$3,'AEO 39'!$1:$1,0))+INDEX('AEO 39'!$43:$43,MATCH('LDV Shares'!AB$3,'AEO 39'!$1:$1,0)))</f>
        <v>0.4009679806737379</v>
      </c>
      <c r="AC5">
        <f>INDEX('AEO 39'!$43:$43,MATCH('LDV Shares'!AC$3,'AEO 39'!$1:$1,0))/(INDEX('AEO 39'!$17:$17,MATCH('LDV Shares'!AC$3,'AEO 39'!$1:$1,0))+INDEX('AEO 39'!$43:$43,MATCH('LDV Shares'!AC$3,'AEO 39'!$1:$1,0)))</f>
        <v>0.40013520875552888</v>
      </c>
      <c r="AD5">
        <f>INDEX('AEO 39'!$43:$43,MATCH('LDV Shares'!AD$3,'AEO 39'!$1:$1,0))/(INDEX('AEO 39'!$17:$17,MATCH('LDV Shares'!AD$3,'AEO 39'!$1:$1,0))+INDEX('AEO 39'!$43:$43,MATCH('LDV Shares'!AD$3,'AEO 39'!$1:$1,0)))</f>
        <v>0.39949433915011856</v>
      </c>
      <c r="AE5">
        <f>INDEX('AEO 39'!$43:$43,MATCH('LDV Shares'!AE$3,'AEO 39'!$1:$1,0))/(INDEX('AEO 39'!$17:$17,MATCH('LDV Shares'!AE$3,'AEO 39'!$1:$1,0))+INDEX('AEO 39'!$43:$43,MATCH('LDV Shares'!AE$3,'AEO 39'!$1:$1,0)))</f>
        <v>0.39851128140619191</v>
      </c>
      <c r="AF5">
        <f>INDEX('AEO 39'!$43:$43,MATCH('LDV Shares'!AF$3,'AEO 39'!$1:$1,0))/(INDEX('AEO 39'!$17:$17,MATCH('LDV Shares'!AF$3,'AEO 39'!$1:$1,0))+INDEX('AEO 39'!$43:$43,MATCH('LDV Shares'!AF$3,'AEO 39'!$1:$1,0)))</f>
        <v>0.39962069228704572</v>
      </c>
      <c r="AG5">
        <f>INDEX('AEO 39'!$43:$43,MATCH('LDV Shares'!AG$3,'AEO 39'!$1:$1,0))/(INDEX('AEO 39'!$17:$17,MATCH('LDV Shares'!AG$3,'AEO 39'!$1:$1,0))+INDEX('AEO 39'!$43:$43,MATCH('LDV Shares'!AG$3,'AEO 39'!$1:$1,0)))</f>
        <v>0.39992998184948853</v>
      </c>
      <c r="AH5">
        <f>INDEX('AEO 39'!$43:$43,MATCH('LDV Shares'!AH$3,'AEO 39'!$1:$1,0))/(INDEX('AEO 39'!$17:$17,MATCH('LDV Shares'!AH$3,'AEO 39'!$1:$1,0))+INDEX('AEO 39'!$43:$43,MATCH('LDV Shares'!AH$3,'AEO 39'!$1:$1,0)))</f>
        <v>0.39952321963717752</v>
      </c>
      <c r="AI5">
        <f>INDEX('AEO 39'!$43:$43,MATCH('LDV Shares'!AI$3,'AEO 39'!$1:$1,0))/(INDEX('AEO 39'!$17:$17,MATCH('LDV Shares'!AI$3,'AEO 39'!$1:$1,0))+INDEX('AEO 39'!$43:$43,MATCH('LDV Shares'!AI$3,'AEO 39'!$1:$1,0)))</f>
        <v>0.39962922615044372</v>
      </c>
      <c r="AJ5">
        <f>INDEX('AEO 39'!$43:$43,MATCH('LDV Shares'!AJ$3,'AEO 39'!$1:$1,0))/(INDEX('AEO 39'!$17:$17,MATCH('LDV Shares'!AJ$3,'AEO 39'!$1:$1,0))+INDEX('AEO 39'!$43:$43,MATCH('LDV Shares'!AJ$3,'AEO 39'!$1:$1,0)))</f>
        <v>0.3999387366483263</v>
      </c>
    </row>
    <row r="6" spans="2:36" x14ac:dyDescent="0.25">
      <c r="B6" s="1"/>
    </row>
    <row r="7" spans="2:36" x14ac:dyDescent="0.25">
      <c r="B7" s="1" t="s">
        <v>1099</v>
      </c>
      <c r="C7">
        <f>C3</f>
        <v>2017</v>
      </c>
      <c r="D7">
        <f t="shared" ref="D7:AJ7" si="0">D3</f>
        <v>2018</v>
      </c>
      <c r="E7">
        <f t="shared" si="0"/>
        <v>2019</v>
      </c>
      <c r="F7">
        <f t="shared" si="0"/>
        <v>2020</v>
      </c>
      <c r="G7">
        <f t="shared" si="0"/>
        <v>2021</v>
      </c>
      <c r="H7">
        <f t="shared" si="0"/>
        <v>2022</v>
      </c>
      <c r="I7">
        <f t="shared" si="0"/>
        <v>2023</v>
      </c>
      <c r="J7">
        <f t="shared" si="0"/>
        <v>2024</v>
      </c>
      <c r="K7">
        <f t="shared" si="0"/>
        <v>2025</v>
      </c>
      <c r="L7">
        <f t="shared" si="0"/>
        <v>2026</v>
      </c>
      <c r="M7">
        <f t="shared" si="0"/>
        <v>2027</v>
      </c>
      <c r="N7">
        <f t="shared" si="0"/>
        <v>2028</v>
      </c>
      <c r="O7">
        <f t="shared" si="0"/>
        <v>2029</v>
      </c>
      <c r="P7">
        <f t="shared" si="0"/>
        <v>2030</v>
      </c>
      <c r="Q7">
        <f t="shared" si="0"/>
        <v>2031</v>
      </c>
      <c r="R7">
        <f t="shared" si="0"/>
        <v>2032</v>
      </c>
      <c r="S7">
        <f t="shared" si="0"/>
        <v>2033</v>
      </c>
      <c r="T7">
        <f t="shared" si="0"/>
        <v>2034</v>
      </c>
      <c r="U7">
        <f t="shared" si="0"/>
        <v>2035</v>
      </c>
      <c r="V7">
        <f t="shared" si="0"/>
        <v>2036</v>
      </c>
      <c r="W7">
        <f t="shared" si="0"/>
        <v>2037</v>
      </c>
      <c r="X7">
        <f t="shared" si="0"/>
        <v>2038</v>
      </c>
      <c r="Y7">
        <f t="shared" si="0"/>
        <v>2039</v>
      </c>
      <c r="Z7">
        <f t="shared" si="0"/>
        <v>2040</v>
      </c>
      <c r="AA7">
        <f t="shared" si="0"/>
        <v>2041</v>
      </c>
      <c r="AB7">
        <f t="shared" si="0"/>
        <v>2042</v>
      </c>
      <c r="AC7">
        <f t="shared" si="0"/>
        <v>2043</v>
      </c>
      <c r="AD7">
        <f t="shared" si="0"/>
        <v>2044</v>
      </c>
      <c r="AE7">
        <f t="shared" si="0"/>
        <v>2045</v>
      </c>
      <c r="AF7">
        <f t="shared" si="0"/>
        <v>2046</v>
      </c>
      <c r="AG7">
        <f t="shared" si="0"/>
        <v>2047</v>
      </c>
      <c r="AH7">
        <f t="shared" si="0"/>
        <v>2048</v>
      </c>
      <c r="AI7">
        <f t="shared" si="0"/>
        <v>2049</v>
      </c>
      <c r="AJ7">
        <f t="shared" si="0"/>
        <v>2050</v>
      </c>
    </row>
    <row r="8" spans="2:36" x14ac:dyDescent="0.25">
      <c r="B8" s="25" t="s">
        <v>1097</v>
      </c>
      <c r="C8">
        <f>INDEX('AEO 39'!$18:$18,MATCH('LDV Shares'!C$3,'AEO 39'!$1:$1,0))/(INDEX('AEO 39'!$18:$18,MATCH('LDV Shares'!C$3,'AEO 39'!$1:$1,0))+INDEX('AEO 39'!$44:$44,MATCH('LDV Shares'!C$3,'AEO 39'!$1:$1,0)))</f>
        <v>4.7484664708682803E-2</v>
      </c>
      <c r="D8">
        <f>INDEX('AEO 39'!$18:$18,MATCH('LDV Shares'!D$3,'AEO 39'!$1:$1,0))/(INDEX('AEO 39'!$18:$18,MATCH('LDV Shares'!D$3,'AEO 39'!$1:$1,0))+INDEX('AEO 39'!$44:$44,MATCH('LDV Shares'!D$3,'AEO 39'!$1:$1,0)))</f>
        <v>9.5651724309439093E-2</v>
      </c>
      <c r="E8">
        <f>INDEX('AEO 39'!$18:$18,MATCH('LDV Shares'!E$3,'AEO 39'!$1:$1,0))/(INDEX('AEO 39'!$18:$18,MATCH('LDV Shares'!E$3,'AEO 39'!$1:$1,0))+INDEX('AEO 39'!$44:$44,MATCH('LDV Shares'!E$3,'AEO 39'!$1:$1,0)))</f>
        <v>0.15489480108355783</v>
      </c>
      <c r="F8">
        <f>INDEX('AEO 39'!$18:$18,MATCH('LDV Shares'!F$3,'AEO 39'!$1:$1,0))/(INDEX('AEO 39'!$18:$18,MATCH('LDV Shares'!F$3,'AEO 39'!$1:$1,0))+INDEX('AEO 39'!$44:$44,MATCH('LDV Shares'!F$3,'AEO 39'!$1:$1,0)))</f>
        <v>0.18326407717595397</v>
      </c>
      <c r="G8">
        <f>INDEX('AEO 39'!$18:$18,MATCH('LDV Shares'!G$3,'AEO 39'!$1:$1,0))/(INDEX('AEO 39'!$18:$18,MATCH('LDV Shares'!G$3,'AEO 39'!$1:$1,0))+INDEX('AEO 39'!$44:$44,MATCH('LDV Shares'!G$3,'AEO 39'!$1:$1,0)))</f>
        <v>0.19959039483460889</v>
      </c>
      <c r="H8">
        <f>INDEX('AEO 39'!$18:$18,MATCH('LDV Shares'!H$3,'AEO 39'!$1:$1,0))/(INDEX('AEO 39'!$18:$18,MATCH('LDV Shares'!H$3,'AEO 39'!$1:$1,0))+INDEX('AEO 39'!$44:$44,MATCH('LDV Shares'!H$3,'AEO 39'!$1:$1,0)))</f>
        <v>0.22236710815824814</v>
      </c>
      <c r="I8">
        <f>INDEX('AEO 39'!$18:$18,MATCH('LDV Shares'!I$3,'AEO 39'!$1:$1,0))/(INDEX('AEO 39'!$18:$18,MATCH('LDV Shares'!I$3,'AEO 39'!$1:$1,0))+INDEX('AEO 39'!$44:$44,MATCH('LDV Shares'!I$3,'AEO 39'!$1:$1,0)))</f>
        <v>0.25113613343369451</v>
      </c>
      <c r="J8">
        <f>INDEX('AEO 39'!$18:$18,MATCH('LDV Shares'!J$3,'AEO 39'!$1:$1,0))/(INDEX('AEO 39'!$18:$18,MATCH('LDV Shares'!J$3,'AEO 39'!$1:$1,0))+INDEX('AEO 39'!$44:$44,MATCH('LDV Shares'!J$3,'AEO 39'!$1:$1,0)))</f>
        <v>0.28144265665812679</v>
      </c>
      <c r="K8">
        <f>INDEX('AEO 39'!$18:$18,MATCH('LDV Shares'!K$3,'AEO 39'!$1:$1,0))/(INDEX('AEO 39'!$18:$18,MATCH('LDV Shares'!K$3,'AEO 39'!$1:$1,0))+INDEX('AEO 39'!$44:$44,MATCH('LDV Shares'!K$3,'AEO 39'!$1:$1,0)))</f>
        <v>0.31947652390716541</v>
      </c>
      <c r="L8">
        <f>INDEX('AEO 39'!$18:$18,MATCH('LDV Shares'!L$3,'AEO 39'!$1:$1,0))/(INDEX('AEO 39'!$18:$18,MATCH('LDV Shares'!L$3,'AEO 39'!$1:$1,0))+INDEX('AEO 39'!$44:$44,MATCH('LDV Shares'!L$3,'AEO 39'!$1:$1,0)))</f>
        <v>0.3638827247645291</v>
      </c>
      <c r="M8">
        <f>INDEX('AEO 39'!$18:$18,MATCH('LDV Shares'!M$3,'AEO 39'!$1:$1,0))/(INDEX('AEO 39'!$18:$18,MATCH('LDV Shares'!M$3,'AEO 39'!$1:$1,0))+INDEX('AEO 39'!$44:$44,MATCH('LDV Shares'!M$3,'AEO 39'!$1:$1,0)))</f>
        <v>0.41885399095848125</v>
      </c>
      <c r="N8">
        <f>INDEX('AEO 39'!$18:$18,MATCH('LDV Shares'!N$3,'AEO 39'!$1:$1,0))/(INDEX('AEO 39'!$18:$18,MATCH('LDV Shares'!N$3,'AEO 39'!$1:$1,0))+INDEX('AEO 39'!$44:$44,MATCH('LDV Shares'!N$3,'AEO 39'!$1:$1,0)))</f>
        <v>0.47588634163363147</v>
      </c>
      <c r="O8">
        <f>INDEX('AEO 39'!$18:$18,MATCH('LDV Shares'!O$3,'AEO 39'!$1:$1,0))/(INDEX('AEO 39'!$18:$18,MATCH('LDV Shares'!O$3,'AEO 39'!$1:$1,0))+INDEX('AEO 39'!$44:$44,MATCH('LDV Shares'!O$3,'AEO 39'!$1:$1,0)))</f>
        <v>0.51486444508419704</v>
      </c>
      <c r="P8">
        <f>INDEX('AEO 39'!$18:$18,MATCH('LDV Shares'!P$3,'AEO 39'!$1:$1,0))/(INDEX('AEO 39'!$18:$18,MATCH('LDV Shares'!P$3,'AEO 39'!$1:$1,0))+INDEX('AEO 39'!$44:$44,MATCH('LDV Shares'!P$3,'AEO 39'!$1:$1,0)))</f>
        <v>0.5492573059995306</v>
      </c>
      <c r="Q8">
        <f>INDEX('AEO 39'!$18:$18,MATCH('LDV Shares'!Q$3,'AEO 39'!$1:$1,0))/(INDEX('AEO 39'!$18:$18,MATCH('LDV Shares'!Q$3,'AEO 39'!$1:$1,0))+INDEX('AEO 39'!$44:$44,MATCH('LDV Shares'!Q$3,'AEO 39'!$1:$1,0)))</f>
        <v>0.55913325972925787</v>
      </c>
      <c r="R8">
        <f>INDEX('AEO 39'!$18:$18,MATCH('LDV Shares'!R$3,'AEO 39'!$1:$1,0))/(INDEX('AEO 39'!$18:$18,MATCH('LDV Shares'!R$3,'AEO 39'!$1:$1,0))+INDEX('AEO 39'!$44:$44,MATCH('LDV Shares'!R$3,'AEO 39'!$1:$1,0)))</f>
        <v>0.56887670933490908</v>
      </c>
      <c r="S8">
        <f>INDEX('AEO 39'!$18:$18,MATCH('LDV Shares'!S$3,'AEO 39'!$1:$1,0))/(INDEX('AEO 39'!$18:$18,MATCH('LDV Shares'!S$3,'AEO 39'!$1:$1,0))+INDEX('AEO 39'!$44:$44,MATCH('LDV Shares'!S$3,'AEO 39'!$1:$1,0)))</f>
        <v>0.56894090345895931</v>
      </c>
      <c r="T8">
        <f>INDEX('AEO 39'!$18:$18,MATCH('LDV Shares'!T$3,'AEO 39'!$1:$1,0))/(INDEX('AEO 39'!$18:$18,MATCH('LDV Shares'!T$3,'AEO 39'!$1:$1,0))+INDEX('AEO 39'!$44:$44,MATCH('LDV Shares'!T$3,'AEO 39'!$1:$1,0)))</f>
        <v>0.57944786041636021</v>
      </c>
      <c r="U8">
        <f>INDEX('AEO 39'!$18:$18,MATCH('LDV Shares'!U$3,'AEO 39'!$1:$1,0))/(INDEX('AEO 39'!$18:$18,MATCH('LDV Shares'!U$3,'AEO 39'!$1:$1,0))+INDEX('AEO 39'!$44:$44,MATCH('LDV Shares'!U$3,'AEO 39'!$1:$1,0)))</f>
        <v>0.58078958361131761</v>
      </c>
      <c r="V8">
        <f>INDEX('AEO 39'!$18:$18,MATCH('LDV Shares'!V$3,'AEO 39'!$1:$1,0))/(INDEX('AEO 39'!$18:$18,MATCH('LDV Shares'!V$3,'AEO 39'!$1:$1,0))+INDEX('AEO 39'!$44:$44,MATCH('LDV Shares'!V$3,'AEO 39'!$1:$1,0)))</f>
        <v>0.58198140309447111</v>
      </c>
      <c r="W8">
        <f>INDEX('AEO 39'!$18:$18,MATCH('LDV Shares'!W$3,'AEO 39'!$1:$1,0))/(INDEX('AEO 39'!$18:$18,MATCH('LDV Shares'!W$3,'AEO 39'!$1:$1,0))+INDEX('AEO 39'!$44:$44,MATCH('LDV Shares'!W$3,'AEO 39'!$1:$1,0)))</f>
        <v>0.58292370202800714</v>
      </c>
      <c r="X8">
        <f>INDEX('AEO 39'!$18:$18,MATCH('LDV Shares'!X$3,'AEO 39'!$1:$1,0))/(INDEX('AEO 39'!$18:$18,MATCH('LDV Shares'!X$3,'AEO 39'!$1:$1,0))+INDEX('AEO 39'!$44:$44,MATCH('LDV Shares'!X$3,'AEO 39'!$1:$1,0)))</f>
        <v>0.58319102127248734</v>
      </c>
      <c r="Y8">
        <f>INDEX('AEO 39'!$18:$18,MATCH('LDV Shares'!Y$3,'AEO 39'!$1:$1,0))/(INDEX('AEO 39'!$18:$18,MATCH('LDV Shares'!Y$3,'AEO 39'!$1:$1,0))+INDEX('AEO 39'!$44:$44,MATCH('LDV Shares'!Y$3,'AEO 39'!$1:$1,0)))</f>
        <v>0.5847544818474173</v>
      </c>
      <c r="Z8">
        <f>INDEX('AEO 39'!$18:$18,MATCH('LDV Shares'!Z$3,'AEO 39'!$1:$1,0))/(INDEX('AEO 39'!$18:$18,MATCH('LDV Shares'!Z$3,'AEO 39'!$1:$1,0))+INDEX('AEO 39'!$44:$44,MATCH('LDV Shares'!Z$3,'AEO 39'!$1:$1,0)))</f>
        <v>0.58661020761577454</v>
      </c>
      <c r="AA8">
        <f>INDEX('AEO 39'!$18:$18,MATCH('LDV Shares'!AA$3,'AEO 39'!$1:$1,0))/(INDEX('AEO 39'!$18:$18,MATCH('LDV Shares'!AA$3,'AEO 39'!$1:$1,0))+INDEX('AEO 39'!$44:$44,MATCH('LDV Shares'!AA$3,'AEO 39'!$1:$1,0)))</f>
        <v>0.58781457017092154</v>
      </c>
      <c r="AB8">
        <f>INDEX('AEO 39'!$18:$18,MATCH('LDV Shares'!AB$3,'AEO 39'!$1:$1,0))/(INDEX('AEO 39'!$18:$18,MATCH('LDV Shares'!AB$3,'AEO 39'!$1:$1,0))+INDEX('AEO 39'!$44:$44,MATCH('LDV Shares'!AB$3,'AEO 39'!$1:$1,0)))</f>
        <v>0.5899420869029357</v>
      </c>
      <c r="AC8">
        <f>INDEX('AEO 39'!$18:$18,MATCH('LDV Shares'!AC$3,'AEO 39'!$1:$1,0))/(INDEX('AEO 39'!$18:$18,MATCH('LDV Shares'!AC$3,'AEO 39'!$1:$1,0))+INDEX('AEO 39'!$44:$44,MATCH('LDV Shares'!AC$3,'AEO 39'!$1:$1,0)))</f>
        <v>0.59191246443425893</v>
      </c>
      <c r="AD8">
        <f>INDEX('AEO 39'!$18:$18,MATCH('LDV Shares'!AD$3,'AEO 39'!$1:$1,0))/(INDEX('AEO 39'!$18:$18,MATCH('LDV Shares'!AD$3,'AEO 39'!$1:$1,0))+INDEX('AEO 39'!$44:$44,MATCH('LDV Shares'!AD$3,'AEO 39'!$1:$1,0)))</f>
        <v>0.59303355368038368</v>
      </c>
      <c r="AE8">
        <f>INDEX('AEO 39'!$18:$18,MATCH('LDV Shares'!AE$3,'AEO 39'!$1:$1,0))/(INDEX('AEO 39'!$18:$18,MATCH('LDV Shares'!AE$3,'AEO 39'!$1:$1,0))+INDEX('AEO 39'!$44:$44,MATCH('LDV Shares'!AE$3,'AEO 39'!$1:$1,0)))</f>
        <v>0.59408713939019797</v>
      </c>
      <c r="AF8">
        <f>INDEX('AEO 39'!$18:$18,MATCH('LDV Shares'!AF$3,'AEO 39'!$1:$1,0))/(INDEX('AEO 39'!$18:$18,MATCH('LDV Shares'!AF$3,'AEO 39'!$1:$1,0))+INDEX('AEO 39'!$44:$44,MATCH('LDV Shares'!AF$3,'AEO 39'!$1:$1,0)))</f>
        <v>0.5929272394929529</v>
      </c>
      <c r="AG8">
        <f>INDEX('AEO 39'!$18:$18,MATCH('LDV Shares'!AG$3,'AEO 39'!$1:$1,0))/(INDEX('AEO 39'!$18:$18,MATCH('LDV Shares'!AG$3,'AEO 39'!$1:$1,0))+INDEX('AEO 39'!$44:$44,MATCH('LDV Shares'!AG$3,'AEO 39'!$1:$1,0)))</f>
        <v>0.59254884484262405</v>
      </c>
      <c r="AH8">
        <f>INDEX('AEO 39'!$18:$18,MATCH('LDV Shares'!AH$3,'AEO 39'!$1:$1,0))/(INDEX('AEO 39'!$18:$18,MATCH('LDV Shares'!AH$3,'AEO 39'!$1:$1,0))+INDEX('AEO 39'!$44:$44,MATCH('LDV Shares'!AH$3,'AEO 39'!$1:$1,0)))</f>
        <v>0.59283196698572505</v>
      </c>
      <c r="AI8">
        <f>INDEX('AEO 39'!$18:$18,MATCH('LDV Shares'!AI$3,'AEO 39'!$1:$1,0))/(INDEX('AEO 39'!$18:$18,MATCH('LDV Shares'!AI$3,'AEO 39'!$1:$1,0))+INDEX('AEO 39'!$44:$44,MATCH('LDV Shares'!AI$3,'AEO 39'!$1:$1,0)))</f>
        <v>0.59314166587870742</v>
      </c>
      <c r="AJ8">
        <f>INDEX('AEO 39'!$18:$18,MATCH('LDV Shares'!AJ$3,'AEO 39'!$1:$1,0))/(INDEX('AEO 39'!$18:$18,MATCH('LDV Shares'!AJ$3,'AEO 39'!$1:$1,0))+INDEX('AEO 39'!$44:$44,MATCH('LDV Shares'!AJ$3,'AEO 39'!$1:$1,0)))</f>
        <v>0.59193107741942019</v>
      </c>
    </row>
    <row r="9" spans="2:36" x14ac:dyDescent="0.25">
      <c r="B9" s="25" t="s">
        <v>1098</v>
      </c>
      <c r="C9">
        <f>INDEX('AEO 39'!$44:$44,MATCH('LDV Shares'!C$3,'AEO 39'!$1:$1,0))/(INDEX('AEO 39'!$18:$18,MATCH('LDV Shares'!C$3,'AEO 39'!$1:$1,0))+INDEX('AEO 39'!$44:$44,MATCH('LDV Shares'!C$3,'AEO 39'!$1:$1,0)))</f>
        <v>0.95251533529131727</v>
      </c>
      <c r="D9">
        <f>INDEX('AEO 39'!$44:$44,MATCH('LDV Shares'!D$3,'AEO 39'!$1:$1,0))/(INDEX('AEO 39'!$18:$18,MATCH('LDV Shares'!D$3,'AEO 39'!$1:$1,0))+INDEX('AEO 39'!$44:$44,MATCH('LDV Shares'!D$3,'AEO 39'!$1:$1,0)))</f>
        <v>0.90434827569056087</v>
      </c>
      <c r="E9">
        <f>INDEX('AEO 39'!$44:$44,MATCH('LDV Shares'!E$3,'AEO 39'!$1:$1,0))/(INDEX('AEO 39'!$18:$18,MATCH('LDV Shares'!E$3,'AEO 39'!$1:$1,0))+INDEX('AEO 39'!$44:$44,MATCH('LDV Shares'!E$3,'AEO 39'!$1:$1,0)))</f>
        <v>0.8451051989164422</v>
      </c>
      <c r="F9">
        <f>INDEX('AEO 39'!$44:$44,MATCH('LDV Shares'!F$3,'AEO 39'!$1:$1,0))/(INDEX('AEO 39'!$18:$18,MATCH('LDV Shares'!F$3,'AEO 39'!$1:$1,0))+INDEX('AEO 39'!$44:$44,MATCH('LDV Shares'!F$3,'AEO 39'!$1:$1,0)))</f>
        <v>0.81673592282404606</v>
      </c>
      <c r="G9">
        <f>INDEX('AEO 39'!$44:$44,MATCH('LDV Shares'!G$3,'AEO 39'!$1:$1,0))/(INDEX('AEO 39'!$18:$18,MATCH('LDV Shares'!G$3,'AEO 39'!$1:$1,0))+INDEX('AEO 39'!$44:$44,MATCH('LDV Shares'!G$3,'AEO 39'!$1:$1,0)))</f>
        <v>0.80040960516539117</v>
      </c>
      <c r="H9">
        <f>INDEX('AEO 39'!$44:$44,MATCH('LDV Shares'!H$3,'AEO 39'!$1:$1,0))/(INDEX('AEO 39'!$18:$18,MATCH('LDV Shares'!H$3,'AEO 39'!$1:$1,0))+INDEX('AEO 39'!$44:$44,MATCH('LDV Shares'!H$3,'AEO 39'!$1:$1,0)))</f>
        <v>0.77763289184175177</v>
      </c>
      <c r="I9">
        <f>INDEX('AEO 39'!$44:$44,MATCH('LDV Shares'!I$3,'AEO 39'!$1:$1,0))/(INDEX('AEO 39'!$18:$18,MATCH('LDV Shares'!I$3,'AEO 39'!$1:$1,0))+INDEX('AEO 39'!$44:$44,MATCH('LDV Shares'!I$3,'AEO 39'!$1:$1,0)))</f>
        <v>0.74886386656630555</v>
      </c>
      <c r="J9">
        <f>INDEX('AEO 39'!$44:$44,MATCH('LDV Shares'!J$3,'AEO 39'!$1:$1,0))/(INDEX('AEO 39'!$18:$18,MATCH('LDV Shares'!J$3,'AEO 39'!$1:$1,0))+INDEX('AEO 39'!$44:$44,MATCH('LDV Shares'!J$3,'AEO 39'!$1:$1,0)))</f>
        <v>0.71855734334187316</v>
      </c>
      <c r="K9">
        <f>INDEX('AEO 39'!$44:$44,MATCH('LDV Shares'!K$3,'AEO 39'!$1:$1,0))/(INDEX('AEO 39'!$18:$18,MATCH('LDV Shares'!K$3,'AEO 39'!$1:$1,0))+INDEX('AEO 39'!$44:$44,MATCH('LDV Shares'!K$3,'AEO 39'!$1:$1,0)))</f>
        <v>0.68052347609283459</v>
      </c>
      <c r="L9">
        <f>INDEX('AEO 39'!$44:$44,MATCH('LDV Shares'!L$3,'AEO 39'!$1:$1,0))/(INDEX('AEO 39'!$18:$18,MATCH('LDV Shares'!L$3,'AEO 39'!$1:$1,0))+INDEX('AEO 39'!$44:$44,MATCH('LDV Shares'!L$3,'AEO 39'!$1:$1,0)))</f>
        <v>0.6361172752354709</v>
      </c>
      <c r="M9">
        <f>INDEX('AEO 39'!$44:$44,MATCH('LDV Shares'!M$3,'AEO 39'!$1:$1,0))/(INDEX('AEO 39'!$18:$18,MATCH('LDV Shares'!M$3,'AEO 39'!$1:$1,0))+INDEX('AEO 39'!$44:$44,MATCH('LDV Shares'!M$3,'AEO 39'!$1:$1,0)))</f>
        <v>0.5811460090415187</v>
      </c>
      <c r="N9">
        <f>INDEX('AEO 39'!$44:$44,MATCH('LDV Shares'!N$3,'AEO 39'!$1:$1,0))/(INDEX('AEO 39'!$18:$18,MATCH('LDV Shares'!N$3,'AEO 39'!$1:$1,0))+INDEX('AEO 39'!$44:$44,MATCH('LDV Shares'!N$3,'AEO 39'!$1:$1,0)))</f>
        <v>0.52411365836636858</v>
      </c>
      <c r="O9">
        <f>INDEX('AEO 39'!$44:$44,MATCH('LDV Shares'!O$3,'AEO 39'!$1:$1,0))/(INDEX('AEO 39'!$18:$18,MATCH('LDV Shares'!O$3,'AEO 39'!$1:$1,0))+INDEX('AEO 39'!$44:$44,MATCH('LDV Shares'!O$3,'AEO 39'!$1:$1,0)))</f>
        <v>0.48513555491580285</v>
      </c>
      <c r="P9">
        <f>INDEX('AEO 39'!$44:$44,MATCH('LDV Shares'!P$3,'AEO 39'!$1:$1,0))/(INDEX('AEO 39'!$18:$18,MATCH('LDV Shares'!P$3,'AEO 39'!$1:$1,0))+INDEX('AEO 39'!$44:$44,MATCH('LDV Shares'!P$3,'AEO 39'!$1:$1,0)))</f>
        <v>0.45074269400046929</v>
      </c>
      <c r="Q9">
        <f>INDEX('AEO 39'!$44:$44,MATCH('LDV Shares'!Q$3,'AEO 39'!$1:$1,0))/(INDEX('AEO 39'!$18:$18,MATCH('LDV Shares'!Q$3,'AEO 39'!$1:$1,0))+INDEX('AEO 39'!$44:$44,MATCH('LDV Shares'!Q$3,'AEO 39'!$1:$1,0)))</f>
        <v>0.44086674027074202</v>
      </c>
      <c r="R9">
        <f>INDEX('AEO 39'!$44:$44,MATCH('LDV Shares'!R$3,'AEO 39'!$1:$1,0))/(INDEX('AEO 39'!$18:$18,MATCH('LDV Shares'!R$3,'AEO 39'!$1:$1,0))+INDEX('AEO 39'!$44:$44,MATCH('LDV Shares'!R$3,'AEO 39'!$1:$1,0)))</f>
        <v>0.43112329066509081</v>
      </c>
      <c r="S9">
        <f>INDEX('AEO 39'!$44:$44,MATCH('LDV Shares'!S$3,'AEO 39'!$1:$1,0))/(INDEX('AEO 39'!$18:$18,MATCH('LDV Shares'!S$3,'AEO 39'!$1:$1,0))+INDEX('AEO 39'!$44:$44,MATCH('LDV Shares'!S$3,'AEO 39'!$1:$1,0)))</f>
        <v>0.43105909654104074</v>
      </c>
      <c r="T9">
        <f>INDEX('AEO 39'!$44:$44,MATCH('LDV Shares'!T$3,'AEO 39'!$1:$1,0))/(INDEX('AEO 39'!$18:$18,MATCH('LDV Shares'!T$3,'AEO 39'!$1:$1,0))+INDEX('AEO 39'!$44:$44,MATCH('LDV Shares'!T$3,'AEO 39'!$1:$1,0)))</f>
        <v>0.42055213958363985</v>
      </c>
      <c r="U9">
        <f>INDEX('AEO 39'!$44:$44,MATCH('LDV Shares'!U$3,'AEO 39'!$1:$1,0))/(INDEX('AEO 39'!$18:$18,MATCH('LDV Shares'!U$3,'AEO 39'!$1:$1,0))+INDEX('AEO 39'!$44:$44,MATCH('LDV Shares'!U$3,'AEO 39'!$1:$1,0)))</f>
        <v>0.41921041638868245</v>
      </c>
      <c r="V9">
        <f>INDEX('AEO 39'!$44:$44,MATCH('LDV Shares'!V$3,'AEO 39'!$1:$1,0))/(INDEX('AEO 39'!$18:$18,MATCH('LDV Shares'!V$3,'AEO 39'!$1:$1,0))+INDEX('AEO 39'!$44:$44,MATCH('LDV Shares'!V$3,'AEO 39'!$1:$1,0)))</f>
        <v>0.41801859690552889</v>
      </c>
      <c r="W9">
        <f>INDEX('AEO 39'!$44:$44,MATCH('LDV Shares'!W$3,'AEO 39'!$1:$1,0))/(INDEX('AEO 39'!$18:$18,MATCH('LDV Shares'!W$3,'AEO 39'!$1:$1,0))+INDEX('AEO 39'!$44:$44,MATCH('LDV Shares'!W$3,'AEO 39'!$1:$1,0)))</f>
        <v>0.41707629797199292</v>
      </c>
      <c r="X9">
        <f>INDEX('AEO 39'!$44:$44,MATCH('LDV Shares'!X$3,'AEO 39'!$1:$1,0))/(INDEX('AEO 39'!$18:$18,MATCH('LDV Shares'!X$3,'AEO 39'!$1:$1,0))+INDEX('AEO 39'!$44:$44,MATCH('LDV Shares'!X$3,'AEO 39'!$1:$1,0)))</f>
        <v>0.41680897872751271</v>
      </c>
      <c r="Y9">
        <f>INDEX('AEO 39'!$44:$44,MATCH('LDV Shares'!Y$3,'AEO 39'!$1:$1,0))/(INDEX('AEO 39'!$18:$18,MATCH('LDV Shares'!Y$3,'AEO 39'!$1:$1,0))+INDEX('AEO 39'!$44:$44,MATCH('LDV Shares'!Y$3,'AEO 39'!$1:$1,0)))</f>
        <v>0.41524551815258265</v>
      </c>
      <c r="Z9">
        <f>INDEX('AEO 39'!$44:$44,MATCH('LDV Shares'!Z$3,'AEO 39'!$1:$1,0))/(INDEX('AEO 39'!$18:$18,MATCH('LDV Shares'!Z$3,'AEO 39'!$1:$1,0))+INDEX('AEO 39'!$44:$44,MATCH('LDV Shares'!Z$3,'AEO 39'!$1:$1,0)))</f>
        <v>0.41338979238422557</v>
      </c>
      <c r="AA9">
        <f>INDEX('AEO 39'!$44:$44,MATCH('LDV Shares'!AA$3,'AEO 39'!$1:$1,0))/(INDEX('AEO 39'!$18:$18,MATCH('LDV Shares'!AA$3,'AEO 39'!$1:$1,0))+INDEX('AEO 39'!$44:$44,MATCH('LDV Shares'!AA$3,'AEO 39'!$1:$1,0)))</f>
        <v>0.41218542982907846</v>
      </c>
      <c r="AB9">
        <f>INDEX('AEO 39'!$44:$44,MATCH('LDV Shares'!AB$3,'AEO 39'!$1:$1,0))/(INDEX('AEO 39'!$18:$18,MATCH('LDV Shares'!AB$3,'AEO 39'!$1:$1,0))+INDEX('AEO 39'!$44:$44,MATCH('LDV Shares'!AB$3,'AEO 39'!$1:$1,0)))</f>
        <v>0.41005791309706441</v>
      </c>
      <c r="AC9">
        <f>INDEX('AEO 39'!$44:$44,MATCH('LDV Shares'!AC$3,'AEO 39'!$1:$1,0))/(INDEX('AEO 39'!$18:$18,MATCH('LDV Shares'!AC$3,'AEO 39'!$1:$1,0))+INDEX('AEO 39'!$44:$44,MATCH('LDV Shares'!AC$3,'AEO 39'!$1:$1,0)))</f>
        <v>0.40808753556574112</v>
      </c>
      <c r="AD9">
        <f>INDEX('AEO 39'!$44:$44,MATCH('LDV Shares'!AD$3,'AEO 39'!$1:$1,0))/(INDEX('AEO 39'!$18:$18,MATCH('LDV Shares'!AD$3,'AEO 39'!$1:$1,0))+INDEX('AEO 39'!$44:$44,MATCH('LDV Shares'!AD$3,'AEO 39'!$1:$1,0)))</f>
        <v>0.40696644631961626</v>
      </c>
      <c r="AE9">
        <f>INDEX('AEO 39'!$44:$44,MATCH('LDV Shares'!AE$3,'AEO 39'!$1:$1,0))/(INDEX('AEO 39'!$18:$18,MATCH('LDV Shares'!AE$3,'AEO 39'!$1:$1,0))+INDEX('AEO 39'!$44:$44,MATCH('LDV Shares'!AE$3,'AEO 39'!$1:$1,0)))</f>
        <v>0.40591286060980203</v>
      </c>
      <c r="AF9">
        <f>INDEX('AEO 39'!$44:$44,MATCH('LDV Shares'!AF$3,'AEO 39'!$1:$1,0))/(INDEX('AEO 39'!$18:$18,MATCH('LDV Shares'!AF$3,'AEO 39'!$1:$1,0))+INDEX('AEO 39'!$44:$44,MATCH('LDV Shares'!AF$3,'AEO 39'!$1:$1,0)))</f>
        <v>0.40707276050704705</v>
      </c>
      <c r="AG9">
        <f>INDEX('AEO 39'!$44:$44,MATCH('LDV Shares'!AG$3,'AEO 39'!$1:$1,0))/(INDEX('AEO 39'!$18:$18,MATCH('LDV Shares'!AG$3,'AEO 39'!$1:$1,0))+INDEX('AEO 39'!$44:$44,MATCH('LDV Shares'!AG$3,'AEO 39'!$1:$1,0)))</f>
        <v>0.40745115515737607</v>
      </c>
      <c r="AH9">
        <f>INDEX('AEO 39'!$44:$44,MATCH('LDV Shares'!AH$3,'AEO 39'!$1:$1,0))/(INDEX('AEO 39'!$18:$18,MATCH('LDV Shares'!AH$3,'AEO 39'!$1:$1,0))+INDEX('AEO 39'!$44:$44,MATCH('LDV Shares'!AH$3,'AEO 39'!$1:$1,0)))</f>
        <v>0.40716803301427501</v>
      </c>
      <c r="AI9">
        <f>INDEX('AEO 39'!$44:$44,MATCH('LDV Shares'!AI$3,'AEO 39'!$1:$1,0))/(INDEX('AEO 39'!$18:$18,MATCH('LDV Shares'!AI$3,'AEO 39'!$1:$1,0))+INDEX('AEO 39'!$44:$44,MATCH('LDV Shares'!AI$3,'AEO 39'!$1:$1,0)))</f>
        <v>0.40685833412129252</v>
      </c>
      <c r="AJ9">
        <f>INDEX('AEO 39'!$44:$44,MATCH('LDV Shares'!AJ$3,'AEO 39'!$1:$1,0))/(INDEX('AEO 39'!$18:$18,MATCH('LDV Shares'!AJ$3,'AEO 39'!$1:$1,0))+INDEX('AEO 39'!$44:$44,MATCH('LDV Shares'!AJ$3,'AEO 39'!$1:$1,0)))</f>
        <v>0.40806892258057975</v>
      </c>
    </row>
    <row r="10" spans="2:36" x14ac:dyDescent="0.25">
      <c r="B10" s="1"/>
    </row>
    <row r="11" spans="2:36" x14ac:dyDescent="0.25">
      <c r="B11" s="1" t="s">
        <v>1100</v>
      </c>
      <c r="C11">
        <f>C3</f>
        <v>2017</v>
      </c>
      <c r="D11">
        <f t="shared" ref="D11:AJ11" si="1">D3</f>
        <v>2018</v>
      </c>
      <c r="E11">
        <f t="shared" si="1"/>
        <v>2019</v>
      </c>
      <c r="F11">
        <f t="shared" si="1"/>
        <v>2020</v>
      </c>
      <c r="G11">
        <f t="shared" si="1"/>
        <v>2021</v>
      </c>
      <c r="H11">
        <f t="shared" si="1"/>
        <v>2022</v>
      </c>
      <c r="I11">
        <f t="shared" si="1"/>
        <v>2023</v>
      </c>
      <c r="J11">
        <f t="shared" si="1"/>
        <v>2024</v>
      </c>
      <c r="K11">
        <f t="shared" si="1"/>
        <v>2025</v>
      </c>
      <c r="L11">
        <f t="shared" si="1"/>
        <v>2026</v>
      </c>
      <c r="M11">
        <f t="shared" si="1"/>
        <v>2027</v>
      </c>
      <c r="N11">
        <f t="shared" si="1"/>
        <v>2028</v>
      </c>
      <c r="O11">
        <f t="shared" si="1"/>
        <v>2029</v>
      </c>
      <c r="P11">
        <f t="shared" si="1"/>
        <v>2030</v>
      </c>
      <c r="Q11">
        <f t="shared" si="1"/>
        <v>2031</v>
      </c>
      <c r="R11">
        <f t="shared" si="1"/>
        <v>2032</v>
      </c>
      <c r="S11">
        <f t="shared" si="1"/>
        <v>2033</v>
      </c>
      <c r="T11">
        <f t="shared" si="1"/>
        <v>2034</v>
      </c>
      <c r="U11">
        <f t="shared" si="1"/>
        <v>2035</v>
      </c>
      <c r="V11">
        <f t="shared" si="1"/>
        <v>2036</v>
      </c>
      <c r="W11">
        <f t="shared" si="1"/>
        <v>2037</v>
      </c>
      <c r="X11">
        <f t="shared" si="1"/>
        <v>2038</v>
      </c>
      <c r="Y11">
        <f t="shared" si="1"/>
        <v>2039</v>
      </c>
      <c r="Z11">
        <f t="shared" si="1"/>
        <v>2040</v>
      </c>
      <c r="AA11">
        <f t="shared" si="1"/>
        <v>2041</v>
      </c>
      <c r="AB11">
        <f t="shared" si="1"/>
        <v>2042</v>
      </c>
      <c r="AC11">
        <f t="shared" si="1"/>
        <v>2043</v>
      </c>
      <c r="AD11">
        <f t="shared" si="1"/>
        <v>2044</v>
      </c>
      <c r="AE11">
        <f t="shared" si="1"/>
        <v>2045</v>
      </c>
      <c r="AF11">
        <f t="shared" si="1"/>
        <v>2046</v>
      </c>
      <c r="AG11">
        <f t="shared" si="1"/>
        <v>2047</v>
      </c>
      <c r="AH11">
        <f t="shared" si="1"/>
        <v>2048</v>
      </c>
      <c r="AI11">
        <f t="shared" si="1"/>
        <v>2049</v>
      </c>
      <c r="AJ11">
        <f t="shared" si="1"/>
        <v>2050</v>
      </c>
    </row>
    <row r="12" spans="2:36" x14ac:dyDescent="0.25">
      <c r="B12" t="s">
        <v>1103</v>
      </c>
      <c r="C12">
        <f>INDEX('AEO 43'!$77:$77,MATCH('LDV Shares'!C$3,'AEO 43'!$1:$1,0))/100</f>
        <v>3.7143300000000001E-3</v>
      </c>
      <c r="D12">
        <f>INDEX('AEO 43'!$77:$77,MATCH('LDV Shares'!D$3,'AEO 43'!$1:$1,0))/100</f>
        <v>3.9155400000000003E-3</v>
      </c>
      <c r="E12">
        <f>INDEX('AEO 43'!$77:$77,MATCH('LDV Shares'!E$3,'AEO 43'!$1:$1,0))/100</f>
        <v>3.71375E-3</v>
      </c>
      <c r="F12">
        <f>INDEX('AEO 43'!$77:$77,MATCH('LDV Shares'!F$3,'AEO 43'!$1:$1,0))/100</f>
        <v>3.8711000000000001E-3</v>
      </c>
      <c r="G12">
        <f>INDEX('AEO 43'!$77:$77,MATCH('LDV Shares'!G$3,'AEO 43'!$1:$1,0))/100</f>
        <v>3.84593E-3</v>
      </c>
      <c r="H12">
        <f>INDEX('AEO 43'!$77:$77,MATCH('LDV Shares'!H$3,'AEO 43'!$1:$1,0))/100</f>
        <v>3.8991300000000002E-3</v>
      </c>
      <c r="I12">
        <f>INDEX('AEO 43'!$77:$77,MATCH('LDV Shares'!I$3,'AEO 43'!$1:$1,0))/100</f>
        <v>3.9573199999999994E-3</v>
      </c>
      <c r="J12">
        <f>INDEX('AEO 43'!$77:$77,MATCH('LDV Shares'!J$3,'AEO 43'!$1:$1,0))/100</f>
        <v>3.9620999999999996E-3</v>
      </c>
      <c r="K12">
        <f>INDEX('AEO 43'!$77:$77,MATCH('LDV Shares'!K$3,'AEO 43'!$1:$1,0))/100</f>
        <v>3.9494600000000001E-3</v>
      </c>
      <c r="L12">
        <f>INDEX('AEO 43'!$77:$77,MATCH('LDV Shares'!L$3,'AEO 43'!$1:$1,0))/100</f>
        <v>4.0295900000000004E-3</v>
      </c>
      <c r="M12">
        <f>INDEX('AEO 43'!$77:$77,MATCH('LDV Shares'!M$3,'AEO 43'!$1:$1,0))/100</f>
        <v>4.0865400000000005E-3</v>
      </c>
      <c r="N12">
        <f>INDEX('AEO 43'!$77:$77,MATCH('LDV Shares'!N$3,'AEO 43'!$1:$1,0))/100</f>
        <v>4.0649500000000003E-3</v>
      </c>
      <c r="O12">
        <f>INDEX('AEO 43'!$77:$77,MATCH('LDV Shares'!O$3,'AEO 43'!$1:$1,0))/100</f>
        <v>4.1714899999999999E-3</v>
      </c>
      <c r="P12">
        <f>INDEX('AEO 43'!$77:$77,MATCH('LDV Shares'!P$3,'AEO 43'!$1:$1,0))/100</f>
        <v>4.1027299999999997E-3</v>
      </c>
      <c r="Q12">
        <f>INDEX('AEO 43'!$77:$77,MATCH('LDV Shares'!Q$3,'AEO 43'!$1:$1,0))/100</f>
        <v>4.1451700000000001E-3</v>
      </c>
      <c r="R12">
        <f>INDEX('AEO 43'!$77:$77,MATCH('LDV Shares'!R$3,'AEO 43'!$1:$1,0))/100</f>
        <v>4.1504300000000001E-3</v>
      </c>
      <c r="S12">
        <f>INDEX('AEO 43'!$77:$77,MATCH('LDV Shares'!S$3,'AEO 43'!$1:$1,0))/100</f>
        <v>4.1516299999999999E-3</v>
      </c>
      <c r="T12">
        <f>INDEX('AEO 43'!$77:$77,MATCH('LDV Shares'!T$3,'AEO 43'!$1:$1,0))/100</f>
        <v>4.1742400000000001E-3</v>
      </c>
      <c r="U12">
        <f>INDEX('AEO 43'!$77:$77,MATCH('LDV Shares'!U$3,'AEO 43'!$1:$1,0))/100</f>
        <v>4.1827799999999997E-3</v>
      </c>
      <c r="V12">
        <f>INDEX('AEO 43'!$77:$77,MATCH('LDV Shares'!V$3,'AEO 43'!$1:$1,0))/100</f>
        <v>4.2033599999999997E-3</v>
      </c>
      <c r="W12">
        <f>INDEX('AEO 43'!$77:$77,MATCH('LDV Shares'!W$3,'AEO 43'!$1:$1,0))/100</f>
        <v>4.1892000000000006E-3</v>
      </c>
      <c r="X12">
        <f>INDEX('AEO 43'!$77:$77,MATCH('LDV Shares'!X$3,'AEO 43'!$1:$1,0))/100</f>
        <v>4.2182699999999997E-3</v>
      </c>
      <c r="Y12">
        <f>INDEX('AEO 43'!$77:$77,MATCH('LDV Shares'!Y$3,'AEO 43'!$1:$1,0))/100</f>
        <v>4.2322999999999996E-3</v>
      </c>
      <c r="Z12">
        <f>INDEX('AEO 43'!$77:$77,MATCH('LDV Shares'!Z$3,'AEO 43'!$1:$1,0))/100</f>
        <v>4.2469999999999999E-3</v>
      </c>
      <c r="AA12">
        <f>INDEX('AEO 43'!$77:$77,MATCH('LDV Shares'!AA$3,'AEO 43'!$1:$1,0))/100</f>
        <v>4.2460800000000002E-3</v>
      </c>
      <c r="AB12">
        <f>INDEX('AEO 43'!$77:$77,MATCH('LDV Shares'!AB$3,'AEO 43'!$1:$1,0))/100</f>
        <v>4.2689599999999996E-3</v>
      </c>
      <c r="AC12">
        <f>INDEX('AEO 43'!$77:$77,MATCH('LDV Shares'!AC$3,'AEO 43'!$1:$1,0))/100</f>
        <v>4.2575600000000005E-3</v>
      </c>
      <c r="AD12">
        <f>INDEX('AEO 43'!$77:$77,MATCH('LDV Shares'!AD$3,'AEO 43'!$1:$1,0))/100</f>
        <v>4.2615500000000002E-3</v>
      </c>
      <c r="AE12">
        <f>INDEX('AEO 43'!$77:$77,MATCH('LDV Shares'!AE$3,'AEO 43'!$1:$1,0))/100</f>
        <v>4.2772900000000004E-3</v>
      </c>
      <c r="AF12">
        <f>INDEX('AEO 43'!$77:$77,MATCH('LDV Shares'!AF$3,'AEO 43'!$1:$1,0))/100</f>
        <v>4.2909799999999998E-3</v>
      </c>
      <c r="AG12">
        <f>INDEX('AEO 43'!$77:$77,MATCH('LDV Shares'!AG$3,'AEO 43'!$1:$1,0))/100</f>
        <v>4.2920099999999997E-3</v>
      </c>
      <c r="AH12">
        <f>INDEX('AEO 43'!$77:$77,MATCH('LDV Shares'!AH$3,'AEO 43'!$1:$1,0))/100</f>
        <v>4.3095899999999994E-3</v>
      </c>
      <c r="AI12">
        <f>INDEX('AEO 43'!$77:$77,MATCH('LDV Shares'!AI$3,'AEO 43'!$1:$1,0))/100</f>
        <v>4.3020200000000001E-3</v>
      </c>
      <c r="AJ12">
        <f>INDEX('AEO 43'!$77:$77,MATCH('LDV Shares'!AJ$3,'AEO 43'!$1:$1,0))/100</f>
        <v>4.3076E-3</v>
      </c>
    </row>
    <row r="13" spans="2:36" x14ac:dyDescent="0.25">
      <c r="B13" t="s">
        <v>1104</v>
      </c>
      <c r="C13">
        <f>INDEX('AEO 43'!$78:$78,MATCH('LDV Shares'!C$3,'AEO 43'!$1:$1,0))/100</f>
        <v>4.5869160000000006E-2</v>
      </c>
      <c r="D13">
        <f>INDEX('AEO 43'!$78:$78,MATCH('LDV Shares'!D$3,'AEO 43'!$1:$1,0))/100</f>
        <v>4.5697250000000002E-2</v>
      </c>
      <c r="E13">
        <f>INDEX('AEO 43'!$78:$78,MATCH('LDV Shares'!E$3,'AEO 43'!$1:$1,0))/100</f>
        <v>4.2545119999999999E-2</v>
      </c>
      <c r="F13">
        <f>INDEX('AEO 43'!$78:$78,MATCH('LDV Shares'!F$3,'AEO 43'!$1:$1,0))/100</f>
        <v>4.3358299999999995E-2</v>
      </c>
      <c r="G13">
        <f>INDEX('AEO 43'!$78:$78,MATCH('LDV Shares'!G$3,'AEO 43'!$1:$1,0))/100</f>
        <v>4.2488159999999997E-2</v>
      </c>
      <c r="H13">
        <f>INDEX('AEO 43'!$78:$78,MATCH('LDV Shares'!H$3,'AEO 43'!$1:$1,0))/100</f>
        <v>4.2311319999999999E-2</v>
      </c>
      <c r="I13">
        <f>INDEX('AEO 43'!$78:$78,MATCH('LDV Shares'!I$3,'AEO 43'!$1:$1,0))/100</f>
        <v>4.2289310000000004E-2</v>
      </c>
      <c r="J13">
        <f>INDEX('AEO 43'!$78:$78,MATCH('LDV Shares'!J$3,'AEO 43'!$1:$1,0))/100</f>
        <v>4.2237379999999998E-2</v>
      </c>
      <c r="K13">
        <f>INDEX('AEO 43'!$78:$78,MATCH('LDV Shares'!K$3,'AEO 43'!$1:$1,0))/100</f>
        <v>4.2255510000000003E-2</v>
      </c>
      <c r="L13">
        <f>INDEX('AEO 43'!$78:$78,MATCH('LDV Shares'!L$3,'AEO 43'!$1:$1,0))/100</f>
        <v>4.1791729999999999E-2</v>
      </c>
      <c r="M13">
        <f>INDEX('AEO 43'!$78:$78,MATCH('LDV Shares'!M$3,'AEO 43'!$1:$1,0))/100</f>
        <v>4.2042710000000004E-2</v>
      </c>
      <c r="N13">
        <f>INDEX('AEO 43'!$78:$78,MATCH('LDV Shares'!N$3,'AEO 43'!$1:$1,0))/100</f>
        <v>4.1610210000000002E-2</v>
      </c>
      <c r="O13">
        <f>INDEX('AEO 43'!$78:$78,MATCH('LDV Shares'!O$3,'AEO 43'!$1:$1,0))/100</f>
        <v>4.2056889999999993E-2</v>
      </c>
      <c r="P13">
        <f>INDEX('AEO 43'!$78:$78,MATCH('LDV Shares'!P$3,'AEO 43'!$1:$1,0))/100</f>
        <v>4.1442670000000001E-2</v>
      </c>
      <c r="Q13">
        <f>INDEX('AEO 43'!$78:$78,MATCH('LDV Shares'!Q$3,'AEO 43'!$1:$1,0))/100</f>
        <v>4.1572069999999996E-2</v>
      </c>
      <c r="R13">
        <f>INDEX('AEO 43'!$78:$78,MATCH('LDV Shares'!R$3,'AEO 43'!$1:$1,0))/100</f>
        <v>4.1455190000000003E-2</v>
      </c>
      <c r="S13">
        <f>INDEX('AEO 43'!$78:$78,MATCH('LDV Shares'!S$3,'AEO 43'!$1:$1,0))/100</f>
        <v>4.1300780000000002E-2</v>
      </c>
      <c r="T13">
        <f>INDEX('AEO 43'!$78:$78,MATCH('LDV Shares'!T$3,'AEO 43'!$1:$1,0))/100</f>
        <v>4.128805E-2</v>
      </c>
      <c r="U13">
        <f>INDEX('AEO 43'!$78:$78,MATCH('LDV Shares'!U$3,'AEO 43'!$1:$1,0))/100</f>
        <v>4.1205369999999998E-2</v>
      </c>
      <c r="V13">
        <f>INDEX('AEO 43'!$78:$78,MATCH('LDV Shares'!V$3,'AEO 43'!$1:$1,0))/100</f>
        <v>4.1216600000000006E-2</v>
      </c>
      <c r="W13">
        <f>INDEX('AEO 43'!$78:$78,MATCH('LDV Shares'!W$3,'AEO 43'!$1:$1,0))/100</f>
        <v>4.0974500000000004E-2</v>
      </c>
      <c r="X13">
        <f>INDEX('AEO 43'!$78:$78,MATCH('LDV Shares'!X$3,'AEO 43'!$1:$1,0))/100</f>
        <v>4.1069670000000003E-2</v>
      </c>
      <c r="Y13">
        <f>INDEX('AEO 43'!$78:$78,MATCH('LDV Shares'!Y$3,'AEO 43'!$1:$1,0))/100</f>
        <v>4.1065160000000003E-2</v>
      </c>
      <c r="Z13">
        <f>INDEX('AEO 43'!$78:$78,MATCH('LDV Shares'!Z$3,'AEO 43'!$1:$1,0))/100</f>
        <v>4.1068369999999993E-2</v>
      </c>
      <c r="AA13">
        <f>INDEX('AEO 43'!$78:$78,MATCH('LDV Shares'!AA$3,'AEO 43'!$1:$1,0))/100</f>
        <v>4.0946150000000001E-2</v>
      </c>
      <c r="AB13">
        <f>INDEX('AEO 43'!$78:$78,MATCH('LDV Shares'!AB$3,'AEO 43'!$1:$1,0))/100</f>
        <v>4.1017400000000002E-2</v>
      </c>
      <c r="AC13">
        <f>INDEX('AEO 43'!$78:$78,MATCH('LDV Shares'!AC$3,'AEO 43'!$1:$1,0))/100</f>
        <v>4.0835229999999993E-2</v>
      </c>
      <c r="AD13">
        <f>INDEX('AEO 43'!$78:$78,MATCH('LDV Shares'!AD$3,'AEO 43'!$1:$1,0))/100</f>
        <v>4.0771420000000003E-2</v>
      </c>
      <c r="AE13">
        <f>INDEX('AEO 43'!$78:$78,MATCH('LDV Shares'!AE$3,'AEO 43'!$1:$1,0))/100</f>
        <v>4.0790819999999998E-2</v>
      </c>
      <c r="AF13">
        <f>INDEX('AEO 43'!$78:$78,MATCH('LDV Shares'!AF$3,'AEO 43'!$1:$1,0))/100</f>
        <v>4.0792299999999997E-2</v>
      </c>
      <c r="AG13">
        <f>INDEX('AEO 43'!$78:$78,MATCH('LDV Shares'!AG$3,'AEO 43'!$1:$1,0))/100</f>
        <v>4.0735060000000003E-2</v>
      </c>
      <c r="AH13">
        <f>INDEX('AEO 43'!$78:$78,MATCH('LDV Shares'!AH$3,'AEO 43'!$1:$1,0))/100</f>
        <v>4.0783370000000006E-2</v>
      </c>
      <c r="AI13">
        <f>INDEX('AEO 43'!$78:$78,MATCH('LDV Shares'!AI$3,'AEO 43'!$1:$1,0))/100</f>
        <v>4.0642810000000001E-2</v>
      </c>
      <c r="AJ13">
        <f>INDEX('AEO 43'!$78:$78,MATCH('LDV Shares'!AJ$3,'AEO 43'!$1:$1,0))/100</f>
        <v>4.0599239999999995E-2</v>
      </c>
    </row>
    <row r="14" spans="2:36" x14ac:dyDescent="0.25">
      <c r="B14" t="s">
        <v>1105</v>
      </c>
      <c r="C14">
        <f>INDEX('AEO 43'!$79:$79,MATCH('LDV Shares'!C$3,'AEO 43'!$1:$1,0))/100</f>
        <v>0.18499701000000002</v>
      </c>
      <c r="D14">
        <f>INDEX('AEO 43'!$79:$79,MATCH('LDV Shares'!D$3,'AEO 43'!$1:$1,0))/100</f>
        <v>0.18312975000000001</v>
      </c>
      <c r="E14">
        <f>INDEX('AEO 43'!$79:$79,MATCH('LDV Shares'!E$3,'AEO 43'!$1:$1,0))/100</f>
        <v>0.17382692</v>
      </c>
      <c r="F14">
        <f>INDEX('AEO 43'!$79:$79,MATCH('LDV Shares'!F$3,'AEO 43'!$1:$1,0))/100</f>
        <v>0.17488368999999998</v>
      </c>
      <c r="G14">
        <f>INDEX('AEO 43'!$79:$79,MATCH('LDV Shares'!G$3,'AEO 43'!$1:$1,0))/100</f>
        <v>0.17152056000000002</v>
      </c>
      <c r="H14">
        <f>INDEX('AEO 43'!$79:$79,MATCH('LDV Shares'!H$3,'AEO 43'!$1:$1,0))/100</f>
        <v>0.17113100000000001</v>
      </c>
      <c r="I14">
        <f>INDEX('AEO 43'!$79:$79,MATCH('LDV Shares'!I$3,'AEO 43'!$1:$1,0))/100</f>
        <v>0.1716548</v>
      </c>
      <c r="J14">
        <f>INDEX('AEO 43'!$79:$79,MATCH('LDV Shares'!J$3,'AEO 43'!$1:$1,0))/100</f>
        <v>0.17063092999999999</v>
      </c>
      <c r="K14">
        <f>INDEX('AEO 43'!$79:$79,MATCH('LDV Shares'!K$3,'AEO 43'!$1:$1,0))/100</f>
        <v>0.16944324000000002</v>
      </c>
      <c r="L14">
        <f>INDEX('AEO 43'!$79:$79,MATCH('LDV Shares'!L$3,'AEO 43'!$1:$1,0))/100</f>
        <v>0.16861537999999998</v>
      </c>
      <c r="M14">
        <f>INDEX('AEO 43'!$79:$79,MATCH('LDV Shares'!M$3,'AEO 43'!$1:$1,0))/100</f>
        <v>0.16898853</v>
      </c>
      <c r="N14">
        <f>INDEX('AEO 43'!$79:$79,MATCH('LDV Shares'!N$3,'AEO 43'!$1:$1,0))/100</f>
        <v>0.16771484</v>
      </c>
      <c r="O14">
        <f>INDEX('AEO 43'!$79:$79,MATCH('LDV Shares'!O$3,'AEO 43'!$1:$1,0))/100</f>
        <v>0.16886980000000001</v>
      </c>
      <c r="P14">
        <f>INDEX('AEO 43'!$79:$79,MATCH('LDV Shares'!P$3,'AEO 43'!$1:$1,0))/100</f>
        <v>0.16686337000000001</v>
      </c>
      <c r="Q14">
        <f>INDEX('AEO 43'!$79:$79,MATCH('LDV Shares'!Q$3,'AEO 43'!$1:$1,0))/100</f>
        <v>0.16709229</v>
      </c>
      <c r="R14">
        <f>INDEX('AEO 43'!$79:$79,MATCH('LDV Shares'!R$3,'AEO 43'!$1:$1,0))/100</f>
        <v>0.16659185000000001</v>
      </c>
      <c r="S14">
        <f>INDEX('AEO 43'!$79:$79,MATCH('LDV Shares'!S$3,'AEO 43'!$1:$1,0))/100</f>
        <v>0.16601393</v>
      </c>
      <c r="T14">
        <f>INDEX('AEO 43'!$79:$79,MATCH('LDV Shares'!T$3,'AEO 43'!$1:$1,0))/100</f>
        <v>0.16586968999999999</v>
      </c>
      <c r="U14">
        <f>INDEX('AEO 43'!$79:$79,MATCH('LDV Shares'!U$3,'AEO 43'!$1:$1,0))/100</f>
        <v>0.16549169999999999</v>
      </c>
      <c r="V14">
        <f>INDEX('AEO 43'!$79:$79,MATCH('LDV Shares'!V$3,'AEO 43'!$1:$1,0))/100</f>
        <v>0.16539269999999998</v>
      </c>
      <c r="W14">
        <f>INDEX('AEO 43'!$79:$79,MATCH('LDV Shares'!W$3,'AEO 43'!$1:$1,0))/100</f>
        <v>0.16459599</v>
      </c>
      <c r="X14">
        <f>INDEX('AEO 43'!$79:$79,MATCH('LDV Shares'!X$3,'AEO 43'!$1:$1,0))/100</f>
        <v>0.16476676999999998</v>
      </c>
      <c r="Y14">
        <f>INDEX('AEO 43'!$79:$79,MATCH('LDV Shares'!Y$3,'AEO 43'!$1:$1,0))/100</f>
        <v>0.16463273999999997</v>
      </c>
      <c r="Z14">
        <f>INDEX('AEO 43'!$79:$79,MATCH('LDV Shares'!Z$3,'AEO 43'!$1:$1,0))/100</f>
        <v>0.16452625000000001</v>
      </c>
      <c r="AA14">
        <f>INDEX('AEO 43'!$79:$79,MATCH('LDV Shares'!AA$3,'AEO 43'!$1:$1,0))/100</f>
        <v>0.16408751999999999</v>
      </c>
      <c r="AB14">
        <f>INDEX('AEO 43'!$79:$79,MATCH('LDV Shares'!AB$3,'AEO 43'!$1:$1,0))/100</f>
        <v>0.16420051999999999</v>
      </c>
      <c r="AC14">
        <f>INDEX('AEO 43'!$79:$79,MATCH('LDV Shares'!AC$3,'AEO 43'!$1:$1,0))/100</f>
        <v>0.16360459999999999</v>
      </c>
      <c r="AD14">
        <f>INDEX('AEO 43'!$79:$79,MATCH('LDV Shares'!AD$3,'AEO 43'!$1:$1,0))/100</f>
        <v>0.16333248</v>
      </c>
      <c r="AE14">
        <f>INDEX('AEO 43'!$79:$79,MATCH('LDV Shares'!AE$3,'AEO 43'!$1:$1,0))/100</f>
        <v>0.16332186000000001</v>
      </c>
      <c r="AF14">
        <f>INDEX('AEO 43'!$79:$79,MATCH('LDV Shares'!AF$3,'AEO 43'!$1:$1,0))/100</f>
        <v>0.16325387999999999</v>
      </c>
      <c r="AG14">
        <f>INDEX('AEO 43'!$79:$79,MATCH('LDV Shares'!AG$3,'AEO 43'!$1:$1,0))/100</f>
        <v>0.16302338</v>
      </c>
      <c r="AH14">
        <f>INDEX('AEO 43'!$79:$79,MATCH('LDV Shares'!AH$3,'AEO 43'!$1:$1,0))/100</f>
        <v>0.16308333999999999</v>
      </c>
      <c r="AI14">
        <f>INDEX('AEO 43'!$79:$79,MATCH('LDV Shares'!AI$3,'AEO 43'!$1:$1,0))/100</f>
        <v>0.16260416</v>
      </c>
      <c r="AJ14">
        <f>INDEX('AEO 43'!$79:$79,MATCH('LDV Shares'!AJ$3,'AEO 43'!$1:$1,0))/100</f>
        <v>0.16239471000000003</v>
      </c>
    </row>
    <row r="15" spans="2:36" x14ac:dyDescent="0.25">
      <c r="B15" t="s">
        <v>1106</v>
      </c>
      <c r="C15">
        <f>INDEX('AEO 43'!$80:$80,MATCH('LDV Shares'!C$3,'AEO 43'!$1:$1,0))/100</f>
        <v>0.40641083</v>
      </c>
      <c r="D15">
        <f>INDEX('AEO 43'!$80:$80,MATCH('LDV Shares'!D$3,'AEO 43'!$1:$1,0))/100</f>
        <v>0.39598227999999996</v>
      </c>
      <c r="E15">
        <f>INDEX('AEO 43'!$80:$80,MATCH('LDV Shares'!E$3,'AEO 43'!$1:$1,0))/100</f>
        <v>0.40727145999999997</v>
      </c>
      <c r="F15">
        <f>INDEX('AEO 43'!$80:$80,MATCH('LDV Shares'!F$3,'AEO 43'!$1:$1,0))/100</f>
        <v>0.40028026999999999</v>
      </c>
      <c r="G15">
        <f>INDEX('AEO 43'!$80:$80,MATCH('LDV Shares'!G$3,'AEO 43'!$1:$1,0))/100</f>
        <v>0.40087890999999998</v>
      </c>
      <c r="H15">
        <f>INDEX('AEO 43'!$80:$80,MATCH('LDV Shares'!H$3,'AEO 43'!$1:$1,0))/100</f>
        <v>0.39848526000000001</v>
      </c>
      <c r="I15">
        <f>INDEX('AEO 43'!$80:$80,MATCH('LDV Shares'!I$3,'AEO 43'!$1:$1,0))/100</f>
        <v>0.39610294000000001</v>
      </c>
      <c r="J15">
        <f>INDEX('AEO 43'!$80:$80,MATCH('LDV Shares'!J$3,'AEO 43'!$1:$1,0))/100</f>
        <v>0.39394875000000001</v>
      </c>
      <c r="K15">
        <f>INDEX('AEO 43'!$80:$80,MATCH('LDV Shares'!K$3,'AEO 43'!$1:$1,0))/100</f>
        <v>0.39388308999999999</v>
      </c>
      <c r="L15">
        <f>INDEX('AEO 43'!$80:$80,MATCH('LDV Shares'!L$3,'AEO 43'!$1:$1,0))/100</f>
        <v>0.39104610000000001</v>
      </c>
      <c r="M15">
        <f>INDEX('AEO 43'!$80:$80,MATCH('LDV Shares'!M$3,'AEO 43'!$1:$1,0))/100</f>
        <v>0.38810341000000004</v>
      </c>
      <c r="N15">
        <f>INDEX('AEO 43'!$80:$80,MATCH('LDV Shares'!N$3,'AEO 43'!$1:$1,0))/100</f>
        <v>0.38895332000000005</v>
      </c>
      <c r="O15">
        <f>INDEX('AEO 43'!$80:$80,MATCH('LDV Shares'!O$3,'AEO 43'!$1:$1,0))/100</f>
        <v>0.38484478000000005</v>
      </c>
      <c r="P15">
        <f>INDEX('AEO 43'!$80:$80,MATCH('LDV Shares'!P$3,'AEO 43'!$1:$1,0))/100</f>
        <v>0.38767624000000001</v>
      </c>
      <c r="Q15">
        <f>INDEX('AEO 43'!$80:$80,MATCH('LDV Shares'!Q$3,'AEO 43'!$1:$1,0))/100</f>
        <v>0.38563392999999996</v>
      </c>
      <c r="R15">
        <f>INDEX('AEO 43'!$80:$80,MATCH('LDV Shares'!R$3,'AEO 43'!$1:$1,0))/100</f>
        <v>0.38528446000000005</v>
      </c>
      <c r="S15">
        <f>INDEX('AEO 43'!$80:$80,MATCH('LDV Shares'!S$3,'AEO 43'!$1:$1,0))/100</f>
        <v>0.38517654000000001</v>
      </c>
      <c r="T15">
        <f>INDEX('AEO 43'!$80:$80,MATCH('LDV Shares'!T$3,'AEO 43'!$1:$1,0))/100</f>
        <v>0.38351764999999999</v>
      </c>
      <c r="U15">
        <f>INDEX('AEO 43'!$80:$80,MATCH('LDV Shares'!U$3,'AEO 43'!$1:$1,0))/100</f>
        <v>0.38299446000000004</v>
      </c>
      <c r="V15">
        <f>INDEX('AEO 43'!$80:$80,MATCH('LDV Shares'!V$3,'AEO 43'!$1:$1,0))/100</f>
        <v>0.38204178</v>
      </c>
      <c r="W15">
        <f>INDEX('AEO 43'!$80:$80,MATCH('LDV Shares'!W$3,'AEO 43'!$1:$1,0))/100</f>
        <v>0.38269092999999998</v>
      </c>
      <c r="X15">
        <f>INDEX('AEO 43'!$80:$80,MATCH('LDV Shares'!X$3,'AEO 43'!$1:$1,0))/100</f>
        <v>0.38125439</v>
      </c>
      <c r="Y15">
        <f>INDEX('AEO 43'!$80:$80,MATCH('LDV Shares'!Y$3,'AEO 43'!$1:$1,0))/100</f>
        <v>0.38056648000000004</v>
      </c>
      <c r="Z15">
        <f>INDEX('AEO 43'!$80:$80,MATCH('LDV Shares'!Z$3,'AEO 43'!$1:$1,0))/100</f>
        <v>0.38003059</v>
      </c>
      <c r="AA15">
        <f>INDEX('AEO 43'!$80:$80,MATCH('LDV Shares'!AA$3,'AEO 43'!$1:$1,0))/100</f>
        <v>0.38006790000000001</v>
      </c>
      <c r="AB15">
        <f>INDEX('AEO 43'!$80:$80,MATCH('LDV Shares'!AB$3,'AEO 43'!$1:$1,0))/100</f>
        <v>0.37890385000000004</v>
      </c>
      <c r="AC15">
        <f>INDEX('AEO 43'!$80:$80,MATCH('LDV Shares'!AC$3,'AEO 43'!$1:$1,0))/100</f>
        <v>0.37935577000000004</v>
      </c>
      <c r="AD15">
        <f>INDEX('AEO 43'!$80:$80,MATCH('LDV Shares'!AD$3,'AEO 43'!$1:$1,0))/100</f>
        <v>0.37911448999999997</v>
      </c>
      <c r="AE15">
        <f>INDEX('AEO 43'!$80:$80,MATCH('LDV Shares'!AE$3,'AEO 43'!$1:$1,0))/100</f>
        <v>0.37832005000000002</v>
      </c>
      <c r="AF15">
        <f>INDEX('AEO 43'!$80:$80,MATCH('LDV Shares'!AF$3,'AEO 43'!$1:$1,0))/100</f>
        <v>0.37768085000000001</v>
      </c>
      <c r="AG15">
        <f>INDEX('AEO 43'!$80:$80,MATCH('LDV Shares'!AG$3,'AEO 43'!$1:$1,0))/100</f>
        <v>0.37742485000000003</v>
      </c>
      <c r="AH15">
        <f>INDEX('AEO 43'!$80:$80,MATCH('LDV Shares'!AH$3,'AEO 43'!$1:$1,0))/100</f>
        <v>0.37655040999999995</v>
      </c>
      <c r="AI15">
        <f>INDEX('AEO 43'!$80:$80,MATCH('LDV Shares'!AI$3,'AEO 43'!$1:$1,0))/100</f>
        <v>0.37691059000000005</v>
      </c>
      <c r="AJ15">
        <f>INDEX('AEO 43'!$80:$80,MATCH('LDV Shares'!AJ$3,'AEO 43'!$1:$1,0))/100</f>
        <v>0.37662849000000004</v>
      </c>
    </row>
    <row r="16" spans="2:36" x14ac:dyDescent="0.25">
      <c r="B16" t="s">
        <v>1107</v>
      </c>
      <c r="C16">
        <f>INDEX('AEO 43'!$81:$81,MATCH('LDV Shares'!C$3,'AEO 43'!$1:$1,0))/100</f>
        <v>0.10038532999999999</v>
      </c>
      <c r="D16">
        <f>INDEX('AEO 43'!$81:$81,MATCH('LDV Shares'!D$3,'AEO 43'!$1:$1,0))/100</f>
        <v>9.6704700000000005E-2</v>
      </c>
      <c r="E16">
        <f>INDEX('AEO 43'!$81:$81,MATCH('LDV Shares'!E$3,'AEO 43'!$1:$1,0))/100</f>
        <v>0.10020719</v>
      </c>
      <c r="F16">
        <f>INDEX('AEO 43'!$81:$81,MATCH('LDV Shares'!F$3,'AEO 43'!$1:$1,0))/100</f>
        <v>9.7127999999999992E-2</v>
      </c>
      <c r="G16">
        <f>INDEX('AEO 43'!$81:$81,MATCH('LDV Shares'!G$3,'AEO 43'!$1:$1,0))/100</f>
        <v>9.7548490000000002E-2</v>
      </c>
      <c r="H16">
        <f>INDEX('AEO 43'!$81:$81,MATCH('LDV Shares'!H$3,'AEO 43'!$1:$1,0))/100</f>
        <v>9.5582259999999988E-2</v>
      </c>
      <c r="I16">
        <f>INDEX('AEO 43'!$81:$81,MATCH('LDV Shares'!I$3,'AEO 43'!$1:$1,0))/100</f>
        <v>9.4312729999999997E-2</v>
      </c>
      <c r="J16">
        <f>INDEX('AEO 43'!$81:$81,MATCH('LDV Shares'!J$3,'AEO 43'!$1:$1,0))/100</f>
        <v>9.4490339999999992E-2</v>
      </c>
      <c r="K16">
        <f>INDEX('AEO 43'!$81:$81,MATCH('LDV Shares'!K$3,'AEO 43'!$1:$1,0))/100</f>
        <v>9.3455159999999995E-2</v>
      </c>
      <c r="L16">
        <f>INDEX('AEO 43'!$81:$81,MATCH('LDV Shares'!L$3,'AEO 43'!$1:$1,0))/100</f>
        <v>9.3409160000000005E-2</v>
      </c>
      <c r="M16">
        <f>INDEX('AEO 43'!$81:$81,MATCH('LDV Shares'!M$3,'AEO 43'!$1:$1,0))/100</f>
        <v>9.2284900000000003E-2</v>
      </c>
      <c r="N16">
        <f>INDEX('AEO 43'!$81:$81,MATCH('LDV Shares'!N$3,'AEO 43'!$1:$1,0))/100</f>
        <v>9.2538789999999996E-2</v>
      </c>
      <c r="O16">
        <f>INDEX('AEO 43'!$81:$81,MATCH('LDV Shares'!O$3,'AEO 43'!$1:$1,0))/100</f>
        <v>9.1005119999999995E-2</v>
      </c>
      <c r="P16">
        <f>INDEX('AEO 43'!$81:$81,MATCH('LDV Shares'!P$3,'AEO 43'!$1:$1,0))/100</f>
        <v>9.1737009999999994E-2</v>
      </c>
      <c r="Q16">
        <f>INDEX('AEO 43'!$81:$81,MATCH('LDV Shares'!Q$3,'AEO 43'!$1:$1,0))/100</f>
        <v>9.0980209999999992E-2</v>
      </c>
      <c r="R16">
        <f>INDEX('AEO 43'!$81:$81,MATCH('LDV Shares'!R$3,'AEO 43'!$1:$1,0))/100</f>
        <v>9.0756859999999995E-2</v>
      </c>
      <c r="S16">
        <f>INDEX('AEO 43'!$81:$81,MATCH('LDV Shares'!S$3,'AEO 43'!$1:$1,0))/100</f>
        <v>9.0632099999999993E-2</v>
      </c>
      <c r="T16">
        <f>INDEX('AEO 43'!$81:$81,MATCH('LDV Shares'!T$3,'AEO 43'!$1:$1,0))/100</f>
        <v>9.0252560000000009E-2</v>
      </c>
      <c r="U16">
        <f>INDEX('AEO 43'!$81:$81,MATCH('LDV Shares'!U$3,'AEO 43'!$1:$1,0))/100</f>
        <v>9.0038319999999991E-2</v>
      </c>
      <c r="V16">
        <f>INDEX('AEO 43'!$81:$81,MATCH('LDV Shares'!V$3,'AEO 43'!$1:$1,0))/100</f>
        <v>8.9647819999999989E-2</v>
      </c>
      <c r="W16">
        <f>INDEX('AEO 43'!$81:$81,MATCH('LDV Shares'!W$3,'AEO 43'!$1:$1,0))/100</f>
        <v>8.9792140000000006E-2</v>
      </c>
      <c r="X16">
        <f>INDEX('AEO 43'!$81:$81,MATCH('LDV Shares'!X$3,'AEO 43'!$1:$1,0))/100</f>
        <v>8.9265360000000002E-2</v>
      </c>
      <c r="Y16">
        <f>INDEX('AEO 43'!$81:$81,MATCH('LDV Shares'!Y$3,'AEO 43'!$1:$1,0))/100</f>
        <v>8.8972479999999993E-2</v>
      </c>
      <c r="Z16">
        <f>INDEX('AEO 43'!$81:$81,MATCH('LDV Shares'!Z$3,'AEO 43'!$1:$1,0))/100</f>
        <v>8.8730509999999999E-2</v>
      </c>
      <c r="AA16">
        <f>INDEX('AEO 43'!$81:$81,MATCH('LDV Shares'!AA$3,'AEO 43'!$1:$1,0))/100</f>
        <v>8.8681180000000012E-2</v>
      </c>
      <c r="AB16">
        <f>INDEX('AEO 43'!$81:$81,MATCH('LDV Shares'!AB$3,'AEO 43'!$1:$1,0))/100</f>
        <v>8.8260770000000002E-2</v>
      </c>
      <c r="AC16">
        <f>INDEX('AEO 43'!$81:$81,MATCH('LDV Shares'!AC$3,'AEO 43'!$1:$1,0))/100</f>
        <v>8.8355460000000011E-2</v>
      </c>
      <c r="AD16">
        <f>INDEX('AEO 43'!$81:$81,MATCH('LDV Shares'!AD$3,'AEO 43'!$1:$1,0))/100</f>
        <v>8.8229479999999999E-2</v>
      </c>
      <c r="AE16">
        <f>INDEX('AEO 43'!$81:$81,MATCH('LDV Shares'!AE$3,'AEO 43'!$1:$1,0))/100</f>
        <v>8.7936799999999996E-2</v>
      </c>
      <c r="AF16">
        <f>INDEX('AEO 43'!$81:$81,MATCH('LDV Shares'!AF$3,'AEO 43'!$1:$1,0))/100</f>
        <v>8.7696059999999992E-2</v>
      </c>
      <c r="AG16">
        <f>INDEX('AEO 43'!$81:$81,MATCH('LDV Shares'!AG$3,'AEO 43'!$1:$1,0))/100</f>
        <v>8.7576940000000006E-2</v>
      </c>
      <c r="AH16">
        <f>INDEX('AEO 43'!$81:$81,MATCH('LDV Shares'!AH$3,'AEO 43'!$1:$1,0))/100</f>
        <v>8.7256979999999998E-2</v>
      </c>
      <c r="AI16">
        <f>INDEX('AEO 43'!$81:$81,MATCH('LDV Shares'!AI$3,'AEO 43'!$1:$1,0))/100</f>
        <v>8.7318060000000003E-2</v>
      </c>
      <c r="AJ16">
        <f>INDEX('AEO 43'!$81:$81,MATCH('LDV Shares'!AJ$3,'AEO 43'!$1:$1,0))/100</f>
        <v>8.7195079999999994E-2</v>
      </c>
    </row>
    <row r="17" spans="2:36" x14ac:dyDescent="0.25">
      <c r="B17" t="s">
        <v>1108</v>
      </c>
      <c r="C17">
        <f>INDEX('AEO 43'!$82:$82,MATCH('LDV Shares'!C$3,'AEO 43'!$1:$1,0))/100</f>
        <v>1.0552239999999999E-2</v>
      </c>
      <c r="D17">
        <f>INDEX('AEO 43'!$82:$82,MATCH('LDV Shares'!D$3,'AEO 43'!$1:$1,0))/100</f>
        <v>1.047175E-2</v>
      </c>
      <c r="E17">
        <f>INDEX('AEO 43'!$82:$82,MATCH('LDV Shares'!E$3,'AEO 43'!$1:$1,0))/100</f>
        <v>1.0554190000000001E-2</v>
      </c>
      <c r="F17">
        <f>INDEX('AEO 43'!$82:$82,MATCH('LDV Shares'!F$3,'AEO 43'!$1:$1,0))/100</f>
        <v>1.0552349999999999E-2</v>
      </c>
      <c r="G17">
        <f>INDEX('AEO 43'!$82:$82,MATCH('LDV Shares'!G$3,'AEO 43'!$1:$1,0))/100</f>
        <v>1.049898E-2</v>
      </c>
      <c r="H17">
        <f>INDEX('AEO 43'!$82:$82,MATCH('LDV Shares'!H$3,'AEO 43'!$1:$1,0))/100</f>
        <v>1.0510830000000001E-2</v>
      </c>
      <c r="I17">
        <f>INDEX('AEO 43'!$82:$82,MATCH('LDV Shares'!I$3,'AEO 43'!$1:$1,0))/100</f>
        <v>1.0436399999999998E-2</v>
      </c>
      <c r="J17">
        <f>INDEX('AEO 43'!$82:$82,MATCH('LDV Shares'!J$3,'AEO 43'!$1:$1,0))/100</f>
        <v>1.03718E-2</v>
      </c>
      <c r="K17">
        <f>INDEX('AEO 43'!$82:$82,MATCH('LDV Shares'!K$3,'AEO 43'!$1:$1,0))/100</f>
        <v>1.0473300000000001E-2</v>
      </c>
      <c r="L17">
        <f>INDEX('AEO 43'!$82:$82,MATCH('LDV Shares'!L$3,'AEO 43'!$1:$1,0))/100</f>
        <v>1.0344809999999999E-2</v>
      </c>
      <c r="M17">
        <f>INDEX('AEO 43'!$82:$82,MATCH('LDV Shares'!M$3,'AEO 43'!$1:$1,0))/100</f>
        <v>1.0313859999999999E-2</v>
      </c>
      <c r="N17">
        <f>INDEX('AEO 43'!$82:$82,MATCH('LDV Shares'!N$3,'AEO 43'!$1:$1,0))/100</f>
        <v>1.032594E-2</v>
      </c>
      <c r="O17">
        <f>INDEX('AEO 43'!$82:$82,MATCH('LDV Shares'!O$3,'AEO 43'!$1:$1,0))/100</f>
        <v>1.029091E-2</v>
      </c>
      <c r="P17">
        <f>INDEX('AEO 43'!$82:$82,MATCH('LDV Shares'!P$3,'AEO 43'!$1:$1,0))/100</f>
        <v>1.0299849999999999E-2</v>
      </c>
      <c r="Q17">
        <f>INDEX('AEO 43'!$82:$82,MATCH('LDV Shares'!Q$3,'AEO 43'!$1:$1,0))/100</f>
        <v>1.028517E-2</v>
      </c>
      <c r="R17">
        <f>INDEX('AEO 43'!$82:$82,MATCH('LDV Shares'!R$3,'AEO 43'!$1:$1,0))/100</f>
        <v>1.0275950000000001E-2</v>
      </c>
      <c r="S17">
        <f>INDEX('AEO 43'!$82:$82,MATCH('LDV Shares'!S$3,'AEO 43'!$1:$1,0))/100</f>
        <v>1.026928E-2</v>
      </c>
      <c r="T17">
        <f>INDEX('AEO 43'!$82:$82,MATCH('LDV Shares'!T$3,'AEO 43'!$1:$1,0))/100</f>
        <v>1.02495E-2</v>
      </c>
      <c r="U17">
        <f>INDEX('AEO 43'!$82:$82,MATCH('LDV Shares'!U$3,'AEO 43'!$1:$1,0))/100</f>
        <v>1.023934E-2</v>
      </c>
      <c r="V17">
        <f>INDEX('AEO 43'!$82:$82,MATCH('LDV Shares'!V$3,'AEO 43'!$1:$1,0))/100</f>
        <v>1.0227969999999999E-2</v>
      </c>
      <c r="W17">
        <f>INDEX('AEO 43'!$82:$82,MATCH('LDV Shares'!W$3,'AEO 43'!$1:$1,0))/100</f>
        <v>1.022734E-2</v>
      </c>
      <c r="X17">
        <f>INDEX('AEO 43'!$82:$82,MATCH('LDV Shares'!X$3,'AEO 43'!$1:$1,0))/100</f>
        <v>1.021563E-2</v>
      </c>
      <c r="Y17">
        <f>INDEX('AEO 43'!$82:$82,MATCH('LDV Shares'!Y$3,'AEO 43'!$1:$1,0))/100</f>
        <v>1.02071E-2</v>
      </c>
      <c r="Z17">
        <f>INDEX('AEO 43'!$82:$82,MATCH('LDV Shares'!Z$3,'AEO 43'!$1:$1,0))/100</f>
        <v>1.020267E-2</v>
      </c>
      <c r="AA17">
        <f>INDEX('AEO 43'!$82:$82,MATCH('LDV Shares'!AA$3,'AEO 43'!$1:$1,0))/100</f>
        <v>1.0198169999999999E-2</v>
      </c>
      <c r="AB17">
        <f>INDEX('AEO 43'!$82:$82,MATCH('LDV Shares'!AB$3,'AEO 43'!$1:$1,0))/100</f>
        <v>1.0188259999999999E-2</v>
      </c>
      <c r="AC17">
        <f>INDEX('AEO 43'!$82:$82,MATCH('LDV Shares'!AC$3,'AEO 43'!$1:$1,0))/100</f>
        <v>1.018756E-2</v>
      </c>
      <c r="AD17">
        <f>INDEX('AEO 43'!$82:$82,MATCH('LDV Shares'!AD$3,'AEO 43'!$1:$1,0))/100</f>
        <v>1.018283E-2</v>
      </c>
      <c r="AE17">
        <f>INDEX('AEO 43'!$82:$82,MATCH('LDV Shares'!AE$3,'AEO 43'!$1:$1,0))/100</f>
        <v>1.0175460000000001E-2</v>
      </c>
      <c r="AF17">
        <f>INDEX('AEO 43'!$82:$82,MATCH('LDV Shares'!AF$3,'AEO 43'!$1:$1,0))/100</f>
        <v>1.0169610000000001E-2</v>
      </c>
      <c r="AG17">
        <f>INDEX('AEO 43'!$82:$82,MATCH('LDV Shares'!AG$3,'AEO 43'!$1:$1,0))/100</f>
        <v>1.0165820000000001E-2</v>
      </c>
      <c r="AH17">
        <f>INDEX('AEO 43'!$82:$82,MATCH('LDV Shares'!AH$3,'AEO 43'!$1:$1,0))/100</f>
        <v>1.0157080000000001E-2</v>
      </c>
      <c r="AI17">
        <f>INDEX('AEO 43'!$82:$82,MATCH('LDV Shares'!AI$3,'AEO 43'!$1:$1,0))/100</f>
        <v>1.0154689999999999E-2</v>
      </c>
      <c r="AJ17">
        <f>INDEX('AEO 43'!$82:$82,MATCH('LDV Shares'!AJ$3,'AEO 43'!$1:$1,0))/100</f>
        <v>1.0147109999999999E-2</v>
      </c>
    </row>
    <row r="18" spans="2:36" x14ac:dyDescent="0.25">
      <c r="B18" s="12" t="s">
        <v>1171</v>
      </c>
      <c r="C18">
        <f>INDEX('AEO 43'!$83:$83,MATCH('LDV Shares'!C$3,'AEO 43'!$1:$1,0))/100</f>
        <v>0.18367132000000003</v>
      </c>
      <c r="D18">
        <f>INDEX('AEO 43'!$83:$83,MATCH('LDV Shares'!D$3,'AEO 43'!$1:$1,0))/100</f>
        <v>0.19587089999999999</v>
      </c>
      <c r="E18">
        <f>INDEX('AEO 43'!$83:$83,MATCH('LDV Shares'!E$3,'AEO 43'!$1:$1,0))/100</f>
        <v>0.18876528000000001</v>
      </c>
      <c r="F18">
        <f>INDEX('AEO 43'!$83:$83,MATCH('LDV Shares'!F$3,'AEO 43'!$1:$1,0))/100</f>
        <v>0.19569475</v>
      </c>
      <c r="G18">
        <f>INDEX('AEO 43'!$83:$83,MATCH('LDV Shares'!G$3,'AEO 43'!$1:$1,0))/100</f>
        <v>0.19603739000000001</v>
      </c>
      <c r="H18">
        <f>INDEX('AEO 43'!$83:$83,MATCH('LDV Shares'!H$3,'AEO 43'!$1:$1,0))/100</f>
        <v>0.19973693999999997</v>
      </c>
      <c r="I18">
        <f>INDEX('AEO 43'!$83:$83,MATCH('LDV Shares'!I$3,'AEO 43'!$1:$1,0))/100</f>
        <v>0.20269310000000001</v>
      </c>
      <c r="J18">
        <f>INDEX('AEO 43'!$83:$83,MATCH('LDV Shares'!J$3,'AEO 43'!$1:$1,0))/100</f>
        <v>0.20496721000000001</v>
      </c>
      <c r="K18">
        <f>INDEX('AEO 43'!$83:$83,MATCH('LDV Shares'!K$3,'AEO 43'!$1:$1,0))/100</f>
        <v>0.20617373</v>
      </c>
      <c r="L18">
        <f>INDEX('AEO 43'!$83:$83,MATCH('LDV Shares'!L$3,'AEO 43'!$1:$1,0))/100</f>
        <v>0.20820995</v>
      </c>
      <c r="M18">
        <f>INDEX('AEO 43'!$83:$83,MATCH('LDV Shares'!M$3,'AEO 43'!$1:$1,0))/100</f>
        <v>0.21132108999999999</v>
      </c>
      <c r="N18">
        <f>INDEX('AEO 43'!$83:$83,MATCH('LDV Shares'!N$3,'AEO 43'!$1:$1,0))/100</f>
        <v>0.21090876000000003</v>
      </c>
      <c r="O18">
        <f>INDEX('AEO 43'!$83:$83,MATCH('LDV Shares'!O$3,'AEO 43'!$1:$1,0))/100</f>
        <v>0.21490519999999999</v>
      </c>
      <c r="P18">
        <f>INDEX('AEO 43'!$83:$83,MATCH('LDV Shares'!P$3,'AEO 43'!$1:$1,0))/100</f>
        <v>0.21280032999999998</v>
      </c>
      <c r="Q18">
        <f>INDEX('AEO 43'!$83:$83,MATCH('LDV Shares'!Q$3,'AEO 43'!$1:$1,0))/100</f>
        <v>0.21491081000000001</v>
      </c>
      <c r="R18">
        <f>INDEX('AEO 43'!$83:$83,MATCH('LDV Shares'!R$3,'AEO 43'!$1:$1,0))/100</f>
        <v>0.21552458000000002</v>
      </c>
      <c r="S18">
        <f>INDEX('AEO 43'!$83:$83,MATCH('LDV Shares'!S$3,'AEO 43'!$1:$1,0))/100</f>
        <v>0.21589283000000001</v>
      </c>
      <c r="T18">
        <f>INDEX('AEO 43'!$83:$83,MATCH('LDV Shares'!T$3,'AEO 43'!$1:$1,0))/100</f>
        <v>0.21755123000000001</v>
      </c>
      <c r="U18">
        <f>INDEX('AEO 43'!$83:$83,MATCH('LDV Shares'!U$3,'AEO 43'!$1:$1,0))/100</f>
        <v>0.21825399000000001</v>
      </c>
      <c r="V18">
        <f>INDEX('AEO 43'!$83:$83,MATCH('LDV Shares'!V$3,'AEO 43'!$1:$1,0))/100</f>
        <v>0.21934227000000001</v>
      </c>
      <c r="W18">
        <f>INDEX('AEO 43'!$83:$83,MATCH('LDV Shares'!W$3,'AEO 43'!$1:$1,0))/100</f>
        <v>0.21896543999999998</v>
      </c>
      <c r="X18">
        <f>INDEX('AEO 43'!$83:$83,MATCH('LDV Shares'!X$3,'AEO 43'!$1:$1,0))/100</f>
        <v>0.22045738000000001</v>
      </c>
      <c r="Y18">
        <f>INDEX('AEO 43'!$83:$83,MATCH('LDV Shares'!Y$3,'AEO 43'!$1:$1,0))/100</f>
        <v>0.22125179</v>
      </c>
      <c r="Z18">
        <f>INDEX('AEO 43'!$83:$83,MATCH('LDV Shares'!Z$3,'AEO 43'!$1:$1,0))/100</f>
        <v>0.22178116</v>
      </c>
      <c r="AA18">
        <f>INDEX('AEO 43'!$83:$83,MATCH('LDV Shares'!AA$3,'AEO 43'!$1:$1,0))/100</f>
        <v>0.22192424999999999</v>
      </c>
      <c r="AB18">
        <f>INDEX('AEO 43'!$83:$83,MATCH('LDV Shares'!AB$3,'AEO 43'!$1:$1,0))/100</f>
        <v>0.22314062000000001</v>
      </c>
      <c r="AC18">
        <f>INDEX('AEO 43'!$83:$83,MATCH('LDV Shares'!AC$3,'AEO 43'!$1:$1,0))/100</f>
        <v>0.22289082000000002</v>
      </c>
      <c r="AD18">
        <f>INDEX('AEO 43'!$83:$83,MATCH('LDV Shares'!AD$3,'AEO 43'!$1:$1,0))/100</f>
        <v>0.22325970000000001</v>
      </c>
      <c r="AE18">
        <f>INDEX('AEO 43'!$83:$83,MATCH('LDV Shares'!AE$3,'AEO 43'!$1:$1,0))/100</f>
        <v>0.22412270000000001</v>
      </c>
      <c r="AF18">
        <f>INDEX('AEO 43'!$83:$83,MATCH('LDV Shares'!AF$3,'AEO 43'!$1:$1,0))/100</f>
        <v>0.22483452000000001</v>
      </c>
      <c r="AG18">
        <f>INDEX('AEO 43'!$83:$83,MATCH('LDV Shares'!AG$3,'AEO 43'!$1:$1,0))/100</f>
        <v>0.22520426000000002</v>
      </c>
      <c r="AH18">
        <f>INDEX('AEO 43'!$83:$83,MATCH('LDV Shares'!AH$3,'AEO 43'!$1:$1,0))/100</f>
        <v>0.22613015999999997</v>
      </c>
      <c r="AI18">
        <f>INDEX('AEO 43'!$83:$83,MATCH('LDV Shares'!AI$3,'AEO 43'!$1:$1,0))/100</f>
        <v>0.22593367</v>
      </c>
      <c r="AJ18">
        <f>INDEX('AEO 43'!$83:$83,MATCH('LDV Shares'!AJ$3,'AEO 43'!$1:$1,0))/100</f>
        <v>0.22630854</v>
      </c>
    </row>
    <row r="19" spans="2:36" x14ac:dyDescent="0.25">
      <c r="B19" s="12" t="s">
        <v>1172</v>
      </c>
      <c r="C19">
        <f>INDEX('AEO 43'!$84:$84,MATCH('LDV Shares'!C$3,'AEO 43'!$1:$1,0))/100</f>
        <v>6.4399869999999998E-2</v>
      </c>
      <c r="D19">
        <f>INDEX('AEO 43'!$84:$84,MATCH('LDV Shares'!D$3,'AEO 43'!$1:$1,0))/100</f>
        <v>6.8228109999999995E-2</v>
      </c>
      <c r="E19">
        <f>INDEX('AEO 43'!$84:$84,MATCH('LDV Shares'!E$3,'AEO 43'!$1:$1,0))/100</f>
        <v>7.3116189999999998E-2</v>
      </c>
      <c r="F19">
        <f>INDEX('AEO 43'!$84:$84,MATCH('LDV Shares'!F$3,'AEO 43'!$1:$1,0))/100</f>
        <v>7.4231309999999995E-2</v>
      </c>
      <c r="G19">
        <f>INDEX('AEO 43'!$84:$84,MATCH('LDV Shares'!G$3,'AEO 43'!$1:$1,0))/100</f>
        <v>7.7181569999999991E-2</v>
      </c>
      <c r="H19">
        <f>INDEX('AEO 43'!$84:$84,MATCH('LDV Shares'!H$3,'AEO 43'!$1:$1,0))/100</f>
        <v>7.8343380000000004E-2</v>
      </c>
      <c r="I19">
        <f>INDEX('AEO 43'!$84:$84,MATCH('LDV Shares'!I$3,'AEO 43'!$1:$1,0))/100</f>
        <v>7.8553499999999998E-2</v>
      </c>
      <c r="J19">
        <f>INDEX('AEO 43'!$84:$84,MATCH('LDV Shares'!J$3,'AEO 43'!$1:$1,0))/100</f>
        <v>7.9391459999999997E-2</v>
      </c>
      <c r="K19">
        <f>INDEX('AEO 43'!$84:$84,MATCH('LDV Shares'!K$3,'AEO 43'!$1:$1,0))/100</f>
        <v>8.0366640000000003E-2</v>
      </c>
      <c r="L19">
        <f>INDEX('AEO 43'!$84:$84,MATCH('LDV Shares'!L$3,'AEO 43'!$1:$1,0))/100</f>
        <v>8.2553249999999995E-2</v>
      </c>
      <c r="M19">
        <f>INDEX('AEO 43'!$84:$84,MATCH('LDV Shares'!M$3,'AEO 43'!$1:$1,0))/100</f>
        <v>8.2859079999999988E-2</v>
      </c>
      <c r="N19">
        <f>INDEX('AEO 43'!$84:$84,MATCH('LDV Shares'!N$3,'AEO 43'!$1:$1,0))/100</f>
        <v>8.3883120000000005E-2</v>
      </c>
      <c r="O19">
        <f>INDEX('AEO 43'!$84:$84,MATCH('LDV Shares'!O$3,'AEO 43'!$1:$1,0))/100</f>
        <v>8.3855889999999988E-2</v>
      </c>
      <c r="P19">
        <f>INDEX('AEO 43'!$84:$84,MATCH('LDV Shares'!P$3,'AEO 43'!$1:$1,0))/100</f>
        <v>8.5077879999999995E-2</v>
      </c>
      <c r="Q19">
        <f>INDEX('AEO 43'!$84:$84,MATCH('LDV Shares'!Q$3,'AEO 43'!$1:$1,0))/100</f>
        <v>8.5379979999999994E-2</v>
      </c>
      <c r="R19">
        <f>INDEX('AEO 43'!$84:$84,MATCH('LDV Shares'!R$3,'AEO 43'!$1:$1,0))/100</f>
        <v>8.5960319999999993E-2</v>
      </c>
      <c r="S19">
        <f>INDEX('AEO 43'!$84:$84,MATCH('LDV Shares'!S$3,'AEO 43'!$1:$1,0))/100</f>
        <v>8.6563050000000002E-2</v>
      </c>
      <c r="T19">
        <f>INDEX('AEO 43'!$84:$84,MATCH('LDV Shares'!T$3,'AEO 43'!$1:$1,0))/100</f>
        <v>8.7097019999999997E-2</v>
      </c>
      <c r="U19">
        <f>INDEX('AEO 43'!$84:$84,MATCH('LDV Shares'!U$3,'AEO 43'!$1:$1,0))/100</f>
        <v>8.7594249999999999E-2</v>
      </c>
      <c r="V19">
        <f>INDEX('AEO 43'!$84:$84,MATCH('LDV Shares'!V$3,'AEO 43'!$1:$1,0))/100</f>
        <v>8.7927680000000008E-2</v>
      </c>
      <c r="W19">
        <f>INDEX('AEO 43'!$84:$84,MATCH('LDV Shares'!W$3,'AEO 43'!$1:$1,0))/100</f>
        <v>8.8564459999999998E-2</v>
      </c>
      <c r="X19">
        <f>INDEX('AEO 43'!$84:$84,MATCH('LDV Shares'!X$3,'AEO 43'!$1:$1,0))/100</f>
        <v>8.875239E-2</v>
      </c>
      <c r="Y19">
        <f>INDEX('AEO 43'!$84:$84,MATCH('LDV Shares'!Y$3,'AEO 43'!$1:$1,0))/100</f>
        <v>8.9072010000000007E-2</v>
      </c>
      <c r="Z19">
        <f>INDEX('AEO 43'!$84:$84,MATCH('LDV Shares'!Z$3,'AEO 43'!$1:$1,0))/100</f>
        <v>8.9413319999999991E-2</v>
      </c>
      <c r="AA19">
        <f>INDEX('AEO 43'!$84:$84,MATCH('LDV Shares'!AA$3,'AEO 43'!$1:$1,0))/100</f>
        <v>8.984882000000001E-2</v>
      </c>
      <c r="AB19">
        <f>INDEX('AEO 43'!$84:$84,MATCH('LDV Shares'!AB$3,'AEO 43'!$1:$1,0))/100</f>
        <v>9.0019279999999993E-2</v>
      </c>
      <c r="AC19">
        <f>INDEX('AEO 43'!$84:$84,MATCH('LDV Shares'!AC$3,'AEO 43'!$1:$1,0))/100</f>
        <v>9.0513200000000002E-2</v>
      </c>
      <c r="AD19">
        <f>INDEX('AEO 43'!$84:$84,MATCH('LDV Shares'!AD$3,'AEO 43'!$1:$1,0))/100</f>
        <v>9.0847830000000004E-2</v>
      </c>
      <c r="AE19">
        <f>INDEX('AEO 43'!$84:$84,MATCH('LDV Shares'!AE$3,'AEO 43'!$1:$1,0))/100</f>
        <v>9.1055069999999988E-2</v>
      </c>
      <c r="AF19">
        <f>INDEX('AEO 43'!$84:$84,MATCH('LDV Shares'!AF$3,'AEO 43'!$1:$1,0))/100</f>
        <v>9.1281920000000003E-2</v>
      </c>
      <c r="AG19">
        <f>INDEX('AEO 43'!$84:$84,MATCH('LDV Shares'!AG$3,'AEO 43'!$1:$1,0))/100</f>
        <v>9.1577649999999997E-2</v>
      </c>
      <c r="AH19">
        <f>INDEX('AEO 43'!$84:$84,MATCH('LDV Shares'!AH$3,'AEO 43'!$1:$1,0))/100</f>
        <v>9.1729149999999995E-2</v>
      </c>
      <c r="AI19">
        <f>INDEX('AEO 43'!$84:$84,MATCH('LDV Shares'!AI$3,'AEO 43'!$1:$1,0))/100</f>
        <v>9.213404E-2</v>
      </c>
      <c r="AJ19">
        <f>INDEX('AEO 43'!$84:$84,MATCH('LDV Shares'!AJ$3,'AEO 43'!$1:$1,0))/100</f>
        <v>9.2419399999999999E-2</v>
      </c>
    </row>
    <row r="21" spans="2:36" x14ac:dyDescent="0.25">
      <c r="B21" s="1" t="s">
        <v>1101</v>
      </c>
      <c r="C21">
        <f>C11</f>
        <v>2017</v>
      </c>
      <c r="D21">
        <f t="shared" ref="D21:AJ21" si="2">D11</f>
        <v>2018</v>
      </c>
      <c r="E21">
        <f t="shared" si="2"/>
        <v>2019</v>
      </c>
      <c r="F21">
        <f t="shared" si="2"/>
        <v>2020</v>
      </c>
      <c r="G21">
        <f t="shared" si="2"/>
        <v>2021</v>
      </c>
      <c r="H21">
        <f t="shared" si="2"/>
        <v>2022</v>
      </c>
      <c r="I21">
        <f t="shared" si="2"/>
        <v>2023</v>
      </c>
      <c r="J21">
        <f t="shared" si="2"/>
        <v>2024</v>
      </c>
      <c r="K21">
        <f t="shared" si="2"/>
        <v>2025</v>
      </c>
      <c r="L21">
        <f t="shared" si="2"/>
        <v>2026</v>
      </c>
      <c r="M21">
        <f t="shared" si="2"/>
        <v>2027</v>
      </c>
      <c r="N21">
        <f t="shared" si="2"/>
        <v>2028</v>
      </c>
      <c r="O21">
        <f t="shared" si="2"/>
        <v>2029</v>
      </c>
      <c r="P21">
        <f t="shared" si="2"/>
        <v>2030</v>
      </c>
      <c r="Q21">
        <f t="shared" si="2"/>
        <v>2031</v>
      </c>
      <c r="R21">
        <f t="shared" si="2"/>
        <v>2032</v>
      </c>
      <c r="S21">
        <f t="shared" si="2"/>
        <v>2033</v>
      </c>
      <c r="T21">
        <f t="shared" si="2"/>
        <v>2034</v>
      </c>
      <c r="U21">
        <f t="shared" si="2"/>
        <v>2035</v>
      </c>
      <c r="V21">
        <f t="shared" si="2"/>
        <v>2036</v>
      </c>
      <c r="W21">
        <f t="shared" si="2"/>
        <v>2037</v>
      </c>
      <c r="X21">
        <f t="shared" si="2"/>
        <v>2038</v>
      </c>
      <c r="Y21">
        <f t="shared" si="2"/>
        <v>2039</v>
      </c>
      <c r="Z21">
        <f t="shared" si="2"/>
        <v>2040</v>
      </c>
      <c r="AA21">
        <f t="shared" si="2"/>
        <v>2041</v>
      </c>
      <c r="AB21">
        <f t="shared" si="2"/>
        <v>2042</v>
      </c>
      <c r="AC21">
        <f t="shared" si="2"/>
        <v>2043</v>
      </c>
      <c r="AD21">
        <f t="shared" si="2"/>
        <v>2044</v>
      </c>
      <c r="AE21">
        <f t="shared" si="2"/>
        <v>2045</v>
      </c>
      <c r="AF21">
        <f t="shared" si="2"/>
        <v>2046</v>
      </c>
      <c r="AG21">
        <f t="shared" si="2"/>
        <v>2047</v>
      </c>
      <c r="AH21">
        <f t="shared" si="2"/>
        <v>2048</v>
      </c>
      <c r="AI21">
        <f t="shared" si="2"/>
        <v>2049</v>
      </c>
      <c r="AJ21">
        <f t="shared" si="2"/>
        <v>2050</v>
      </c>
    </row>
    <row r="22" spans="2:36" x14ac:dyDescent="0.25">
      <c r="B22" t="s">
        <v>1102</v>
      </c>
      <c r="C22">
        <f>INDEX('AEO 43'!$87:$87,MATCH('LDV Shares'!C$3,'AEO 43'!$1:$1,0))/100</f>
        <v>5.6120929999999999E-2</v>
      </c>
      <c r="D22">
        <f>'AEO 43'!D77/100</f>
        <v>3.9155400000000003E-3</v>
      </c>
      <c r="E22">
        <f>'AEO 43'!E77/100</f>
        <v>3.71375E-3</v>
      </c>
      <c r="F22">
        <f>'AEO 43'!F77/100</f>
        <v>3.8711000000000001E-3</v>
      </c>
      <c r="G22">
        <f>'AEO 43'!G77/100</f>
        <v>3.84593E-3</v>
      </c>
      <c r="H22">
        <f>'AEO 43'!H77/100</f>
        <v>3.8991300000000002E-3</v>
      </c>
      <c r="I22">
        <f>'AEO 43'!I77/100</f>
        <v>3.9573199999999994E-3</v>
      </c>
      <c r="J22">
        <f>'AEO 43'!J77/100</f>
        <v>3.9620999999999996E-3</v>
      </c>
      <c r="K22">
        <f>'AEO 43'!K77/100</f>
        <v>3.9494600000000001E-3</v>
      </c>
      <c r="L22">
        <f>'AEO 43'!L77/100</f>
        <v>4.0295900000000004E-3</v>
      </c>
      <c r="M22">
        <f>'AEO 43'!M77/100</f>
        <v>4.0865400000000005E-3</v>
      </c>
      <c r="N22">
        <f>'AEO 43'!N77/100</f>
        <v>4.0649500000000003E-3</v>
      </c>
      <c r="O22">
        <f>'AEO 43'!O77/100</f>
        <v>4.1714899999999999E-3</v>
      </c>
      <c r="P22">
        <f>'AEO 43'!P77/100</f>
        <v>4.1027299999999997E-3</v>
      </c>
      <c r="Q22">
        <f>'AEO 43'!Q77/100</f>
        <v>4.1451700000000001E-3</v>
      </c>
      <c r="R22">
        <f>'AEO 43'!R77/100</f>
        <v>4.1504300000000001E-3</v>
      </c>
      <c r="S22">
        <f>'AEO 43'!S77/100</f>
        <v>4.1516299999999999E-3</v>
      </c>
      <c r="T22">
        <f>'AEO 43'!T77/100</f>
        <v>4.1742400000000001E-3</v>
      </c>
      <c r="U22">
        <f>'AEO 43'!U77/100</f>
        <v>4.1827799999999997E-3</v>
      </c>
      <c r="V22">
        <f>'AEO 43'!V77/100</f>
        <v>4.2033599999999997E-3</v>
      </c>
      <c r="W22">
        <f>'AEO 43'!W77/100</f>
        <v>4.1892000000000006E-3</v>
      </c>
      <c r="X22">
        <f>'AEO 43'!X77/100</f>
        <v>4.2182699999999997E-3</v>
      </c>
      <c r="Y22">
        <f>'AEO 43'!Y77/100</f>
        <v>4.2322999999999996E-3</v>
      </c>
      <c r="Z22">
        <f>'AEO 43'!Z77/100</f>
        <v>4.2469999999999999E-3</v>
      </c>
      <c r="AA22">
        <f>'AEO 43'!AA77/100</f>
        <v>4.2460800000000002E-3</v>
      </c>
      <c r="AB22">
        <f>'AEO 43'!AB77/100</f>
        <v>4.2689599999999996E-3</v>
      </c>
      <c r="AC22">
        <f>'AEO 43'!AC77/100</f>
        <v>4.2575600000000005E-3</v>
      </c>
      <c r="AD22">
        <f>'AEO 43'!AD77/100</f>
        <v>4.2615500000000002E-3</v>
      </c>
      <c r="AE22">
        <f>'AEO 43'!AE77/100</f>
        <v>4.2772900000000004E-3</v>
      </c>
      <c r="AF22">
        <f>'AEO 43'!AF77/100</f>
        <v>4.2909799999999998E-3</v>
      </c>
      <c r="AG22">
        <f>'AEO 43'!AG77/100</f>
        <v>4.2920099999999997E-3</v>
      </c>
      <c r="AH22">
        <f>'AEO 43'!AH77/100</f>
        <v>4.3095899999999994E-3</v>
      </c>
      <c r="AI22">
        <f>'AEO 43'!AI77/100</f>
        <v>4.3020200000000001E-3</v>
      </c>
      <c r="AJ22">
        <f>'AEO 43'!AJ77/100</f>
        <v>4.3076E-3</v>
      </c>
    </row>
    <row r="23" spans="2:36" x14ac:dyDescent="0.25">
      <c r="B23" t="s">
        <v>1109</v>
      </c>
      <c r="C23">
        <f>INDEX('AEO 43'!$88:$88,MATCH('LDV Shares'!C$3,'AEO 43'!$1:$1,0))/100</f>
        <v>0.20128015999999999</v>
      </c>
      <c r="D23">
        <f>'AEO 43'!D78/100</f>
        <v>4.5697250000000002E-2</v>
      </c>
      <c r="E23">
        <f>'AEO 43'!E78/100</f>
        <v>4.2545119999999999E-2</v>
      </c>
      <c r="F23">
        <f>'AEO 43'!F78/100</f>
        <v>4.3358299999999995E-2</v>
      </c>
      <c r="G23">
        <f>'AEO 43'!G78/100</f>
        <v>4.2488159999999997E-2</v>
      </c>
      <c r="H23">
        <f>'AEO 43'!H78/100</f>
        <v>4.2311319999999999E-2</v>
      </c>
      <c r="I23">
        <f>'AEO 43'!I78/100</f>
        <v>4.2289310000000004E-2</v>
      </c>
      <c r="J23">
        <f>'AEO 43'!J78/100</f>
        <v>4.2237379999999998E-2</v>
      </c>
      <c r="K23">
        <f>'AEO 43'!K78/100</f>
        <v>4.2255510000000003E-2</v>
      </c>
      <c r="L23">
        <f>'AEO 43'!L78/100</f>
        <v>4.1791729999999999E-2</v>
      </c>
      <c r="M23">
        <f>'AEO 43'!M78/100</f>
        <v>4.2042710000000004E-2</v>
      </c>
      <c r="N23">
        <f>'AEO 43'!N78/100</f>
        <v>4.1610210000000002E-2</v>
      </c>
      <c r="O23">
        <f>'AEO 43'!O78/100</f>
        <v>4.2056889999999993E-2</v>
      </c>
      <c r="P23">
        <f>'AEO 43'!P78/100</f>
        <v>4.1442670000000001E-2</v>
      </c>
      <c r="Q23">
        <f>'AEO 43'!Q78/100</f>
        <v>4.1572069999999996E-2</v>
      </c>
      <c r="R23">
        <f>'AEO 43'!R78/100</f>
        <v>4.1455190000000003E-2</v>
      </c>
      <c r="S23">
        <f>'AEO 43'!S78/100</f>
        <v>4.1300780000000002E-2</v>
      </c>
      <c r="T23">
        <f>'AEO 43'!T78/100</f>
        <v>4.128805E-2</v>
      </c>
      <c r="U23">
        <f>'AEO 43'!U78/100</f>
        <v>4.1205369999999998E-2</v>
      </c>
      <c r="V23">
        <f>'AEO 43'!V78/100</f>
        <v>4.1216600000000006E-2</v>
      </c>
      <c r="W23">
        <f>'AEO 43'!W78/100</f>
        <v>4.0974500000000004E-2</v>
      </c>
      <c r="X23">
        <f>'AEO 43'!X78/100</f>
        <v>4.1069670000000003E-2</v>
      </c>
      <c r="Y23">
        <f>'AEO 43'!Y78/100</f>
        <v>4.1065160000000003E-2</v>
      </c>
      <c r="Z23">
        <f>'AEO 43'!Z78/100</f>
        <v>4.1068369999999993E-2</v>
      </c>
      <c r="AA23">
        <f>'AEO 43'!AA78/100</f>
        <v>4.0946150000000001E-2</v>
      </c>
      <c r="AB23">
        <f>'AEO 43'!AB78/100</f>
        <v>4.1017400000000002E-2</v>
      </c>
      <c r="AC23">
        <f>'AEO 43'!AC78/100</f>
        <v>4.0835229999999993E-2</v>
      </c>
      <c r="AD23">
        <f>'AEO 43'!AD78/100</f>
        <v>4.0771420000000003E-2</v>
      </c>
      <c r="AE23">
        <f>'AEO 43'!AE78/100</f>
        <v>4.0790819999999998E-2</v>
      </c>
      <c r="AF23">
        <f>'AEO 43'!AF78/100</f>
        <v>4.0792299999999997E-2</v>
      </c>
      <c r="AG23">
        <f>'AEO 43'!AG78/100</f>
        <v>4.0735060000000003E-2</v>
      </c>
      <c r="AH23">
        <f>'AEO 43'!AH78/100</f>
        <v>4.0783370000000006E-2</v>
      </c>
      <c r="AI23">
        <f>'AEO 43'!AI78/100</f>
        <v>4.0642810000000001E-2</v>
      </c>
      <c r="AJ23">
        <f>'AEO 43'!AJ78/100</f>
        <v>4.0599239999999995E-2</v>
      </c>
    </row>
    <row r="24" spans="2:36" x14ac:dyDescent="0.25">
      <c r="B24" t="s">
        <v>1110</v>
      </c>
      <c r="C24">
        <f>INDEX('AEO 43'!$89:$89,MATCH('LDV Shares'!C$3,'AEO 43'!$1:$1,0))/100</f>
        <v>1.420429E-2</v>
      </c>
      <c r="D24">
        <f>'AEO 43'!D79/100</f>
        <v>0.18312975000000001</v>
      </c>
      <c r="E24">
        <f>'AEO 43'!E79/100</f>
        <v>0.17382692</v>
      </c>
      <c r="F24">
        <f>'AEO 43'!F79/100</f>
        <v>0.17488368999999998</v>
      </c>
      <c r="G24">
        <f>'AEO 43'!G79/100</f>
        <v>0.17152056000000002</v>
      </c>
      <c r="H24">
        <f>'AEO 43'!H79/100</f>
        <v>0.17113100000000001</v>
      </c>
      <c r="I24">
        <f>'AEO 43'!I79/100</f>
        <v>0.1716548</v>
      </c>
      <c r="J24">
        <f>'AEO 43'!J79/100</f>
        <v>0.17063092999999999</v>
      </c>
      <c r="K24">
        <f>'AEO 43'!K79/100</f>
        <v>0.16944324000000002</v>
      </c>
      <c r="L24">
        <f>'AEO 43'!L79/100</f>
        <v>0.16861537999999998</v>
      </c>
      <c r="M24">
        <f>'AEO 43'!M79/100</f>
        <v>0.16898853</v>
      </c>
      <c r="N24">
        <f>'AEO 43'!N79/100</f>
        <v>0.16771484</v>
      </c>
      <c r="O24">
        <f>'AEO 43'!O79/100</f>
        <v>0.16886980000000001</v>
      </c>
      <c r="P24">
        <f>'AEO 43'!P79/100</f>
        <v>0.16686337000000001</v>
      </c>
      <c r="Q24">
        <f>'AEO 43'!Q79/100</f>
        <v>0.16709229</v>
      </c>
      <c r="R24">
        <f>'AEO 43'!R79/100</f>
        <v>0.16659185000000001</v>
      </c>
      <c r="S24">
        <f>'AEO 43'!S79/100</f>
        <v>0.16601393</v>
      </c>
      <c r="T24">
        <f>'AEO 43'!T79/100</f>
        <v>0.16586968999999999</v>
      </c>
      <c r="U24">
        <f>'AEO 43'!U79/100</f>
        <v>0.16549169999999999</v>
      </c>
      <c r="V24">
        <f>'AEO 43'!V79/100</f>
        <v>0.16539269999999998</v>
      </c>
      <c r="W24">
        <f>'AEO 43'!W79/100</f>
        <v>0.16459599</v>
      </c>
      <c r="X24">
        <f>'AEO 43'!X79/100</f>
        <v>0.16476676999999998</v>
      </c>
      <c r="Y24">
        <f>'AEO 43'!Y79/100</f>
        <v>0.16463273999999997</v>
      </c>
      <c r="Z24">
        <f>'AEO 43'!Z79/100</f>
        <v>0.16452625000000001</v>
      </c>
      <c r="AA24">
        <f>'AEO 43'!AA79/100</f>
        <v>0.16408751999999999</v>
      </c>
      <c r="AB24">
        <f>'AEO 43'!AB79/100</f>
        <v>0.16420051999999999</v>
      </c>
      <c r="AC24">
        <f>'AEO 43'!AC79/100</f>
        <v>0.16360459999999999</v>
      </c>
      <c r="AD24">
        <f>'AEO 43'!AD79/100</f>
        <v>0.16333248</v>
      </c>
      <c r="AE24">
        <f>'AEO 43'!AE79/100</f>
        <v>0.16332186000000001</v>
      </c>
      <c r="AF24">
        <f>'AEO 43'!AF79/100</f>
        <v>0.16325387999999999</v>
      </c>
      <c r="AG24">
        <f>'AEO 43'!AG79/100</f>
        <v>0.16302338</v>
      </c>
      <c r="AH24">
        <f>'AEO 43'!AH79/100</f>
        <v>0.16308333999999999</v>
      </c>
      <c r="AI24">
        <f>'AEO 43'!AI79/100</f>
        <v>0.16260416</v>
      </c>
      <c r="AJ24">
        <f>'AEO 43'!AJ79/100</f>
        <v>0.16239471000000003</v>
      </c>
    </row>
    <row r="25" spans="2:36" x14ac:dyDescent="0.25">
      <c r="B25" t="s">
        <v>1111</v>
      </c>
      <c r="C25">
        <f>INDEX('AEO 43'!$90:$90,MATCH('LDV Shares'!C$3,'AEO 43'!$1:$1,0))/100</f>
        <v>9.3758630000000009E-2</v>
      </c>
      <c r="D25">
        <f>'AEO 43'!D80/100</f>
        <v>0.39598227999999996</v>
      </c>
      <c r="E25">
        <f>'AEO 43'!E80/100</f>
        <v>0.40727145999999997</v>
      </c>
      <c r="F25">
        <f>'AEO 43'!F80/100</f>
        <v>0.40028026999999999</v>
      </c>
      <c r="G25">
        <f>'AEO 43'!G80/100</f>
        <v>0.40087890999999998</v>
      </c>
      <c r="H25">
        <f>'AEO 43'!H80/100</f>
        <v>0.39848526000000001</v>
      </c>
      <c r="I25">
        <f>'AEO 43'!I80/100</f>
        <v>0.39610294000000001</v>
      </c>
      <c r="J25">
        <f>'AEO 43'!J80/100</f>
        <v>0.39394875000000001</v>
      </c>
      <c r="K25">
        <f>'AEO 43'!K80/100</f>
        <v>0.39388308999999999</v>
      </c>
      <c r="L25">
        <f>'AEO 43'!L80/100</f>
        <v>0.39104610000000001</v>
      </c>
      <c r="M25">
        <f>'AEO 43'!M80/100</f>
        <v>0.38810341000000004</v>
      </c>
      <c r="N25">
        <f>'AEO 43'!N80/100</f>
        <v>0.38895332000000005</v>
      </c>
      <c r="O25">
        <f>'AEO 43'!O80/100</f>
        <v>0.38484478000000005</v>
      </c>
      <c r="P25">
        <f>'AEO 43'!P80/100</f>
        <v>0.38767624000000001</v>
      </c>
      <c r="Q25">
        <f>'AEO 43'!Q80/100</f>
        <v>0.38563392999999996</v>
      </c>
      <c r="R25">
        <f>'AEO 43'!R80/100</f>
        <v>0.38528446000000005</v>
      </c>
      <c r="S25">
        <f>'AEO 43'!S80/100</f>
        <v>0.38517654000000001</v>
      </c>
      <c r="T25">
        <f>'AEO 43'!T80/100</f>
        <v>0.38351764999999999</v>
      </c>
      <c r="U25">
        <f>'AEO 43'!U80/100</f>
        <v>0.38299446000000004</v>
      </c>
      <c r="V25">
        <f>'AEO 43'!V80/100</f>
        <v>0.38204178</v>
      </c>
      <c r="W25">
        <f>'AEO 43'!W80/100</f>
        <v>0.38269092999999998</v>
      </c>
      <c r="X25">
        <f>'AEO 43'!X80/100</f>
        <v>0.38125439</v>
      </c>
      <c r="Y25">
        <f>'AEO 43'!Y80/100</f>
        <v>0.38056648000000004</v>
      </c>
      <c r="Z25">
        <f>'AEO 43'!Z80/100</f>
        <v>0.38003059</v>
      </c>
      <c r="AA25">
        <f>'AEO 43'!AA80/100</f>
        <v>0.38006790000000001</v>
      </c>
      <c r="AB25">
        <f>'AEO 43'!AB80/100</f>
        <v>0.37890385000000004</v>
      </c>
      <c r="AC25">
        <f>'AEO 43'!AC80/100</f>
        <v>0.37935577000000004</v>
      </c>
      <c r="AD25">
        <f>'AEO 43'!AD80/100</f>
        <v>0.37911448999999997</v>
      </c>
      <c r="AE25">
        <f>'AEO 43'!AE80/100</f>
        <v>0.37832005000000002</v>
      </c>
      <c r="AF25">
        <f>'AEO 43'!AF80/100</f>
        <v>0.37768085000000001</v>
      </c>
      <c r="AG25">
        <f>'AEO 43'!AG80/100</f>
        <v>0.37742485000000003</v>
      </c>
      <c r="AH25">
        <f>'AEO 43'!AH80/100</f>
        <v>0.37655040999999995</v>
      </c>
      <c r="AI25">
        <f>'AEO 43'!AI80/100</f>
        <v>0.37691059000000005</v>
      </c>
      <c r="AJ25">
        <f>'AEO 43'!AJ80/100</f>
        <v>0.37662849000000004</v>
      </c>
    </row>
    <row r="26" spans="2:36" x14ac:dyDescent="0.25">
      <c r="B26" t="s">
        <v>1112</v>
      </c>
      <c r="C26">
        <f>INDEX('AEO 43'!$91:$91,MATCH('LDV Shares'!C$3,'AEO 43'!$1:$1,0))/100</f>
        <v>5.0728710000000003E-2</v>
      </c>
      <c r="D26">
        <f>'AEO 43'!D81/100</f>
        <v>9.6704700000000005E-2</v>
      </c>
      <c r="E26">
        <f>'AEO 43'!E81/100</f>
        <v>0.10020719</v>
      </c>
      <c r="F26">
        <f>'AEO 43'!F81/100</f>
        <v>9.7127999999999992E-2</v>
      </c>
      <c r="G26">
        <f>'AEO 43'!G81/100</f>
        <v>9.7548490000000002E-2</v>
      </c>
      <c r="H26">
        <f>'AEO 43'!H81/100</f>
        <v>9.5582259999999988E-2</v>
      </c>
      <c r="I26">
        <f>'AEO 43'!I81/100</f>
        <v>9.4312729999999997E-2</v>
      </c>
      <c r="J26">
        <f>'AEO 43'!J81/100</f>
        <v>9.4490339999999992E-2</v>
      </c>
      <c r="K26">
        <f>'AEO 43'!K81/100</f>
        <v>9.3455159999999995E-2</v>
      </c>
      <c r="L26">
        <f>'AEO 43'!L81/100</f>
        <v>9.3409160000000005E-2</v>
      </c>
      <c r="M26">
        <f>'AEO 43'!M81/100</f>
        <v>9.2284900000000003E-2</v>
      </c>
      <c r="N26">
        <f>'AEO 43'!N81/100</f>
        <v>9.2538789999999996E-2</v>
      </c>
      <c r="O26">
        <f>'AEO 43'!O81/100</f>
        <v>9.1005119999999995E-2</v>
      </c>
      <c r="P26">
        <f>'AEO 43'!P81/100</f>
        <v>9.1737009999999994E-2</v>
      </c>
      <c r="Q26">
        <f>'AEO 43'!Q81/100</f>
        <v>9.0980209999999992E-2</v>
      </c>
      <c r="R26">
        <f>'AEO 43'!R81/100</f>
        <v>9.0756859999999995E-2</v>
      </c>
      <c r="S26">
        <f>'AEO 43'!S81/100</f>
        <v>9.0632099999999993E-2</v>
      </c>
      <c r="T26">
        <f>'AEO 43'!T81/100</f>
        <v>9.0252560000000009E-2</v>
      </c>
      <c r="U26">
        <f>'AEO 43'!U81/100</f>
        <v>9.0038319999999991E-2</v>
      </c>
      <c r="V26">
        <f>'AEO 43'!V81/100</f>
        <v>8.9647819999999989E-2</v>
      </c>
      <c r="W26">
        <f>'AEO 43'!W81/100</f>
        <v>8.9792140000000006E-2</v>
      </c>
      <c r="X26">
        <f>'AEO 43'!X81/100</f>
        <v>8.9265360000000002E-2</v>
      </c>
      <c r="Y26">
        <f>'AEO 43'!Y81/100</f>
        <v>8.8972479999999993E-2</v>
      </c>
      <c r="Z26">
        <f>'AEO 43'!Z81/100</f>
        <v>8.8730509999999999E-2</v>
      </c>
      <c r="AA26">
        <f>'AEO 43'!AA81/100</f>
        <v>8.8681180000000012E-2</v>
      </c>
      <c r="AB26">
        <f>'AEO 43'!AB81/100</f>
        <v>8.8260770000000002E-2</v>
      </c>
      <c r="AC26">
        <f>'AEO 43'!AC81/100</f>
        <v>8.8355460000000011E-2</v>
      </c>
      <c r="AD26">
        <f>'AEO 43'!AD81/100</f>
        <v>8.8229479999999999E-2</v>
      </c>
      <c r="AE26">
        <f>'AEO 43'!AE81/100</f>
        <v>8.7936799999999996E-2</v>
      </c>
      <c r="AF26">
        <f>'AEO 43'!AF81/100</f>
        <v>8.7696059999999992E-2</v>
      </c>
      <c r="AG26">
        <f>'AEO 43'!AG81/100</f>
        <v>8.7576940000000006E-2</v>
      </c>
      <c r="AH26">
        <f>'AEO 43'!AH81/100</f>
        <v>8.7256979999999998E-2</v>
      </c>
      <c r="AI26">
        <f>'AEO 43'!AI81/100</f>
        <v>8.7318060000000003E-2</v>
      </c>
      <c r="AJ26">
        <f>'AEO 43'!AJ81/100</f>
        <v>8.7195079999999994E-2</v>
      </c>
    </row>
    <row r="27" spans="2:36" x14ac:dyDescent="0.25">
      <c r="B27" t="s">
        <v>1113</v>
      </c>
      <c r="C27">
        <f>INDEX('AEO 43'!$92:$92,MATCH('LDV Shares'!C$3,'AEO 43'!$1:$1,0))/100</f>
        <v>6.4582329999999993E-2</v>
      </c>
      <c r="D27">
        <f>'AEO 43'!D82/100</f>
        <v>1.047175E-2</v>
      </c>
      <c r="E27">
        <f>'AEO 43'!E82/100</f>
        <v>1.0554190000000001E-2</v>
      </c>
      <c r="F27">
        <f>'AEO 43'!F82/100</f>
        <v>1.0552349999999999E-2</v>
      </c>
      <c r="G27">
        <f>'AEO 43'!G82/100</f>
        <v>1.049898E-2</v>
      </c>
      <c r="H27">
        <f>'AEO 43'!H82/100</f>
        <v>1.0510830000000001E-2</v>
      </c>
      <c r="I27">
        <f>'AEO 43'!I82/100</f>
        <v>1.0436399999999998E-2</v>
      </c>
      <c r="J27">
        <f>'AEO 43'!J82/100</f>
        <v>1.03718E-2</v>
      </c>
      <c r="K27">
        <f>'AEO 43'!K82/100</f>
        <v>1.0473300000000001E-2</v>
      </c>
      <c r="L27">
        <f>'AEO 43'!L82/100</f>
        <v>1.0344809999999999E-2</v>
      </c>
      <c r="M27">
        <f>'AEO 43'!M82/100</f>
        <v>1.0313859999999999E-2</v>
      </c>
      <c r="N27">
        <f>'AEO 43'!N82/100</f>
        <v>1.032594E-2</v>
      </c>
      <c r="O27">
        <f>'AEO 43'!O82/100</f>
        <v>1.029091E-2</v>
      </c>
      <c r="P27">
        <f>'AEO 43'!P82/100</f>
        <v>1.0299849999999999E-2</v>
      </c>
      <c r="Q27">
        <f>'AEO 43'!Q82/100</f>
        <v>1.028517E-2</v>
      </c>
      <c r="R27">
        <f>'AEO 43'!R82/100</f>
        <v>1.0275950000000001E-2</v>
      </c>
      <c r="S27">
        <f>'AEO 43'!S82/100</f>
        <v>1.026928E-2</v>
      </c>
      <c r="T27">
        <f>'AEO 43'!T82/100</f>
        <v>1.02495E-2</v>
      </c>
      <c r="U27">
        <f>'AEO 43'!U82/100</f>
        <v>1.023934E-2</v>
      </c>
      <c r="V27">
        <f>'AEO 43'!V82/100</f>
        <v>1.0227969999999999E-2</v>
      </c>
      <c r="W27">
        <f>'AEO 43'!W82/100</f>
        <v>1.022734E-2</v>
      </c>
      <c r="X27">
        <f>'AEO 43'!X82/100</f>
        <v>1.021563E-2</v>
      </c>
      <c r="Y27">
        <f>'AEO 43'!Y82/100</f>
        <v>1.02071E-2</v>
      </c>
      <c r="Z27">
        <f>'AEO 43'!Z82/100</f>
        <v>1.020267E-2</v>
      </c>
      <c r="AA27">
        <f>'AEO 43'!AA82/100</f>
        <v>1.0198169999999999E-2</v>
      </c>
      <c r="AB27">
        <f>'AEO 43'!AB82/100</f>
        <v>1.0188259999999999E-2</v>
      </c>
      <c r="AC27">
        <f>'AEO 43'!AC82/100</f>
        <v>1.018756E-2</v>
      </c>
      <c r="AD27">
        <f>'AEO 43'!AD82/100</f>
        <v>1.018283E-2</v>
      </c>
      <c r="AE27">
        <f>'AEO 43'!AE82/100</f>
        <v>1.0175460000000001E-2</v>
      </c>
      <c r="AF27">
        <f>'AEO 43'!AF82/100</f>
        <v>1.0169610000000001E-2</v>
      </c>
      <c r="AG27">
        <f>'AEO 43'!AG82/100</f>
        <v>1.0165820000000001E-2</v>
      </c>
      <c r="AH27">
        <f>'AEO 43'!AH82/100</f>
        <v>1.0157080000000001E-2</v>
      </c>
      <c r="AI27">
        <f>'AEO 43'!AI82/100</f>
        <v>1.0154689999999999E-2</v>
      </c>
      <c r="AJ27">
        <f>'AEO 43'!AJ82/100</f>
        <v>1.0147109999999999E-2</v>
      </c>
    </row>
    <row r="28" spans="2:36" x14ac:dyDescent="0.25">
      <c r="B28" s="12" t="s">
        <v>1171</v>
      </c>
      <c r="C28">
        <f>INDEX('AEO 43'!$93:$93,MATCH('LDV Shares'!C$3,'AEO 43'!$1:$1,0))/100</f>
        <v>0.23411789</v>
      </c>
      <c r="D28">
        <f>INDEX('AEO 43'!$93:$93,MATCH('LDV Shares'!D$3,'AEO 43'!$1:$1,0))/100</f>
        <v>0.23557013000000002</v>
      </c>
      <c r="E28">
        <f>INDEX('AEO 43'!$93:$93,MATCH('LDV Shares'!E$3,'AEO 43'!$1:$1,0))/100</f>
        <v>0.23788165999999999</v>
      </c>
      <c r="F28">
        <f>INDEX('AEO 43'!$93:$93,MATCH('LDV Shares'!F$3,'AEO 43'!$1:$1,0))/100</f>
        <v>0.23853936999999997</v>
      </c>
      <c r="G28">
        <f>INDEX('AEO 43'!$93:$93,MATCH('LDV Shares'!G$3,'AEO 43'!$1:$1,0))/100</f>
        <v>0.23920892999999999</v>
      </c>
      <c r="H28">
        <f>INDEX('AEO 43'!$93:$93,MATCH('LDV Shares'!H$3,'AEO 43'!$1:$1,0))/100</f>
        <v>0.23905219999999999</v>
      </c>
      <c r="I28">
        <f>INDEX('AEO 43'!$93:$93,MATCH('LDV Shares'!I$3,'AEO 43'!$1:$1,0))/100</f>
        <v>0.23927534</v>
      </c>
      <c r="J28">
        <f>INDEX('AEO 43'!$93:$93,MATCH('LDV Shares'!J$3,'AEO 43'!$1:$1,0))/100</f>
        <v>0.23928093</v>
      </c>
      <c r="K28">
        <f>INDEX('AEO 43'!$93:$93,MATCH('LDV Shares'!K$3,'AEO 43'!$1:$1,0))/100</f>
        <v>0.23809307000000002</v>
      </c>
      <c r="L28">
        <f>INDEX('AEO 43'!$93:$93,MATCH('LDV Shares'!L$3,'AEO 43'!$1:$1,0))/100</f>
        <v>0.23892558999999999</v>
      </c>
      <c r="M28">
        <f>INDEX('AEO 43'!$93:$93,MATCH('LDV Shares'!M$3,'AEO 43'!$1:$1,0))/100</f>
        <v>0.23889008</v>
      </c>
      <c r="N28">
        <f>INDEX('AEO 43'!$93:$93,MATCH('LDV Shares'!N$3,'AEO 43'!$1:$1,0))/100</f>
        <v>0.23928481999999998</v>
      </c>
      <c r="O28">
        <f>INDEX('AEO 43'!$93:$93,MATCH('LDV Shares'!O$3,'AEO 43'!$1:$1,0))/100</f>
        <v>0.23899529</v>
      </c>
      <c r="P28">
        <f>INDEX('AEO 43'!$93:$93,MATCH('LDV Shares'!P$3,'AEO 43'!$1:$1,0))/100</f>
        <v>0.23936153000000002</v>
      </c>
      <c r="Q28">
        <f>INDEX('AEO 43'!$93:$93,MATCH('LDV Shares'!Q$3,'AEO 43'!$1:$1,0))/100</f>
        <v>0.23936077</v>
      </c>
      <c r="R28">
        <f>INDEX('AEO 43'!$93:$93,MATCH('LDV Shares'!R$3,'AEO 43'!$1:$1,0))/100</f>
        <v>0.23950835999999998</v>
      </c>
      <c r="S28">
        <f>INDEX('AEO 43'!$93:$93,MATCH('LDV Shares'!S$3,'AEO 43'!$1:$1,0))/100</f>
        <v>0.23994951</v>
      </c>
      <c r="T28">
        <f>INDEX('AEO 43'!$93:$93,MATCH('LDV Shares'!T$3,'AEO 43'!$1:$1,0))/100</f>
        <v>0.23954254</v>
      </c>
      <c r="U28">
        <f>INDEX('AEO 43'!$93:$93,MATCH('LDV Shares'!U$3,'AEO 43'!$1:$1,0))/100</f>
        <v>0.23963018000000003</v>
      </c>
      <c r="V28">
        <f>INDEX('AEO 43'!$93:$93,MATCH('LDV Shares'!V$3,'AEO 43'!$1:$1,0))/100</f>
        <v>0.23969864000000002</v>
      </c>
      <c r="W28">
        <f>INDEX('AEO 43'!$93:$93,MATCH('LDV Shares'!W$3,'AEO 43'!$1:$1,0))/100</f>
        <v>0.23990476999999999</v>
      </c>
      <c r="X28">
        <f>INDEX('AEO 43'!$93:$93,MATCH('LDV Shares'!X$3,'AEO 43'!$1:$1,0))/100</f>
        <v>0.24009308000000001</v>
      </c>
      <c r="Y28">
        <f>INDEX('AEO 43'!$93:$93,MATCH('LDV Shares'!Y$3,'AEO 43'!$1:$1,0))/100</f>
        <v>0.24001750999999999</v>
      </c>
      <c r="Z28">
        <f>INDEX('AEO 43'!$93:$93,MATCH('LDV Shares'!Z$3,'AEO 43'!$1:$1,0))/100</f>
        <v>0.24009668000000001</v>
      </c>
      <c r="AA28">
        <f>INDEX('AEO 43'!$93:$93,MATCH('LDV Shares'!AA$3,'AEO 43'!$1:$1,0))/100</f>
        <v>0.24044842</v>
      </c>
      <c r="AB28">
        <f>INDEX('AEO 43'!$93:$93,MATCH('LDV Shares'!AB$3,'AEO 43'!$1:$1,0))/100</f>
        <v>0.24026871</v>
      </c>
      <c r="AC28">
        <f>INDEX('AEO 43'!$93:$93,MATCH('LDV Shares'!AC$3,'AEO 43'!$1:$1,0))/100</f>
        <v>0.24045013000000001</v>
      </c>
      <c r="AD28">
        <f>INDEX('AEO 43'!$93:$93,MATCH('LDV Shares'!AD$3,'AEO 43'!$1:$1,0))/100</f>
        <v>0.24054618999999999</v>
      </c>
      <c r="AE28">
        <f>INDEX('AEO 43'!$93:$93,MATCH('LDV Shares'!AE$3,'AEO 43'!$1:$1,0))/100</f>
        <v>0.24068144</v>
      </c>
      <c r="AF28">
        <f>INDEX('AEO 43'!$93:$93,MATCH('LDV Shares'!AF$3,'AEO 43'!$1:$1,0))/100</f>
        <v>0.24066653999999998</v>
      </c>
      <c r="AG28">
        <f>INDEX('AEO 43'!$93:$93,MATCH('LDV Shares'!AG$3,'AEO 43'!$1:$1,0))/100</f>
        <v>0.24075624000000001</v>
      </c>
      <c r="AH28">
        <f>INDEX('AEO 43'!$93:$93,MATCH('LDV Shares'!AH$3,'AEO 43'!$1:$1,0))/100</f>
        <v>0.24080186999999997</v>
      </c>
      <c r="AI28">
        <f>INDEX('AEO 43'!$93:$93,MATCH('LDV Shares'!AI$3,'AEO 43'!$1:$1,0))/100</f>
        <v>0.24092783000000001</v>
      </c>
      <c r="AJ28">
        <f>INDEX('AEO 43'!$93:$93,MATCH('LDV Shares'!AJ$3,'AEO 43'!$1:$1,0))/100</f>
        <v>0.24097169999999998</v>
      </c>
    </row>
    <row r="29" spans="2:36" x14ac:dyDescent="0.25">
      <c r="B29" s="12" t="s">
        <v>1172</v>
      </c>
      <c r="C29">
        <f>INDEX('AEO 43'!$94:$94,MATCH('LDV Shares'!C$3,'AEO 43'!$1:$1,0))/100</f>
        <v>0.28520688999999999</v>
      </c>
      <c r="D29">
        <f>INDEX('AEO 43'!$94:$94,MATCH('LDV Shares'!D$3,'AEO 43'!$1:$1,0))/100</f>
        <v>0.28676180000000001</v>
      </c>
      <c r="E29">
        <f>INDEX('AEO 43'!$94:$94,MATCH('LDV Shares'!E$3,'AEO 43'!$1:$1,0))/100</f>
        <v>0.28658211</v>
      </c>
      <c r="F29">
        <f>INDEX('AEO 43'!$94:$94,MATCH('LDV Shares'!F$3,'AEO 43'!$1:$1,0))/100</f>
        <v>0.28768154000000001</v>
      </c>
      <c r="G29">
        <f>INDEX('AEO 43'!$94:$94,MATCH('LDV Shares'!G$3,'AEO 43'!$1:$1,0))/100</f>
        <v>0.28751396000000001</v>
      </c>
      <c r="H29">
        <f>INDEX('AEO 43'!$94:$94,MATCH('LDV Shares'!H$3,'AEO 43'!$1:$1,0))/100</f>
        <v>0.28747468999999998</v>
      </c>
      <c r="I29">
        <f>INDEX('AEO 43'!$94:$94,MATCH('LDV Shares'!I$3,'AEO 43'!$1:$1,0))/100</f>
        <v>0.28770164000000004</v>
      </c>
      <c r="J29">
        <f>INDEX('AEO 43'!$94:$94,MATCH('LDV Shares'!J$3,'AEO 43'!$1:$1,0))/100</f>
        <v>0.28771982000000002</v>
      </c>
      <c r="K29">
        <f>INDEX('AEO 43'!$94:$94,MATCH('LDV Shares'!K$3,'AEO 43'!$1:$1,0))/100</f>
        <v>0.28864483000000002</v>
      </c>
      <c r="L29">
        <f>INDEX('AEO 43'!$94:$94,MATCH('LDV Shares'!L$3,'AEO 43'!$1:$1,0))/100</f>
        <v>0.28722671999999999</v>
      </c>
      <c r="M29">
        <f>INDEX('AEO 43'!$94:$94,MATCH('LDV Shares'!M$3,'AEO 43'!$1:$1,0))/100</f>
        <v>0.28754642000000002</v>
      </c>
      <c r="N29">
        <f>INDEX('AEO 43'!$94:$94,MATCH('LDV Shares'!N$3,'AEO 43'!$1:$1,0))/100</f>
        <v>0.28765572</v>
      </c>
      <c r="O29">
        <f>INDEX('AEO 43'!$94:$94,MATCH('LDV Shares'!O$3,'AEO 43'!$1:$1,0))/100</f>
        <v>0.28783946999999999</v>
      </c>
      <c r="P29">
        <f>INDEX('AEO 43'!$94:$94,MATCH('LDV Shares'!P$3,'AEO 43'!$1:$1,0))/100</f>
        <v>0.28766689000000001</v>
      </c>
      <c r="Q29">
        <f>INDEX('AEO 43'!$94:$94,MATCH('LDV Shares'!Q$3,'AEO 43'!$1:$1,0))/100</f>
        <v>0.28787092000000003</v>
      </c>
      <c r="R29">
        <f>INDEX('AEO 43'!$94:$94,MATCH('LDV Shares'!R$3,'AEO 43'!$1:$1,0))/100</f>
        <v>0.28799788999999998</v>
      </c>
      <c r="S29">
        <f>INDEX('AEO 43'!$94:$94,MATCH('LDV Shares'!S$3,'AEO 43'!$1:$1,0))/100</f>
        <v>0.28824812</v>
      </c>
      <c r="T29">
        <f>INDEX('AEO 43'!$94:$94,MATCH('LDV Shares'!T$3,'AEO 43'!$1:$1,0))/100</f>
        <v>0.28801914000000001</v>
      </c>
      <c r="U29">
        <f>INDEX('AEO 43'!$94:$94,MATCH('LDV Shares'!U$3,'AEO 43'!$1:$1,0))/100</f>
        <v>0.28805378000000004</v>
      </c>
      <c r="V29">
        <f>INDEX('AEO 43'!$94:$94,MATCH('LDV Shares'!V$3,'AEO 43'!$1:$1,0))/100</f>
        <v>0.2881455</v>
      </c>
      <c r="W29">
        <f>INDEX('AEO 43'!$94:$94,MATCH('LDV Shares'!W$3,'AEO 43'!$1:$1,0))/100</f>
        <v>0.28812589999999999</v>
      </c>
      <c r="X29">
        <f>INDEX('AEO 43'!$94:$94,MATCH('LDV Shares'!X$3,'AEO 43'!$1:$1,0))/100</f>
        <v>0.28838932</v>
      </c>
      <c r="Y29">
        <f>INDEX('AEO 43'!$94:$94,MATCH('LDV Shares'!Y$3,'AEO 43'!$1:$1,0))/100</f>
        <v>0.28835451000000001</v>
      </c>
      <c r="Z29">
        <f>INDEX('AEO 43'!$94:$94,MATCH('LDV Shares'!Z$3,'AEO 43'!$1:$1,0))/100</f>
        <v>0.28842777000000003</v>
      </c>
      <c r="AA29">
        <f>INDEX('AEO 43'!$94:$94,MATCH('LDV Shares'!AA$3,'AEO 43'!$1:$1,0))/100</f>
        <v>0.28859725999999997</v>
      </c>
      <c r="AB29">
        <f>INDEX('AEO 43'!$94:$94,MATCH('LDV Shares'!AB$3,'AEO 43'!$1:$1,0))/100</f>
        <v>0.28856950999999997</v>
      </c>
      <c r="AC29">
        <f>INDEX('AEO 43'!$94:$94,MATCH('LDV Shares'!AC$3,'AEO 43'!$1:$1,0))/100</f>
        <v>0.28857539999999998</v>
      </c>
      <c r="AD29">
        <f>INDEX('AEO 43'!$94:$94,MATCH('LDV Shares'!AD$3,'AEO 43'!$1:$1,0))/100</f>
        <v>0.28862021999999998</v>
      </c>
      <c r="AE29">
        <f>INDEX('AEO 43'!$94:$94,MATCH('LDV Shares'!AE$3,'AEO 43'!$1:$1,0))/100</f>
        <v>0.28878712000000001</v>
      </c>
      <c r="AF29">
        <f>INDEX('AEO 43'!$94:$94,MATCH('LDV Shares'!AF$3,'AEO 43'!$1:$1,0))/100</f>
        <v>0.28877770999999997</v>
      </c>
      <c r="AG29">
        <f>INDEX('AEO 43'!$94:$94,MATCH('LDV Shares'!AG$3,'AEO 43'!$1:$1,0))/100</f>
        <v>0.28882425</v>
      </c>
      <c r="AH29">
        <f>INDEX('AEO 43'!$94:$94,MATCH('LDV Shares'!AH$3,'AEO 43'!$1:$1,0))/100</f>
        <v>0.28886529999999999</v>
      </c>
      <c r="AI29">
        <f>INDEX('AEO 43'!$94:$94,MATCH('LDV Shares'!AI$3,'AEO 43'!$1:$1,0))/100</f>
        <v>0.28884613000000003</v>
      </c>
      <c r="AJ29">
        <f>INDEX('AEO 43'!$94:$94,MATCH('LDV Shares'!AJ$3,'AEO 43'!$1:$1,0))/100</f>
        <v>0.28884749999999998</v>
      </c>
    </row>
    <row r="31" spans="2:36" x14ac:dyDescent="0.25">
      <c r="B31" t="s">
        <v>1114</v>
      </c>
    </row>
    <row r="32" spans="2:36" x14ac:dyDescent="0.25">
      <c r="B32" t="s">
        <v>1115</v>
      </c>
    </row>
    <row r="33" spans="2:36" x14ac:dyDescent="0.25">
      <c r="B33" t="s">
        <v>1119</v>
      </c>
    </row>
    <row r="34" spans="2:36" x14ac:dyDescent="0.25">
      <c r="B34" t="s">
        <v>1118</v>
      </c>
    </row>
    <row r="36" spans="2:36" x14ac:dyDescent="0.25">
      <c r="B36" s="1" t="s">
        <v>1116</v>
      </c>
      <c r="C36">
        <f>C21</f>
        <v>2017</v>
      </c>
      <c r="D36">
        <f t="shared" ref="D36:AJ36" si="3">D21</f>
        <v>2018</v>
      </c>
      <c r="E36">
        <f t="shared" si="3"/>
        <v>2019</v>
      </c>
      <c r="F36">
        <f t="shared" si="3"/>
        <v>2020</v>
      </c>
      <c r="G36">
        <f t="shared" si="3"/>
        <v>2021</v>
      </c>
      <c r="H36">
        <f t="shared" si="3"/>
        <v>2022</v>
      </c>
      <c r="I36">
        <f t="shared" si="3"/>
        <v>2023</v>
      </c>
      <c r="J36">
        <f t="shared" si="3"/>
        <v>2024</v>
      </c>
      <c r="K36">
        <f t="shared" si="3"/>
        <v>2025</v>
      </c>
      <c r="L36">
        <f t="shared" si="3"/>
        <v>2026</v>
      </c>
      <c r="M36">
        <f t="shared" si="3"/>
        <v>2027</v>
      </c>
      <c r="N36">
        <f t="shared" si="3"/>
        <v>2028</v>
      </c>
      <c r="O36">
        <f t="shared" si="3"/>
        <v>2029</v>
      </c>
      <c r="P36">
        <f t="shared" si="3"/>
        <v>2030</v>
      </c>
      <c r="Q36">
        <f t="shared" si="3"/>
        <v>2031</v>
      </c>
      <c r="R36">
        <f t="shared" si="3"/>
        <v>2032</v>
      </c>
      <c r="S36">
        <f t="shared" si="3"/>
        <v>2033</v>
      </c>
      <c r="T36">
        <f t="shared" si="3"/>
        <v>2034</v>
      </c>
      <c r="U36">
        <f t="shared" si="3"/>
        <v>2035</v>
      </c>
      <c r="V36">
        <f t="shared" si="3"/>
        <v>2036</v>
      </c>
      <c r="W36">
        <f t="shared" si="3"/>
        <v>2037</v>
      </c>
      <c r="X36">
        <f t="shared" si="3"/>
        <v>2038</v>
      </c>
      <c r="Y36">
        <f t="shared" si="3"/>
        <v>2039</v>
      </c>
      <c r="Z36">
        <f t="shared" si="3"/>
        <v>2040</v>
      </c>
      <c r="AA36">
        <f t="shared" si="3"/>
        <v>2041</v>
      </c>
      <c r="AB36">
        <f t="shared" si="3"/>
        <v>2042</v>
      </c>
      <c r="AC36">
        <f t="shared" si="3"/>
        <v>2043</v>
      </c>
      <c r="AD36">
        <f t="shared" si="3"/>
        <v>2044</v>
      </c>
      <c r="AE36">
        <f t="shared" si="3"/>
        <v>2045</v>
      </c>
      <c r="AF36">
        <f t="shared" si="3"/>
        <v>2046</v>
      </c>
      <c r="AG36">
        <f t="shared" si="3"/>
        <v>2047</v>
      </c>
      <c r="AH36">
        <f t="shared" si="3"/>
        <v>2048</v>
      </c>
      <c r="AI36">
        <f t="shared" si="3"/>
        <v>2049</v>
      </c>
      <c r="AJ36">
        <f t="shared" si="3"/>
        <v>2050</v>
      </c>
    </row>
    <row r="37" spans="2:36" x14ac:dyDescent="0.25">
      <c r="B37" t="s">
        <v>1103</v>
      </c>
      <c r="C37">
        <f t="shared" ref="C37" si="4">C12*C$4</f>
        <v>1.9589590862595426E-3</v>
      </c>
      <c r="D37">
        <f t="shared" ref="D37:AJ37" si="5">D12*D$4</f>
        <v>2.0551580095766408E-3</v>
      </c>
      <c r="E37">
        <f t="shared" si="5"/>
        <v>1.9147244538945745E-3</v>
      </c>
      <c r="F37">
        <f t="shared" si="5"/>
        <v>1.9979005783194305E-3</v>
      </c>
      <c r="G37">
        <f t="shared" si="5"/>
        <v>1.9762759271524971E-3</v>
      </c>
      <c r="H37">
        <f t="shared" si="5"/>
        <v>2.0117173953338365E-3</v>
      </c>
      <c r="I37">
        <f t="shared" si="5"/>
        <v>2.0578741606610677E-3</v>
      </c>
      <c r="J37">
        <f t="shared" si="5"/>
        <v>2.0783559082734439E-3</v>
      </c>
      <c r="K37">
        <f t="shared" si="5"/>
        <v>2.0924112138595219E-3</v>
      </c>
      <c r="L37">
        <f t="shared" si="5"/>
        <v>2.1415445247847387E-3</v>
      </c>
      <c r="M37">
        <f t="shared" si="5"/>
        <v>2.2088699644691292E-3</v>
      </c>
      <c r="N37">
        <f t="shared" si="5"/>
        <v>2.2272868963994111E-3</v>
      </c>
      <c r="O37">
        <f t="shared" si="5"/>
        <v>2.3209822740464488E-3</v>
      </c>
      <c r="P37">
        <f t="shared" si="5"/>
        <v>2.3108270579037409E-3</v>
      </c>
      <c r="Q37">
        <f t="shared" si="5"/>
        <v>2.3595361539776346E-3</v>
      </c>
      <c r="R37">
        <f t="shared" si="5"/>
        <v>2.3836747216317801E-3</v>
      </c>
      <c r="S37">
        <f t="shared" si="5"/>
        <v>2.3995252329209516E-3</v>
      </c>
      <c r="T37">
        <f t="shared" si="5"/>
        <v>2.4294638410611922E-3</v>
      </c>
      <c r="U37">
        <f t="shared" si="5"/>
        <v>2.4482616557087895E-3</v>
      </c>
      <c r="V37">
        <f t="shared" si="5"/>
        <v>2.4741178428285128E-3</v>
      </c>
      <c r="W37">
        <f t="shared" si="5"/>
        <v>2.4748212727633001E-3</v>
      </c>
      <c r="X37">
        <f t="shared" si="5"/>
        <v>2.5016017495176255E-3</v>
      </c>
      <c r="Y37">
        <f t="shared" si="5"/>
        <v>2.5173490754449336E-3</v>
      </c>
      <c r="Z37">
        <f t="shared" si="5"/>
        <v>2.5328883383011823E-3</v>
      </c>
      <c r="AA37">
        <f t="shared" si="5"/>
        <v>2.536008939477797E-3</v>
      </c>
      <c r="AB37">
        <f t="shared" si="5"/>
        <v>2.5572437292230394E-3</v>
      </c>
      <c r="AC37">
        <f t="shared" si="5"/>
        <v>2.5539603406108109E-3</v>
      </c>
      <c r="AD37">
        <f t="shared" si="5"/>
        <v>2.5590848989948127E-3</v>
      </c>
      <c r="AE37">
        <f t="shared" si="5"/>
        <v>2.5727416811541096E-3</v>
      </c>
      <c r="AF37">
        <f t="shared" si="5"/>
        <v>2.5762156018101327E-3</v>
      </c>
      <c r="AG37">
        <f t="shared" si="5"/>
        <v>2.5755065186021768E-3</v>
      </c>
      <c r="AH37">
        <f t="shared" si="5"/>
        <v>2.5878087278838158E-3</v>
      </c>
      <c r="AI37">
        <f t="shared" si="5"/>
        <v>2.5828070765162676E-3</v>
      </c>
      <c r="AJ37">
        <f t="shared" si="5"/>
        <v>2.5848238980136699E-3</v>
      </c>
    </row>
    <row r="38" spans="2:36" x14ac:dyDescent="0.25">
      <c r="B38" t="s">
        <v>1104</v>
      </c>
      <c r="C38">
        <f>C13*C$4</f>
        <v>2.4191659804350389E-2</v>
      </c>
      <c r="D38">
        <f t="shared" ref="D38:AJ38" si="6">D13*D$4</f>
        <v>2.3985215156306958E-2</v>
      </c>
      <c r="E38">
        <f t="shared" si="6"/>
        <v>2.1935289574656111E-2</v>
      </c>
      <c r="F38">
        <f t="shared" si="6"/>
        <v>2.2377508368408811E-2</v>
      </c>
      <c r="G38">
        <f t="shared" si="6"/>
        <v>2.1833035909910901E-2</v>
      </c>
      <c r="H38">
        <f t="shared" si="6"/>
        <v>2.1830105296190807E-2</v>
      </c>
      <c r="I38">
        <f t="shared" si="6"/>
        <v>2.1991165314198934E-2</v>
      </c>
      <c r="J38">
        <f t="shared" si="6"/>
        <v>2.2156005217685217E-2</v>
      </c>
      <c r="K38">
        <f t="shared" si="6"/>
        <v>2.2386833382627792E-2</v>
      </c>
      <c r="L38">
        <f t="shared" si="6"/>
        <v>2.2210411124402755E-2</v>
      </c>
      <c r="M38">
        <f t="shared" si="6"/>
        <v>2.2725063095891857E-2</v>
      </c>
      <c r="N38">
        <f t="shared" si="6"/>
        <v>2.2799265794026427E-2</v>
      </c>
      <c r="O38">
        <f t="shared" si="6"/>
        <v>2.3400103126585785E-2</v>
      </c>
      <c r="P38">
        <f t="shared" si="6"/>
        <v>2.3342224125832225E-2</v>
      </c>
      <c r="Q38">
        <f t="shared" si="6"/>
        <v>2.3663879204155438E-2</v>
      </c>
      <c r="R38">
        <f t="shared" si="6"/>
        <v>2.3808542363909897E-2</v>
      </c>
      <c r="S38">
        <f t="shared" si="6"/>
        <v>2.3870687838106235E-2</v>
      </c>
      <c r="T38">
        <f t="shared" si="6"/>
        <v>2.4030200597695998E-2</v>
      </c>
      <c r="U38">
        <f t="shared" si="6"/>
        <v>2.4118296295835135E-2</v>
      </c>
      <c r="V38">
        <f t="shared" si="6"/>
        <v>2.4260288312380026E-2</v>
      </c>
      <c r="W38">
        <f t="shared" si="6"/>
        <v>2.4206188351198282E-2</v>
      </c>
      <c r="X38">
        <f t="shared" si="6"/>
        <v>2.4355946471921321E-2</v>
      </c>
      <c r="Y38">
        <f t="shared" si="6"/>
        <v>2.4425334347517494E-2</v>
      </c>
      <c r="Z38">
        <f t="shared" si="6"/>
        <v>2.4492958664007088E-2</v>
      </c>
      <c r="AA38">
        <f t="shared" si="6"/>
        <v>2.4455451248492445E-2</v>
      </c>
      <c r="AB38">
        <f t="shared" si="6"/>
        <v>2.4570735949513024E-2</v>
      </c>
      <c r="AC38">
        <f t="shared" si="6"/>
        <v>2.4495616719369961E-2</v>
      </c>
      <c r="AD38">
        <f t="shared" si="6"/>
        <v>2.448346851088808E-2</v>
      </c>
      <c r="AE38">
        <f t="shared" si="6"/>
        <v>2.4535218052190676E-2</v>
      </c>
      <c r="AF38">
        <f t="shared" si="6"/>
        <v>2.4490852834019146E-2</v>
      </c>
      <c r="AG38">
        <f t="shared" si="6"/>
        <v>2.4443888193562177E-2</v>
      </c>
      <c r="AH38">
        <f t="shared" si="6"/>
        <v>2.4489466709945729E-2</v>
      </c>
      <c r="AI38">
        <f t="shared" si="6"/>
        <v>2.4400755291120482E-2</v>
      </c>
      <c r="AJ38">
        <f t="shared" si="6"/>
        <v>2.4362031245517803E-2</v>
      </c>
    </row>
    <row r="39" spans="2:36" x14ac:dyDescent="0.25">
      <c r="B39" t="s">
        <v>1105</v>
      </c>
      <c r="C39">
        <f>C14*C$4</f>
        <v>9.7568491133083898E-2</v>
      </c>
      <c r="D39">
        <f t="shared" ref="D39:AJ39" si="7">D14*D$4</f>
        <v>9.6119710820031928E-2</v>
      </c>
      <c r="E39">
        <f t="shared" si="7"/>
        <v>8.9621179257940331E-2</v>
      </c>
      <c r="F39">
        <f t="shared" si="7"/>
        <v>9.0258641055419891E-2</v>
      </c>
      <c r="G39">
        <f t="shared" si="7"/>
        <v>8.8137837594474036E-2</v>
      </c>
      <c r="H39">
        <f t="shared" si="7"/>
        <v>8.8293339688821554E-2</v>
      </c>
      <c r="I39">
        <f t="shared" si="7"/>
        <v>8.9263435222181553E-2</v>
      </c>
      <c r="J39">
        <f t="shared" si="7"/>
        <v>8.9506019913604504E-2</v>
      </c>
      <c r="K39">
        <f t="shared" si="7"/>
        <v>8.9770483936712941E-2</v>
      </c>
      <c r="L39">
        <f t="shared" si="7"/>
        <v>8.9611435365260006E-2</v>
      </c>
      <c r="M39">
        <f t="shared" si="7"/>
        <v>9.1342232856350444E-2</v>
      </c>
      <c r="N39">
        <f t="shared" si="7"/>
        <v>9.1895119365237893E-2</v>
      </c>
      <c r="O39">
        <f t="shared" si="7"/>
        <v>9.395774949041448E-2</v>
      </c>
      <c r="P39">
        <f t="shared" si="7"/>
        <v>9.3984344660507368E-2</v>
      </c>
      <c r="Q39">
        <f t="shared" si="7"/>
        <v>9.5113179750387938E-2</v>
      </c>
      <c r="R39">
        <f t="shared" si="7"/>
        <v>9.5677021820600103E-2</v>
      </c>
      <c r="S39">
        <f t="shared" si="7"/>
        <v>9.5951376700566429E-2</v>
      </c>
      <c r="T39">
        <f t="shared" si="7"/>
        <v>9.6538391224038192E-2</v>
      </c>
      <c r="U39">
        <f t="shared" si="7"/>
        <v>9.6865477851587292E-2</v>
      </c>
      <c r="V39">
        <f t="shared" si="7"/>
        <v>9.7350935952091502E-2</v>
      </c>
      <c r="W39">
        <f t="shared" si="7"/>
        <v>9.7237099556845064E-2</v>
      </c>
      <c r="X39">
        <f t="shared" si="7"/>
        <v>9.7713242655014548E-2</v>
      </c>
      <c r="Y39">
        <f t="shared" si="7"/>
        <v>9.7922660451046972E-2</v>
      </c>
      <c r="Z39">
        <f t="shared" si="7"/>
        <v>9.812258534716857E-2</v>
      </c>
      <c r="AA39">
        <f t="shared" si="7"/>
        <v>9.8002726650638181E-2</v>
      </c>
      <c r="AB39">
        <f t="shared" si="7"/>
        <v>9.836136907002227E-2</v>
      </c>
      <c r="AC39">
        <f t="shared" si="7"/>
        <v>9.8140639225635193E-2</v>
      </c>
      <c r="AD39">
        <f t="shared" si="7"/>
        <v>9.8082078840650067E-2</v>
      </c>
      <c r="AE39">
        <f t="shared" si="7"/>
        <v>9.8236256289757323E-2</v>
      </c>
      <c r="AF39">
        <f t="shared" si="7"/>
        <v>9.8014251455853713E-2</v>
      </c>
      <c r="AG39">
        <f t="shared" si="7"/>
        <v>9.7825442595557741E-2</v>
      </c>
      <c r="AH39">
        <f t="shared" si="7"/>
        <v>9.7927758934015494E-2</v>
      </c>
      <c r="AI39">
        <f t="shared" si="7"/>
        <v>9.762278537035704E-2</v>
      </c>
      <c r="AJ39">
        <f t="shared" si="7"/>
        <v>9.7446774844228701E-2</v>
      </c>
    </row>
    <row r="40" spans="2:36" x14ac:dyDescent="0.25">
      <c r="B40" t="s">
        <v>1106</v>
      </c>
      <c r="C40">
        <f>C15*C$4</f>
        <v>0.21434341810845625</v>
      </c>
      <c r="D40">
        <f t="shared" ref="D40:AJ40" si="8">D15*D$4</f>
        <v>0.20784008192801504</v>
      </c>
      <c r="E40">
        <f t="shared" si="8"/>
        <v>0.20997983812463036</v>
      </c>
      <c r="F40">
        <f t="shared" si="8"/>
        <v>0.20658732218823014</v>
      </c>
      <c r="G40">
        <f t="shared" si="8"/>
        <v>0.20599629726389518</v>
      </c>
      <c r="H40">
        <f t="shared" si="8"/>
        <v>0.20559451193628492</v>
      </c>
      <c r="I40">
        <f t="shared" si="8"/>
        <v>0.20598031121766283</v>
      </c>
      <c r="J40">
        <f t="shared" si="8"/>
        <v>0.20664943139230155</v>
      </c>
      <c r="K40">
        <f t="shared" si="8"/>
        <v>0.20867799508429993</v>
      </c>
      <c r="L40">
        <f t="shared" si="8"/>
        <v>0.20782328584134499</v>
      </c>
      <c r="M40">
        <f t="shared" si="8"/>
        <v>0.20977892433624726</v>
      </c>
      <c r="N40">
        <f t="shared" si="8"/>
        <v>0.21311716821782481</v>
      </c>
      <c r="O40">
        <f t="shared" si="8"/>
        <v>0.21412442859489186</v>
      </c>
      <c r="P40">
        <f t="shared" si="8"/>
        <v>0.21835527687622258</v>
      </c>
      <c r="Q40">
        <f t="shared" si="8"/>
        <v>0.21951263760846487</v>
      </c>
      <c r="R40">
        <f t="shared" si="8"/>
        <v>0.22127654916226772</v>
      </c>
      <c r="S40">
        <f t="shared" si="8"/>
        <v>0.22262119381042778</v>
      </c>
      <c r="T40">
        <f t="shared" si="8"/>
        <v>0.22321243222329379</v>
      </c>
      <c r="U40">
        <f t="shared" si="8"/>
        <v>0.22417403037379302</v>
      </c>
      <c r="V40">
        <f t="shared" si="8"/>
        <v>0.22487162284552487</v>
      </c>
      <c r="W40">
        <f t="shared" si="8"/>
        <v>0.22607935989152364</v>
      </c>
      <c r="X40">
        <f t="shared" si="8"/>
        <v>0.22609900481364997</v>
      </c>
      <c r="Y40">
        <f t="shared" si="8"/>
        <v>0.22635887734171325</v>
      </c>
      <c r="Z40">
        <f t="shared" si="8"/>
        <v>0.22664823395543157</v>
      </c>
      <c r="AA40">
        <f t="shared" si="8"/>
        <v>0.22699892418620313</v>
      </c>
      <c r="AB40">
        <f t="shared" si="8"/>
        <v>0.22697553839599513</v>
      </c>
      <c r="AC40">
        <f t="shared" si="8"/>
        <v>0.22756216977843563</v>
      </c>
      <c r="AD40">
        <f t="shared" si="8"/>
        <v>0.22766039735521579</v>
      </c>
      <c r="AE40">
        <f t="shared" si="8"/>
        <v>0.22755524209284539</v>
      </c>
      <c r="AF40">
        <f t="shared" si="8"/>
        <v>0.22675176725944016</v>
      </c>
      <c r="AG40">
        <f t="shared" si="8"/>
        <v>0.22648133658995412</v>
      </c>
      <c r="AH40">
        <f t="shared" si="8"/>
        <v>0.22610977784110073</v>
      </c>
      <c r="AI40">
        <f t="shared" si="8"/>
        <v>0.22628610259039281</v>
      </c>
      <c r="AJ40">
        <f t="shared" si="8"/>
        <v>0.22600016752363325</v>
      </c>
    </row>
    <row r="41" spans="2:36" x14ac:dyDescent="0.25">
      <c r="B41" t="s">
        <v>1107</v>
      </c>
      <c r="C41">
        <f>C16*C$4</f>
        <v>5.2943802605224265E-2</v>
      </c>
      <c r="D41">
        <f t="shared" ref="D41:AJ41" si="9">D16*D$4</f>
        <v>5.0757606554576423E-2</v>
      </c>
      <c r="E41">
        <f t="shared" si="9"/>
        <v>5.1664532386148737E-2</v>
      </c>
      <c r="F41">
        <f t="shared" si="9"/>
        <v>5.012840985017427E-2</v>
      </c>
      <c r="G41">
        <f t="shared" si="9"/>
        <v>5.0126427812538468E-2</v>
      </c>
      <c r="H41">
        <f t="shared" si="9"/>
        <v>4.9314717674794513E-2</v>
      </c>
      <c r="I41">
        <f t="shared" si="9"/>
        <v>4.9044234504261451E-2</v>
      </c>
      <c r="J41">
        <f t="shared" si="9"/>
        <v>4.9565774819859798E-2</v>
      </c>
      <c r="K41">
        <f t="shared" si="9"/>
        <v>4.9512243389485094E-2</v>
      </c>
      <c r="L41">
        <f t="shared" si="9"/>
        <v>4.9642736646344075E-2</v>
      </c>
      <c r="M41">
        <f t="shared" si="9"/>
        <v>4.9882135935054382E-2</v>
      </c>
      <c r="N41">
        <f t="shared" si="9"/>
        <v>5.0704297562247216E-2</v>
      </c>
      <c r="O41">
        <f t="shared" si="9"/>
        <v>5.063449040210332E-2</v>
      </c>
      <c r="P41">
        <f t="shared" si="9"/>
        <v>5.1670074540412378E-2</v>
      </c>
      <c r="Q41">
        <f t="shared" si="9"/>
        <v>5.1788248682557658E-2</v>
      </c>
      <c r="R41">
        <f t="shared" si="9"/>
        <v>5.2123474675316632E-2</v>
      </c>
      <c r="S41">
        <f t="shared" si="9"/>
        <v>5.2382801661664209E-2</v>
      </c>
      <c r="T41">
        <f t="shared" si="9"/>
        <v>5.2528204196022679E-2</v>
      </c>
      <c r="U41">
        <f t="shared" si="9"/>
        <v>5.270116200240936E-2</v>
      </c>
      <c r="V41">
        <f t="shared" si="9"/>
        <v>5.2767136536646587E-2</v>
      </c>
      <c r="W41">
        <f t="shared" si="9"/>
        <v>5.3045807838952644E-2</v>
      </c>
      <c r="X41">
        <f t="shared" si="9"/>
        <v>5.2937906001114365E-2</v>
      </c>
      <c r="Y41">
        <f t="shared" si="9"/>
        <v>5.2920348337320809E-2</v>
      </c>
      <c r="Z41">
        <f t="shared" si="9"/>
        <v>5.2918406882626896E-2</v>
      </c>
      <c r="AA41">
        <f t="shared" si="9"/>
        <v>5.2965621289151325E-2</v>
      </c>
      <c r="AB41">
        <f t="shared" si="9"/>
        <v>5.2871027280390767E-2</v>
      </c>
      <c r="AC41">
        <f t="shared" si="9"/>
        <v>5.3001329568209223E-2</v>
      </c>
      <c r="AD41">
        <f t="shared" si="9"/>
        <v>5.298230219384141E-2</v>
      </c>
      <c r="AE41">
        <f t="shared" si="9"/>
        <v>5.2892993149239974E-2</v>
      </c>
      <c r="AF41">
        <f t="shared" si="9"/>
        <v>5.2650899791953705E-2</v>
      </c>
      <c r="AG41">
        <f t="shared" si="9"/>
        <v>5.2552295975366266E-2</v>
      </c>
      <c r="AH41">
        <f t="shared" si="9"/>
        <v>5.2395790414583192E-2</v>
      </c>
      <c r="AI41">
        <f t="shared" si="9"/>
        <v>5.242321125324198E-2</v>
      </c>
      <c r="AJ41">
        <f t="shared" si="9"/>
        <v>5.232238986285026E-2</v>
      </c>
    </row>
    <row r="42" spans="2:36" x14ac:dyDescent="0.25">
      <c r="B42" t="s">
        <v>1108</v>
      </c>
      <c r="C42">
        <f>C17*C$4</f>
        <v>5.5653122981510518E-3</v>
      </c>
      <c r="D42">
        <f t="shared" ref="D42:AJ42" si="10">D17*D$4</f>
        <v>5.4963302345996182E-3</v>
      </c>
      <c r="E42">
        <f t="shared" si="10"/>
        <v>5.4414986695522265E-3</v>
      </c>
      <c r="F42">
        <f t="shared" si="10"/>
        <v>5.4461383502438674E-3</v>
      </c>
      <c r="G42">
        <f t="shared" si="10"/>
        <v>5.3950231630985283E-3</v>
      </c>
      <c r="H42">
        <f t="shared" si="10"/>
        <v>5.4229583395261887E-3</v>
      </c>
      <c r="I42">
        <f t="shared" si="10"/>
        <v>5.4271067010813294E-3</v>
      </c>
      <c r="J42">
        <f t="shared" si="10"/>
        <v>5.4406228538983132E-3</v>
      </c>
      <c r="K42">
        <f t="shared" si="10"/>
        <v>5.5487206772862445E-3</v>
      </c>
      <c r="L42">
        <f t="shared" si="10"/>
        <v>5.4977978443063458E-3</v>
      </c>
      <c r="M42">
        <f t="shared" si="10"/>
        <v>5.5748813352468271E-3</v>
      </c>
      <c r="N42">
        <f t="shared" si="10"/>
        <v>5.6578385601314977E-3</v>
      </c>
      <c r="O42">
        <f t="shared" si="10"/>
        <v>5.7257765675591561E-3</v>
      </c>
      <c r="P42">
        <f t="shared" si="10"/>
        <v>5.8013011025219424E-3</v>
      </c>
      <c r="Q42">
        <f t="shared" si="10"/>
        <v>5.8545802620413997E-3</v>
      </c>
      <c r="R42">
        <f t="shared" si="10"/>
        <v>5.9016830197719493E-3</v>
      </c>
      <c r="S42">
        <f t="shared" si="10"/>
        <v>5.9353546640549546E-3</v>
      </c>
      <c r="T42">
        <f t="shared" si="10"/>
        <v>5.965346898826298E-3</v>
      </c>
      <c r="U42">
        <f t="shared" si="10"/>
        <v>5.9932828171133171E-3</v>
      </c>
      <c r="V42">
        <f t="shared" si="10"/>
        <v>6.0202321649620175E-3</v>
      </c>
      <c r="W42">
        <f t="shared" si="10"/>
        <v>6.0419265243442681E-3</v>
      </c>
      <c r="X42">
        <f t="shared" si="10"/>
        <v>6.0582745723779521E-3</v>
      </c>
      <c r="Y42">
        <f t="shared" si="10"/>
        <v>6.0711276960456455E-3</v>
      </c>
      <c r="Z42">
        <f t="shared" si="10"/>
        <v>6.0848184277219972E-3</v>
      </c>
      <c r="AA42">
        <f t="shared" si="10"/>
        <v>6.0909474824577684E-3</v>
      </c>
      <c r="AB42">
        <f t="shared" si="10"/>
        <v>6.1030939612209826E-3</v>
      </c>
      <c r="AC42">
        <f t="shared" si="10"/>
        <v>6.1111585526905238E-3</v>
      </c>
      <c r="AD42">
        <f t="shared" si="10"/>
        <v>6.1148470584719995E-3</v>
      </c>
      <c r="AE42">
        <f t="shared" si="10"/>
        <v>6.1204243965025506E-3</v>
      </c>
      <c r="AF42">
        <f t="shared" si="10"/>
        <v>6.1056234115107379E-3</v>
      </c>
      <c r="AG42">
        <f t="shared" si="10"/>
        <v>6.1002037919148334E-3</v>
      </c>
      <c r="AH42">
        <f t="shared" si="10"/>
        <v>6.0990906962876176E-3</v>
      </c>
      <c r="AI42">
        <f t="shared" si="10"/>
        <v>6.0965790935023495E-3</v>
      </c>
      <c r="AJ42">
        <f t="shared" si="10"/>
        <v>6.0888876459684015E-3</v>
      </c>
    </row>
    <row r="43" spans="2:36" x14ac:dyDescent="0.25">
      <c r="B43" s="12" t="s">
        <v>1171</v>
      </c>
      <c r="C43">
        <f t="shared" ref="C43:C44" si="11">C18*C$4</f>
        <v>9.6869314573364271E-2</v>
      </c>
      <c r="D43">
        <f t="shared" ref="D43:AJ43" si="12">D18*D$4</f>
        <v>0.10280718597638773</v>
      </c>
      <c r="E43">
        <f t="shared" si="12"/>
        <v>9.7323055580547005E-2</v>
      </c>
      <c r="F43">
        <f t="shared" si="12"/>
        <v>0.10099936818968157</v>
      </c>
      <c r="G43">
        <f t="shared" si="12"/>
        <v>0.10073609625729164</v>
      </c>
      <c r="H43">
        <f t="shared" si="12"/>
        <v>0.10305229030290108</v>
      </c>
      <c r="I43">
        <f t="shared" si="12"/>
        <v>0.10540388268684109</v>
      </c>
      <c r="J43">
        <f t="shared" si="12"/>
        <v>0.10751743063169121</v>
      </c>
      <c r="K43">
        <f t="shared" si="12"/>
        <v>0.10923017948156084</v>
      </c>
      <c r="L43">
        <f t="shared" si="12"/>
        <v>0.11065415549180045</v>
      </c>
      <c r="M43">
        <f t="shared" si="12"/>
        <v>0.11422396662210026</v>
      </c>
      <c r="N43">
        <f t="shared" si="12"/>
        <v>0.11556213913672941</v>
      </c>
      <c r="O43">
        <f t="shared" si="12"/>
        <v>0.11957146242719194</v>
      </c>
      <c r="P43">
        <f t="shared" si="12"/>
        <v>0.11985793861522576</v>
      </c>
      <c r="Q43">
        <f t="shared" si="12"/>
        <v>0.1223326971090735</v>
      </c>
      <c r="R43">
        <f t="shared" si="12"/>
        <v>0.12378006453218253</v>
      </c>
      <c r="S43">
        <f t="shared" si="12"/>
        <v>0.12477997634464379</v>
      </c>
      <c r="T43">
        <f t="shared" si="12"/>
        <v>0.12661774283783081</v>
      </c>
      <c r="U43">
        <f t="shared" si="12"/>
        <v>0.12774826190295679</v>
      </c>
      <c r="V43">
        <f t="shared" si="12"/>
        <v>0.12910591143597247</v>
      </c>
      <c r="W43">
        <f t="shared" si="12"/>
        <v>0.12935651888474553</v>
      </c>
      <c r="X43">
        <f t="shared" si="12"/>
        <v>0.1307399876020435</v>
      </c>
      <c r="Y43">
        <f t="shared" si="12"/>
        <v>0.13159936417480725</v>
      </c>
      <c r="Z43">
        <f t="shared" si="12"/>
        <v>0.1322691108591732</v>
      </c>
      <c r="AA43">
        <f t="shared" si="12"/>
        <v>0.13254622661063981</v>
      </c>
      <c r="AB43">
        <f t="shared" si="12"/>
        <v>0.13366837619231411</v>
      </c>
      <c r="AC43">
        <f t="shared" si="12"/>
        <v>0.13370435520960899</v>
      </c>
      <c r="AD43">
        <f t="shared" si="12"/>
        <v>0.13406871368964629</v>
      </c>
      <c r="AE43">
        <f t="shared" si="12"/>
        <v>0.13480727563078446</v>
      </c>
      <c r="AF43">
        <f t="shared" si="12"/>
        <v>0.13498599346757439</v>
      </c>
      <c r="AG43">
        <f t="shared" si="12"/>
        <v>0.13513832438577253</v>
      </c>
      <c r="AH43">
        <f t="shared" si="12"/>
        <v>0.1357859104197299</v>
      </c>
      <c r="AI43">
        <f t="shared" si="12"/>
        <v>0.13564397229657024</v>
      </c>
      <c r="AJ43">
        <f t="shared" si="12"/>
        <v>0.13579898841967281</v>
      </c>
    </row>
    <row r="44" spans="2:36" x14ac:dyDescent="0.25">
      <c r="B44" s="12" t="s">
        <v>1172</v>
      </c>
      <c r="C44">
        <f t="shared" si="11"/>
        <v>3.3964863243285688E-2</v>
      </c>
      <c r="D44">
        <f t="shared" ref="D44:AJ44" si="13">D19*D$4</f>
        <v>3.5811036726677827E-2</v>
      </c>
      <c r="E44">
        <f t="shared" si="13"/>
        <v>3.7697033179024418E-2</v>
      </c>
      <c r="F44">
        <f t="shared" si="13"/>
        <v>3.8311275135855159E-2</v>
      </c>
      <c r="G44">
        <f t="shared" si="13"/>
        <v>3.9660648740573887E-2</v>
      </c>
      <c r="H44">
        <f t="shared" si="13"/>
        <v>4.0420488764224063E-2</v>
      </c>
      <c r="I44">
        <f t="shared" si="13"/>
        <v>4.0849165061073958E-2</v>
      </c>
      <c r="J44">
        <f t="shared" si="13"/>
        <v>4.1645518779802326E-2</v>
      </c>
      <c r="K44">
        <f t="shared" si="13"/>
        <v>4.2577987561897374E-2</v>
      </c>
      <c r="L44">
        <f t="shared" si="13"/>
        <v>4.38733123073776E-2</v>
      </c>
      <c r="M44">
        <f t="shared" si="13"/>
        <v>4.4787260884646837E-2</v>
      </c>
      <c r="N44">
        <f t="shared" si="13"/>
        <v>4.5961641349856544E-2</v>
      </c>
      <c r="O44">
        <f t="shared" si="13"/>
        <v>4.6656718406226282E-2</v>
      </c>
      <c r="P44">
        <f t="shared" si="13"/>
        <v>4.7919377373867526E-2</v>
      </c>
      <c r="Q44">
        <f t="shared" si="13"/>
        <v>4.8600455382019882E-2</v>
      </c>
      <c r="R44">
        <f t="shared" si="13"/>
        <v>4.9368726095218737E-2</v>
      </c>
      <c r="S44">
        <f t="shared" si="13"/>
        <v>5.0031005343346591E-2</v>
      </c>
      <c r="T44">
        <f t="shared" si="13"/>
        <v>5.0691637460755362E-2</v>
      </c>
      <c r="U44">
        <f t="shared" si="13"/>
        <v>5.1270600781195677E-2</v>
      </c>
      <c r="V44">
        <f t="shared" si="13"/>
        <v>5.1754653887964824E-2</v>
      </c>
      <c r="W44">
        <f t="shared" si="13"/>
        <v>5.2320540823735884E-2</v>
      </c>
      <c r="X44">
        <f t="shared" si="13"/>
        <v>5.2633694405021643E-2</v>
      </c>
      <c r="Y44">
        <f t="shared" si="13"/>
        <v>5.2979548241268798E-2</v>
      </c>
      <c r="Z44">
        <f t="shared" si="13"/>
        <v>5.3325631155354804E-2</v>
      </c>
      <c r="AA44">
        <f t="shared" si="13"/>
        <v>5.3663004635223902E-2</v>
      </c>
      <c r="AB44">
        <f t="shared" si="13"/>
        <v>5.3924431076696193E-2</v>
      </c>
      <c r="AC44">
        <f t="shared" si="13"/>
        <v>5.4295681822869063E-2</v>
      </c>
      <c r="AD44">
        <f t="shared" si="13"/>
        <v>5.4554636190927694E-2</v>
      </c>
      <c r="AE44">
        <f t="shared" si="13"/>
        <v>5.4768597375769487E-2</v>
      </c>
      <c r="AF44">
        <f t="shared" si="13"/>
        <v>5.4803775936309279E-2</v>
      </c>
      <c r="AG44">
        <f t="shared" si="13"/>
        <v>5.495300209768119E-2</v>
      </c>
      <c r="AH44">
        <f t="shared" si="13"/>
        <v>5.5081224657418396E-2</v>
      </c>
      <c r="AI44">
        <f t="shared" si="13"/>
        <v>5.531458489268596E-2</v>
      </c>
      <c r="AJ44">
        <f t="shared" si="13"/>
        <v>5.5457301922203675E-2</v>
      </c>
    </row>
    <row r="45" spans="2:36" x14ac:dyDescent="0.25">
      <c r="B45" t="s">
        <v>1102</v>
      </c>
      <c r="C45">
        <f t="shared" ref="C45" si="14">C22*C$5</f>
        <v>2.6522427510227754E-2</v>
      </c>
      <c r="D45">
        <f t="shared" ref="D45:AJ45" si="15">D22*D$5</f>
        <v>1.8603819904233596E-3</v>
      </c>
      <c r="E45">
        <f t="shared" si="15"/>
        <v>1.7990255461054255E-3</v>
      </c>
      <c r="F45">
        <f t="shared" si="15"/>
        <v>1.8731994216805697E-3</v>
      </c>
      <c r="G45">
        <f t="shared" si="15"/>
        <v>1.8696540728475029E-3</v>
      </c>
      <c r="H45">
        <f t="shared" si="15"/>
        <v>1.8874126046661641E-3</v>
      </c>
      <c r="I45">
        <f t="shared" si="15"/>
        <v>1.8994458393389317E-3</v>
      </c>
      <c r="J45">
        <f t="shared" si="15"/>
        <v>1.8837440917265562E-3</v>
      </c>
      <c r="K45">
        <f t="shared" si="15"/>
        <v>1.8570487861404783E-3</v>
      </c>
      <c r="L45">
        <f t="shared" si="15"/>
        <v>1.8880454752152613E-3</v>
      </c>
      <c r="M45">
        <f t="shared" si="15"/>
        <v>1.8776700355308713E-3</v>
      </c>
      <c r="N45">
        <f t="shared" si="15"/>
        <v>1.8376631036005891E-3</v>
      </c>
      <c r="O45">
        <f t="shared" si="15"/>
        <v>1.8505077259535509E-3</v>
      </c>
      <c r="P45">
        <f t="shared" si="15"/>
        <v>1.7919029420962586E-3</v>
      </c>
      <c r="Q45">
        <f t="shared" si="15"/>
        <v>1.7856338460223652E-3</v>
      </c>
      <c r="R45">
        <f t="shared" si="15"/>
        <v>1.7667552783682205E-3</v>
      </c>
      <c r="S45">
        <f t="shared" si="15"/>
        <v>1.7521047670790481E-3</v>
      </c>
      <c r="T45">
        <f t="shared" si="15"/>
        <v>1.744776158938808E-3</v>
      </c>
      <c r="U45">
        <f t="shared" si="15"/>
        <v>1.7345183442912099E-3</v>
      </c>
      <c r="V45">
        <f t="shared" si="15"/>
        <v>1.7292421571714867E-3</v>
      </c>
      <c r="W45">
        <f t="shared" si="15"/>
        <v>1.7143787272367005E-3</v>
      </c>
      <c r="X45">
        <f t="shared" si="15"/>
        <v>1.7166682504823742E-3</v>
      </c>
      <c r="Y45">
        <f t="shared" si="15"/>
        <v>1.7149509245550662E-3</v>
      </c>
      <c r="Z45">
        <f t="shared" si="15"/>
        <v>1.7141116616988174E-3</v>
      </c>
      <c r="AA45">
        <f t="shared" si="15"/>
        <v>1.7100710605222032E-3</v>
      </c>
      <c r="AB45">
        <f t="shared" si="15"/>
        <v>1.7117162707769599E-3</v>
      </c>
      <c r="AC45">
        <f t="shared" si="15"/>
        <v>1.7035996593891898E-3</v>
      </c>
      <c r="AD45">
        <f t="shared" si="15"/>
        <v>1.7024651010051879E-3</v>
      </c>
      <c r="AE45">
        <f t="shared" si="15"/>
        <v>1.7045483188458908E-3</v>
      </c>
      <c r="AF45">
        <f t="shared" si="15"/>
        <v>1.7147643981898673E-3</v>
      </c>
      <c r="AG45">
        <f t="shared" si="15"/>
        <v>1.7165034813978232E-3</v>
      </c>
      <c r="AH45">
        <f t="shared" si="15"/>
        <v>1.7217812721161837E-3</v>
      </c>
      <c r="AI45">
        <f t="shared" si="15"/>
        <v>1.7192129234837319E-3</v>
      </c>
      <c r="AJ45">
        <f t="shared" si="15"/>
        <v>1.7227761019863303E-3</v>
      </c>
    </row>
    <row r="46" spans="2:36" x14ac:dyDescent="0.25">
      <c r="B46" t="s">
        <v>1109</v>
      </c>
      <c r="C46">
        <f>C23*C$5</f>
        <v>9.512384154801147E-2</v>
      </c>
      <c r="D46">
        <f t="shared" ref="D46:AJ46" si="16">D23*D$5</f>
        <v>2.1712034843693044E-2</v>
      </c>
      <c r="E46">
        <f t="shared" si="16"/>
        <v>2.0609830425343888E-2</v>
      </c>
      <c r="F46">
        <f t="shared" si="16"/>
        <v>2.0980791631591184E-2</v>
      </c>
      <c r="G46">
        <f t="shared" si="16"/>
        <v>2.0655124090089093E-2</v>
      </c>
      <c r="H46">
        <f t="shared" si="16"/>
        <v>2.0481214703809196E-2</v>
      </c>
      <c r="I46">
        <f t="shared" si="16"/>
        <v>2.0298144685801069E-2</v>
      </c>
      <c r="J46">
        <f t="shared" si="16"/>
        <v>2.0081374782314785E-2</v>
      </c>
      <c r="K46">
        <f t="shared" si="16"/>
        <v>1.9868676617372211E-2</v>
      </c>
      <c r="L46">
        <f t="shared" si="16"/>
        <v>1.9581318875597241E-2</v>
      </c>
      <c r="M46">
        <f t="shared" si="16"/>
        <v>1.931764690410815E-2</v>
      </c>
      <c r="N46">
        <f t="shared" si="16"/>
        <v>1.8810944205973571E-2</v>
      </c>
      <c r="O46">
        <f t="shared" si="16"/>
        <v>1.8656786873414207E-2</v>
      </c>
      <c r="P46">
        <f t="shared" si="16"/>
        <v>1.8100445874167776E-2</v>
      </c>
      <c r="Q46">
        <f t="shared" si="16"/>
        <v>1.7908190795844554E-2</v>
      </c>
      <c r="R46">
        <f t="shared" si="16"/>
        <v>1.7646647636090109E-2</v>
      </c>
      <c r="S46">
        <f t="shared" si="16"/>
        <v>1.7430092161893763E-2</v>
      </c>
      <c r="T46">
        <f t="shared" si="16"/>
        <v>1.7257849402304001E-2</v>
      </c>
      <c r="U46">
        <f t="shared" si="16"/>
        <v>1.708707370416486E-2</v>
      </c>
      <c r="V46">
        <f t="shared" si="16"/>
        <v>1.695631168761998E-2</v>
      </c>
      <c r="W46">
        <f t="shared" si="16"/>
        <v>1.6768311648801722E-2</v>
      </c>
      <c r="X46">
        <f t="shared" si="16"/>
        <v>1.6713723528078681E-2</v>
      </c>
      <c r="Y46">
        <f t="shared" si="16"/>
        <v>1.6639825652482513E-2</v>
      </c>
      <c r="Z46">
        <f t="shared" si="16"/>
        <v>1.6575411335992902E-2</v>
      </c>
      <c r="AA46">
        <f t="shared" si="16"/>
        <v>1.6490698751507556E-2</v>
      </c>
      <c r="AB46">
        <f t="shared" si="16"/>
        <v>1.6446664050486979E-2</v>
      </c>
      <c r="AC46">
        <f t="shared" si="16"/>
        <v>1.6339613280630032E-2</v>
      </c>
      <c r="AD46">
        <f t="shared" si="16"/>
        <v>1.6287951489111926E-2</v>
      </c>
      <c r="AE46">
        <f t="shared" si="16"/>
        <v>1.6255601947809322E-2</v>
      </c>
      <c r="AF46">
        <f t="shared" si="16"/>
        <v>1.6301447165980854E-2</v>
      </c>
      <c r="AG46">
        <f t="shared" si="16"/>
        <v>1.6291171806437826E-2</v>
      </c>
      <c r="AH46">
        <f t="shared" si="16"/>
        <v>1.6293903290054278E-2</v>
      </c>
      <c r="AI46">
        <f t="shared" si="16"/>
        <v>1.6242054708879516E-2</v>
      </c>
      <c r="AJ46">
        <f t="shared" si="16"/>
        <v>1.6237208754482192E-2</v>
      </c>
    </row>
    <row r="47" spans="2:36" x14ac:dyDescent="0.25">
      <c r="B47" t="s">
        <v>1110</v>
      </c>
      <c r="C47">
        <f>C24*C$5</f>
        <v>6.7128654471558646E-3</v>
      </c>
      <c r="D47">
        <f t="shared" ref="D47:AJ47" si="17">D24*D$5</f>
        <v>8.7010039179968079E-2</v>
      </c>
      <c r="E47">
        <f t="shared" si="17"/>
        <v>8.4205740742059665E-2</v>
      </c>
      <c r="F47">
        <f t="shared" si="17"/>
        <v>8.4625048944580089E-2</v>
      </c>
      <c r="G47">
        <f t="shared" si="17"/>
        <v>8.338272240552598E-2</v>
      </c>
      <c r="H47">
        <f t="shared" si="17"/>
        <v>8.2837660311178479E-2</v>
      </c>
      <c r="I47">
        <f t="shared" si="17"/>
        <v>8.2391364777818443E-2</v>
      </c>
      <c r="J47">
        <f t="shared" si="17"/>
        <v>8.1124910086395496E-2</v>
      </c>
      <c r="K47">
        <f t="shared" si="17"/>
        <v>7.9672756063287081E-2</v>
      </c>
      <c r="L47">
        <f t="shared" si="17"/>
        <v>7.9003944634739962E-2</v>
      </c>
      <c r="M47">
        <f t="shared" si="17"/>
        <v>7.7646297143649567E-2</v>
      </c>
      <c r="N47">
        <f t="shared" si="17"/>
        <v>7.5819720634762097E-2</v>
      </c>
      <c r="O47">
        <f t="shared" si="17"/>
        <v>7.4912050509585534E-2</v>
      </c>
      <c r="P47">
        <f t="shared" si="17"/>
        <v>7.2879025339492629E-2</v>
      </c>
      <c r="Q47">
        <f t="shared" si="17"/>
        <v>7.1979110249612052E-2</v>
      </c>
      <c r="R47">
        <f t="shared" si="17"/>
        <v>7.0914828179399925E-2</v>
      </c>
      <c r="S47">
        <f t="shared" si="17"/>
        <v>7.0062553299433575E-2</v>
      </c>
      <c r="T47">
        <f t="shared" si="17"/>
        <v>6.9331298775961794E-2</v>
      </c>
      <c r="U47">
        <f t="shared" si="17"/>
        <v>6.8626222148412686E-2</v>
      </c>
      <c r="V47">
        <f t="shared" si="17"/>
        <v>6.8041764047908473E-2</v>
      </c>
      <c r="W47">
        <f t="shared" si="17"/>
        <v>6.7358890443154934E-2</v>
      </c>
      <c r="X47">
        <f t="shared" si="17"/>
        <v>6.7053527344985445E-2</v>
      </c>
      <c r="Y47">
        <f t="shared" si="17"/>
        <v>6.6710079548953014E-2</v>
      </c>
      <c r="Z47">
        <f t="shared" si="17"/>
        <v>6.6403664652831429E-2</v>
      </c>
      <c r="AA47">
        <f t="shared" si="17"/>
        <v>6.6084793349361806E-2</v>
      </c>
      <c r="AB47">
        <f t="shared" si="17"/>
        <v>6.5839150929977705E-2</v>
      </c>
      <c r="AC47">
        <f t="shared" si="17"/>
        <v>6.5463960774364796E-2</v>
      </c>
      <c r="AD47">
        <f t="shared" si="17"/>
        <v>6.5250401159349963E-2</v>
      </c>
      <c r="AE47">
        <f t="shared" si="17"/>
        <v>6.508560371024269E-2</v>
      </c>
      <c r="AF47">
        <f t="shared" si="17"/>
        <v>6.5239628544146278E-2</v>
      </c>
      <c r="AG47">
        <f t="shared" si="17"/>
        <v>6.5197937404442269E-2</v>
      </c>
      <c r="AH47">
        <f t="shared" si="17"/>
        <v>6.51555810659845E-2</v>
      </c>
      <c r="AI47">
        <f t="shared" si="17"/>
        <v>6.498137462964293E-2</v>
      </c>
      <c r="AJ47">
        <f t="shared" si="17"/>
        <v>6.4947935155771325E-2</v>
      </c>
    </row>
    <row r="48" spans="2:36" x14ac:dyDescent="0.25">
      <c r="B48" t="s">
        <v>1111</v>
      </c>
      <c r="C48">
        <f>C25*C$5</f>
        <v>4.4309787233270462E-2</v>
      </c>
      <c r="D48">
        <f t="shared" ref="D48:AJ48" si="18">D25*D$5</f>
        <v>0.18814219807198496</v>
      </c>
      <c r="E48">
        <f t="shared" si="18"/>
        <v>0.19729162187536961</v>
      </c>
      <c r="F48">
        <f t="shared" si="18"/>
        <v>0.19369294781176985</v>
      </c>
      <c r="G48">
        <f t="shared" si="18"/>
        <v>0.1948826127361048</v>
      </c>
      <c r="H48">
        <f t="shared" si="18"/>
        <v>0.19289074806371512</v>
      </c>
      <c r="I48">
        <f t="shared" si="18"/>
        <v>0.19012262878233718</v>
      </c>
      <c r="J48">
        <f t="shared" si="18"/>
        <v>0.1872993186076985</v>
      </c>
      <c r="K48">
        <f t="shared" si="18"/>
        <v>0.18520509491570006</v>
      </c>
      <c r="L48">
        <f t="shared" si="18"/>
        <v>0.18322281415865499</v>
      </c>
      <c r="M48">
        <f t="shared" si="18"/>
        <v>0.17832448566375278</v>
      </c>
      <c r="N48">
        <f t="shared" si="18"/>
        <v>0.17583615178217521</v>
      </c>
      <c r="O48">
        <f t="shared" si="18"/>
        <v>0.17072035140510819</v>
      </c>
      <c r="P48">
        <f t="shared" si="18"/>
        <v>0.1693209631237774</v>
      </c>
      <c r="Q48">
        <f t="shared" si="18"/>
        <v>0.16612129239153509</v>
      </c>
      <c r="R48">
        <f t="shared" si="18"/>
        <v>0.16400791083773236</v>
      </c>
      <c r="S48">
        <f t="shared" si="18"/>
        <v>0.16255534618957221</v>
      </c>
      <c r="T48">
        <f t="shared" si="18"/>
        <v>0.1603052177767062</v>
      </c>
      <c r="U48">
        <f t="shared" si="18"/>
        <v>0.15882042962620699</v>
      </c>
      <c r="V48">
        <f t="shared" si="18"/>
        <v>0.15717015715447513</v>
      </c>
      <c r="W48">
        <f t="shared" si="18"/>
        <v>0.15661157010847634</v>
      </c>
      <c r="X48">
        <f t="shared" si="18"/>
        <v>0.15515538518635005</v>
      </c>
      <c r="Y48">
        <f t="shared" si="18"/>
        <v>0.15420760265828681</v>
      </c>
      <c r="Z48">
        <f t="shared" si="18"/>
        <v>0.1533823560445684</v>
      </c>
      <c r="AA48">
        <f t="shared" si="18"/>
        <v>0.15306897581379689</v>
      </c>
      <c r="AB48">
        <f t="shared" si="18"/>
        <v>0.15192831160400491</v>
      </c>
      <c r="AC48">
        <f t="shared" si="18"/>
        <v>0.15179360022156441</v>
      </c>
      <c r="AD48">
        <f t="shared" si="18"/>
        <v>0.15145409264478421</v>
      </c>
      <c r="AE48">
        <f t="shared" si="18"/>
        <v>0.1507648079071546</v>
      </c>
      <c r="AF48">
        <f t="shared" si="18"/>
        <v>0.15092908274055988</v>
      </c>
      <c r="AG48">
        <f t="shared" si="18"/>
        <v>0.15094351341004594</v>
      </c>
      <c r="AH48">
        <f t="shared" si="18"/>
        <v>0.15044063215889922</v>
      </c>
      <c r="AI48">
        <f t="shared" si="18"/>
        <v>0.15062448740960718</v>
      </c>
      <c r="AJ48">
        <f t="shared" si="18"/>
        <v>0.15062832247636682</v>
      </c>
    </row>
    <row r="49" spans="2:36" x14ac:dyDescent="0.25">
      <c r="B49" t="s">
        <v>1112</v>
      </c>
      <c r="C49">
        <f>C26*C$5</f>
        <v>2.3974095469593355E-2</v>
      </c>
      <c r="D49">
        <f t="shared" ref="D49:AJ49" si="19">D26*D$5</f>
        <v>4.5947093445423581E-2</v>
      </c>
      <c r="E49">
        <f t="shared" si="19"/>
        <v>4.8542657613851264E-2</v>
      </c>
      <c r="F49">
        <f t="shared" si="19"/>
        <v>4.6999590149825722E-2</v>
      </c>
      <c r="G49">
        <f t="shared" si="19"/>
        <v>4.7422062187461526E-2</v>
      </c>
      <c r="H49">
        <f t="shared" si="19"/>
        <v>4.6267542325205489E-2</v>
      </c>
      <c r="I49">
        <f t="shared" si="19"/>
        <v>4.5268495495738546E-2</v>
      </c>
      <c r="J49">
        <f t="shared" si="19"/>
        <v>4.4924565180140194E-2</v>
      </c>
      <c r="K49">
        <f t="shared" si="19"/>
        <v>4.3942916610514901E-2</v>
      </c>
      <c r="L49">
        <f t="shared" si="19"/>
        <v>4.3766423353655923E-2</v>
      </c>
      <c r="M49">
        <f t="shared" si="19"/>
        <v>4.2402764064945628E-2</v>
      </c>
      <c r="N49">
        <f t="shared" si="19"/>
        <v>4.1834492437752772E-2</v>
      </c>
      <c r="O49">
        <f t="shared" si="19"/>
        <v>4.0370629597896675E-2</v>
      </c>
      <c r="P49">
        <f t="shared" si="19"/>
        <v>4.0066935459587616E-2</v>
      </c>
      <c r="Q49">
        <f t="shared" si="19"/>
        <v>3.9191961317442334E-2</v>
      </c>
      <c r="R49">
        <f t="shared" si="19"/>
        <v>3.863338532468337E-2</v>
      </c>
      <c r="S49">
        <f t="shared" si="19"/>
        <v>3.8249298338335784E-2</v>
      </c>
      <c r="T49">
        <f t="shared" si="19"/>
        <v>3.772435580397733E-2</v>
      </c>
      <c r="U49">
        <f t="shared" si="19"/>
        <v>3.7337157997590624E-2</v>
      </c>
      <c r="V49">
        <f t="shared" si="19"/>
        <v>3.6880683463353402E-2</v>
      </c>
      <c r="W49">
        <f t="shared" si="19"/>
        <v>3.6746332161047363E-2</v>
      </c>
      <c r="X49">
        <f t="shared" si="19"/>
        <v>3.6327453998885637E-2</v>
      </c>
      <c r="Y49">
        <f t="shared" si="19"/>
        <v>3.605213166267919E-2</v>
      </c>
      <c r="Z49">
        <f t="shared" si="19"/>
        <v>3.5812103117373095E-2</v>
      </c>
      <c r="AA49">
        <f t="shared" si="19"/>
        <v>3.5715558710848687E-2</v>
      </c>
      <c r="AB49">
        <f t="shared" si="19"/>
        <v>3.5389742719609228E-2</v>
      </c>
      <c r="AC49">
        <f t="shared" si="19"/>
        <v>3.5354130431790788E-2</v>
      </c>
      <c r="AD49">
        <f t="shared" si="19"/>
        <v>3.5247177806158603E-2</v>
      </c>
      <c r="AE49">
        <f t="shared" si="19"/>
        <v>3.5043806850760015E-2</v>
      </c>
      <c r="AF49">
        <f t="shared" si="19"/>
        <v>3.5045160208046294E-2</v>
      </c>
      <c r="AG49">
        <f t="shared" si="19"/>
        <v>3.5024644024633747E-2</v>
      </c>
      <c r="AH49">
        <f t="shared" si="19"/>
        <v>3.4861189585416806E-2</v>
      </c>
      <c r="AI49">
        <f t="shared" si="19"/>
        <v>3.4894848746758016E-2</v>
      </c>
      <c r="AJ49">
        <f t="shared" si="19"/>
        <v>3.4872690137149741E-2</v>
      </c>
    </row>
    <row r="50" spans="2:36" x14ac:dyDescent="0.25">
      <c r="B50" t="s">
        <v>1113</v>
      </c>
      <c r="C50">
        <f>C27*C$5</f>
        <v>3.0521236299302364E-2</v>
      </c>
      <c r="D50">
        <f t="shared" ref="D50:AJ50" si="20">D27*D$5</f>
        <v>4.9754197654003829E-3</v>
      </c>
      <c r="E50">
        <f t="shared" si="20"/>
        <v>5.112691330447775E-3</v>
      </c>
      <c r="F50">
        <f t="shared" si="20"/>
        <v>5.1062116497561302E-3</v>
      </c>
      <c r="G50">
        <f t="shared" si="20"/>
        <v>5.1039568369014706E-3</v>
      </c>
      <c r="H50">
        <f t="shared" si="20"/>
        <v>5.0878716604738127E-3</v>
      </c>
      <c r="I50">
        <f t="shared" si="20"/>
        <v>5.0092932989186691E-3</v>
      </c>
      <c r="J50">
        <f t="shared" si="20"/>
        <v>4.9311771461016873E-3</v>
      </c>
      <c r="K50">
        <f t="shared" si="20"/>
        <v>4.9245793227137569E-3</v>
      </c>
      <c r="L50">
        <f t="shared" si="20"/>
        <v>4.8470121556936519E-3</v>
      </c>
      <c r="M50">
        <f t="shared" si="20"/>
        <v>4.7389786647531722E-3</v>
      </c>
      <c r="N50">
        <f t="shared" si="20"/>
        <v>4.6681014398685019E-3</v>
      </c>
      <c r="O50">
        <f t="shared" si="20"/>
        <v>4.5651334324408443E-3</v>
      </c>
      <c r="P50">
        <f t="shared" si="20"/>
        <v>4.4985488974780569E-3</v>
      </c>
      <c r="Q50">
        <f t="shared" si="20"/>
        <v>4.4305897379586E-3</v>
      </c>
      <c r="R50">
        <f t="shared" si="20"/>
        <v>4.3742669802280523E-3</v>
      </c>
      <c r="S50">
        <f t="shared" si="20"/>
        <v>4.333925335945045E-3</v>
      </c>
      <c r="T50">
        <f t="shared" si="20"/>
        <v>4.284153101173702E-3</v>
      </c>
      <c r="U50">
        <f t="shared" si="20"/>
        <v>4.2460571828866825E-3</v>
      </c>
      <c r="V50">
        <f t="shared" si="20"/>
        <v>4.2077378350379819E-3</v>
      </c>
      <c r="W50">
        <f t="shared" si="20"/>
        <v>4.1854134756557316E-3</v>
      </c>
      <c r="X50">
        <f t="shared" si="20"/>
        <v>4.1573554276220486E-3</v>
      </c>
      <c r="Y50">
        <f t="shared" si="20"/>
        <v>4.1359723039543555E-3</v>
      </c>
      <c r="Z50">
        <f t="shared" si="20"/>
        <v>4.1178515722780024E-3</v>
      </c>
      <c r="AA50">
        <f t="shared" si="20"/>
        <v>4.1072225175422311E-3</v>
      </c>
      <c r="AB50">
        <f t="shared" si="20"/>
        <v>4.0851660387790168E-3</v>
      </c>
      <c r="AC50">
        <f t="shared" si="20"/>
        <v>4.0764014473094762E-3</v>
      </c>
      <c r="AD50">
        <f t="shared" si="20"/>
        <v>4.0679829415280018E-3</v>
      </c>
      <c r="AE50">
        <f t="shared" si="20"/>
        <v>4.0550356034974502E-3</v>
      </c>
      <c r="AF50">
        <f t="shared" si="20"/>
        <v>4.0639865884892637E-3</v>
      </c>
      <c r="AG50">
        <f t="shared" si="20"/>
        <v>4.0656162080851673E-3</v>
      </c>
      <c r="AH50">
        <f t="shared" si="20"/>
        <v>4.0579893037123831E-3</v>
      </c>
      <c r="AI50">
        <f t="shared" si="20"/>
        <v>4.0581109064976488E-3</v>
      </c>
      <c r="AJ50">
        <f t="shared" si="20"/>
        <v>4.0582223540315977E-3</v>
      </c>
    </row>
    <row r="51" spans="2:36" x14ac:dyDescent="0.25">
      <c r="B51" s="12" t="s">
        <v>1171</v>
      </c>
      <c r="C51">
        <f t="shared" ref="C51:R52" si="21">C28*C$5</f>
        <v>0.11064276316113213</v>
      </c>
      <c r="D51">
        <f t="shared" si="21"/>
        <v>0.11192592269104379</v>
      </c>
      <c r="E51">
        <f t="shared" si="21"/>
        <v>0.11523532367282804</v>
      </c>
      <c r="F51">
        <f t="shared" si="21"/>
        <v>0.11542760712253554</v>
      </c>
      <c r="G51">
        <f t="shared" si="21"/>
        <v>0.11628863505991871</v>
      </c>
      <c r="H51">
        <f t="shared" si="21"/>
        <v>0.11571559179949803</v>
      </c>
      <c r="I51">
        <f t="shared" si="21"/>
        <v>0.11484806612035628</v>
      </c>
      <c r="J51">
        <f t="shared" si="21"/>
        <v>0.11376392270521585</v>
      </c>
      <c r="K51">
        <f t="shared" si="21"/>
        <v>0.11195212677985344</v>
      </c>
      <c r="L51">
        <f t="shared" si="21"/>
        <v>0.111947463417528</v>
      </c>
      <c r="M51">
        <f t="shared" si="21"/>
        <v>0.10976443274789251</v>
      </c>
      <c r="N51">
        <f t="shared" si="21"/>
        <v>0.10817473399813239</v>
      </c>
      <c r="O51">
        <f t="shared" si="21"/>
        <v>0.10602030224488358</v>
      </c>
      <c r="P51">
        <f t="shared" si="21"/>
        <v>0.104543226054764</v>
      </c>
      <c r="Q51">
        <f t="shared" si="21"/>
        <v>0.10311053402441268</v>
      </c>
      <c r="R51">
        <f t="shared" si="21"/>
        <v>0.10195393230178942</v>
      </c>
      <c r="S51">
        <f t="shared" ref="D51:AJ52" si="22">S28*S$5</f>
        <v>0.10126545003511433</v>
      </c>
      <c r="T51">
        <f t="shared" si="22"/>
        <v>0.10012555886667891</v>
      </c>
      <c r="U51">
        <f t="shared" si="22"/>
        <v>9.9370022582063761E-2</v>
      </c>
      <c r="V51">
        <f t="shared" si="22"/>
        <v>9.8610871613345447E-2</v>
      </c>
      <c r="W51">
        <f t="shared" si="22"/>
        <v>9.8178085135733145E-2</v>
      </c>
      <c r="X51">
        <f t="shared" si="22"/>
        <v>9.770834194978624E-2</v>
      </c>
      <c r="Y51">
        <f t="shared" si="22"/>
        <v>9.7256397392411903E-2</v>
      </c>
      <c r="Z51">
        <f t="shared" si="22"/>
        <v>9.6904289880661465E-2</v>
      </c>
      <c r="AA51">
        <f t="shared" si="22"/>
        <v>9.6838468561658772E-2</v>
      </c>
      <c r="AB51">
        <f t="shared" si="22"/>
        <v>9.6340059467783928E-2</v>
      </c>
      <c r="AC51">
        <f t="shared" si="22"/>
        <v>9.6212562962844056E-2</v>
      </c>
      <c r="AD51">
        <f t="shared" si="22"/>
        <v>9.6096841209128855E-2</v>
      </c>
      <c r="AE51">
        <f t="shared" si="22"/>
        <v>9.5914269065087487E-2</v>
      </c>
      <c r="AF51">
        <f t="shared" si="22"/>
        <v>9.617532932512797E-2</v>
      </c>
      <c r="AG51">
        <f t="shared" si="22"/>
        <v>9.6285638693351105E-2</v>
      </c>
      <c r="AH51">
        <f t="shared" si="22"/>
        <v>9.6205938397053062E-2</v>
      </c>
      <c r="AI51">
        <f t="shared" si="22"/>
        <v>9.6281802261005661E-2</v>
      </c>
      <c r="AJ51">
        <f t="shared" si="22"/>
        <v>9.637391726599949E-2</v>
      </c>
    </row>
    <row r="52" spans="2:36" x14ac:dyDescent="0.25">
      <c r="B52" s="12" t="s">
        <v>1172</v>
      </c>
      <c r="C52">
        <f t="shared" si="21"/>
        <v>0.13478712960463238</v>
      </c>
      <c r="D52">
        <f t="shared" si="22"/>
        <v>0.13624850934006175</v>
      </c>
      <c r="E52">
        <f t="shared" si="22"/>
        <v>0.13882693690926828</v>
      </c>
      <c r="F52">
        <f t="shared" si="22"/>
        <v>0.13920717479687314</v>
      </c>
      <c r="G52">
        <f t="shared" si="22"/>
        <v>0.1397715627467255</v>
      </c>
      <c r="H52">
        <f t="shared" si="22"/>
        <v>0.13915497904109328</v>
      </c>
      <c r="I52">
        <f t="shared" si="22"/>
        <v>0.13809186092329842</v>
      </c>
      <c r="J52">
        <f t="shared" si="22"/>
        <v>0.13679374851660187</v>
      </c>
      <c r="K52">
        <f t="shared" si="22"/>
        <v>0.13572172681258318</v>
      </c>
      <c r="L52">
        <f t="shared" si="22"/>
        <v>0.1345787311009112</v>
      </c>
      <c r="M52">
        <f t="shared" si="22"/>
        <v>0.13212088873672467</v>
      </c>
      <c r="N52">
        <f t="shared" si="22"/>
        <v>0.13004201852019387</v>
      </c>
      <c r="O52">
        <f t="shared" si="22"/>
        <v>0.12768798752229427</v>
      </c>
      <c r="P52">
        <f t="shared" si="22"/>
        <v>0.12564101135943159</v>
      </c>
      <c r="Q52">
        <f t="shared" si="22"/>
        <v>0.12400747328519618</v>
      </c>
      <c r="R52">
        <f t="shared" si="22"/>
        <v>0.12259495818900934</v>
      </c>
      <c r="S52">
        <f t="shared" si="22"/>
        <v>0.12164882351114466</v>
      </c>
      <c r="T52">
        <f t="shared" si="22"/>
        <v>0.12038812545279112</v>
      </c>
      <c r="U52">
        <f t="shared" si="22"/>
        <v>0.1194503573107896</v>
      </c>
      <c r="V52">
        <f t="shared" si="22"/>
        <v>0.11854167761011589</v>
      </c>
      <c r="W52">
        <f t="shared" si="22"/>
        <v>0.11791199124556687</v>
      </c>
      <c r="X52">
        <f t="shared" si="22"/>
        <v>0.11736299227460585</v>
      </c>
      <c r="Y52">
        <f t="shared" si="22"/>
        <v>0.11684281207006195</v>
      </c>
      <c r="Z52">
        <f t="shared" si="22"/>
        <v>0.11641097342001046</v>
      </c>
      <c r="AA52">
        <f t="shared" si="22"/>
        <v>0.1162299868283221</v>
      </c>
      <c r="AB52">
        <f t="shared" si="22"/>
        <v>0.11570713370871001</v>
      </c>
      <c r="AC52">
        <f t="shared" si="22"/>
        <v>0.11546917792071024</v>
      </c>
      <c r="AD52">
        <f t="shared" si="22"/>
        <v>0.11530214405426183</v>
      </c>
      <c r="AE52">
        <f t="shared" si="22"/>
        <v>0.11508492524480371</v>
      </c>
      <c r="AF52">
        <f t="shared" si="22"/>
        <v>0.11540154838726771</v>
      </c>
      <c r="AG52">
        <f t="shared" si="22"/>
        <v>0.11550947706019214</v>
      </c>
      <c r="AH52">
        <f t="shared" si="22"/>
        <v>0.11540839469745917</v>
      </c>
      <c r="AI52">
        <f t="shared" si="22"/>
        <v>0.11543135540845048</v>
      </c>
      <c r="AJ52">
        <f t="shared" si="22"/>
        <v>0.11552130423402743</v>
      </c>
    </row>
    <row r="54" spans="2:36" x14ac:dyDescent="0.25">
      <c r="B54" s="1" t="s">
        <v>1117</v>
      </c>
      <c r="C54">
        <f>C36</f>
        <v>2017</v>
      </c>
      <c r="D54">
        <f t="shared" ref="D54:AJ54" si="23">D36</f>
        <v>2018</v>
      </c>
      <c r="E54">
        <f t="shared" si="23"/>
        <v>2019</v>
      </c>
      <c r="F54">
        <f t="shared" si="23"/>
        <v>2020</v>
      </c>
      <c r="G54">
        <f t="shared" si="23"/>
        <v>2021</v>
      </c>
      <c r="H54">
        <f t="shared" si="23"/>
        <v>2022</v>
      </c>
      <c r="I54">
        <f t="shared" si="23"/>
        <v>2023</v>
      </c>
      <c r="J54">
        <f t="shared" si="23"/>
        <v>2024</v>
      </c>
      <c r="K54">
        <f t="shared" si="23"/>
        <v>2025</v>
      </c>
      <c r="L54">
        <f t="shared" si="23"/>
        <v>2026</v>
      </c>
      <c r="M54">
        <f t="shared" si="23"/>
        <v>2027</v>
      </c>
      <c r="N54">
        <f t="shared" si="23"/>
        <v>2028</v>
      </c>
      <c r="O54">
        <f t="shared" si="23"/>
        <v>2029</v>
      </c>
      <c r="P54">
        <f t="shared" si="23"/>
        <v>2030</v>
      </c>
      <c r="Q54">
        <f t="shared" si="23"/>
        <v>2031</v>
      </c>
      <c r="R54">
        <f t="shared" si="23"/>
        <v>2032</v>
      </c>
      <c r="S54">
        <f t="shared" si="23"/>
        <v>2033</v>
      </c>
      <c r="T54">
        <f t="shared" si="23"/>
        <v>2034</v>
      </c>
      <c r="U54">
        <f t="shared" si="23"/>
        <v>2035</v>
      </c>
      <c r="V54">
        <f t="shared" si="23"/>
        <v>2036</v>
      </c>
      <c r="W54">
        <f t="shared" si="23"/>
        <v>2037</v>
      </c>
      <c r="X54">
        <f t="shared" si="23"/>
        <v>2038</v>
      </c>
      <c r="Y54">
        <f t="shared" si="23"/>
        <v>2039</v>
      </c>
      <c r="Z54">
        <f t="shared" si="23"/>
        <v>2040</v>
      </c>
      <c r="AA54">
        <f t="shared" si="23"/>
        <v>2041</v>
      </c>
      <c r="AB54">
        <f t="shared" si="23"/>
        <v>2042</v>
      </c>
      <c r="AC54">
        <f t="shared" si="23"/>
        <v>2043</v>
      </c>
      <c r="AD54">
        <f t="shared" si="23"/>
        <v>2044</v>
      </c>
      <c r="AE54">
        <f t="shared" si="23"/>
        <v>2045</v>
      </c>
      <c r="AF54">
        <f t="shared" si="23"/>
        <v>2046</v>
      </c>
      <c r="AG54">
        <f t="shared" si="23"/>
        <v>2047</v>
      </c>
      <c r="AH54">
        <f t="shared" si="23"/>
        <v>2048</v>
      </c>
      <c r="AI54">
        <f t="shared" si="23"/>
        <v>2049</v>
      </c>
      <c r="AJ54">
        <f t="shared" si="23"/>
        <v>2050</v>
      </c>
    </row>
    <row r="55" spans="2:36" x14ac:dyDescent="0.25">
      <c r="B55" s="31" t="s">
        <v>1120</v>
      </c>
      <c r="C55">
        <f t="shared" ref="C55:AJ55" si="24">C12*C$8</f>
        <v>1.763737146674018E-4</v>
      </c>
      <c r="D55">
        <f t="shared" si="24"/>
        <v>3.7452815260258118E-4</v>
      </c>
      <c r="E55">
        <f t="shared" si="24"/>
        <v>5.7524056752406288E-4</v>
      </c>
      <c r="F55">
        <f t="shared" si="24"/>
        <v>7.094335691558354E-4</v>
      </c>
      <c r="G55">
        <f t="shared" si="24"/>
        <v>7.6761068720626732E-4</v>
      </c>
      <c r="H55">
        <f t="shared" si="24"/>
        <v>8.6703826243307016E-4</v>
      </c>
      <c r="I55">
        <f t="shared" si="24"/>
        <v>9.9382604355982779E-4</v>
      </c>
      <c r="J55">
        <f t="shared" si="24"/>
        <v>1.1151039499451641E-3</v>
      </c>
      <c r="K55">
        <f t="shared" si="24"/>
        <v>1.2617597521103936E-3</v>
      </c>
      <c r="L55">
        <f t="shared" si="24"/>
        <v>1.466298188883899E-3</v>
      </c>
      <c r="M55">
        <f t="shared" si="24"/>
        <v>1.7116635882114721E-3</v>
      </c>
      <c r="N55">
        <f t="shared" si="24"/>
        <v>1.9344541844236304E-3</v>
      </c>
      <c r="O55">
        <f t="shared" si="24"/>
        <v>2.1477518840242772E-3</v>
      </c>
      <c r="P55">
        <f t="shared" si="24"/>
        <v>2.2534544270434542E-3</v>
      </c>
      <c r="Q55">
        <f t="shared" si="24"/>
        <v>2.3177024142319279E-3</v>
      </c>
      <c r="R55">
        <f t="shared" si="24"/>
        <v>2.3610829607248868E-3</v>
      </c>
      <c r="S55">
        <f t="shared" si="24"/>
        <v>2.3620321230273193E-3</v>
      </c>
      <c r="T55">
        <f t="shared" si="24"/>
        <v>2.4187544368643875E-3</v>
      </c>
      <c r="U55">
        <f t="shared" si="24"/>
        <v>2.4293150545377467E-3</v>
      </c>
      <c r="V55">
        <f t="shared" si="24"/>
        <v>2.4462773505111758E-3</v>
      </c>
      <c r="W55">
        <f t="shared" si="24"/>
        <v>2.4419839725357277E-3</v>
      </c>
      <c r="X55">
        <f t="shared" si="24"/>
        <v>2.4600571893030948E-3</v>
      </c>
      <c r="Y55">
        <f t="shared" si="24"/>
        <v>2.4748563935228238E-3</v>
      </c>
      <c r="Z55">
        <f t="shared" si="24"/>
        <v>2.4913335517441943E-3</v>
      </c>
      <c r="AA55">
        <f t="shared" si="24"/>
        <v>2.4959076901113464E-3</v>
      </c>
      <c r="AB55">
        <f t="shared" si="24"/>
        <v>2.5184391713051562E-3</v>
      </c>
      <c r="AC55">
        <f t="shared" si="24"/>
        <v>2.5201028320767237E-3</v>
      </c>
      <c r="AD55">
        <f t="shared" si="24"/>
        <v>2.5272421406866393E-3</v>
      </c>
      <c r="AE55">
        <f t="shared" si="24"/>
        <v>2.5410829804423003E-3</v>
      </c>
      <c r="AF55">
        <f t="shared" si="24"/>
        <v>2.5442389261194709E-3</v>
      </c>
      <c r="AG55">
        <f t="shared" si="24"/>
        <v>2.5432255675529908E-3</v>
      </c>
      <c r="AH55">
        <f t="shared" si="24"/>
        <v>2.5548627166020106E-3</v>
      </c>
      <c r="AI55">
        <f t="shared" si="24"/>
        <v>2.5517073094435171E-3</v>
      </c>
      <c r="AJ55">
        <f t="shared" si="24"/>
        <v>2.5498023090918943E-3</v>
      </c>
    </row>
    <row r="56" spans="2:36" x14ac:dyDescent="0.25">
      <c r="B56" s="31" t="s">
        <v>1121</v>
      </c>
      <c r="C56">
        <f t="shared" ref="C56:AJ56" si="25">C17*C$8</f>
        <v>5.0106957832555101E-4</v>
      </c>
      <c r="D56">
        <f t="shared" si="25"/>
        <v>1.0016409440373689E-3</v>
      </c>
      <c r="E56">
        <f t="shared" si="25"/>
        <v>1.6347891606480753E-3</v>
      </c>
      <c r="F56">
        <f t="shared" si="25"/>
        <v>1.9338666847876775E-3</v>
      </c>
      <c r="G56">
        <f t="shared" si="25"/>
        <v>2.0954955635606618E-3</v>
      </c>
      <c r="H56">
        <f t="shared" si="25"/>
        <v>2.3372628714429596E-3</v>
      </c>
      <c r="I56">
        <f t="shared" si="25"/>
        <v>2.6209571429674089E-3</v>
      </c>
      <c r="J56">
        <f t="shared" si="25"/>
        <v>2.9190669463267597E-3</v>
      </c>
      <c r="K56">
        <f t="shared" si="25"/>
        <v>3.3459734778369158E-3</v>
      </c>
      <c r="L56">
        <f t="shared" si="25"/>
        <v>3.7642976499713482E-3</v>
      </c>
      <c r="M56">
        <f t="shared" si="25"/>
        <v>4.3200014231870414E-3</v>
      </c>
      <c r="N56">
        <f t="shared" si="25"/>
        <v>4.9139738105283808E-3</v>
      </c>
      <c r="O56">
        <f t="shared" si="25"/>
        <v>5.2984236665614146E-3</v>
      </c>
      <c r="P56">
        <f t="shared" si="25"/>
        <v>5.6572678631992652E-3</v>
      </c>
      <c r="Q56">
        <f t="shared" si="25"/>
        <v>5.7507806289695713E-3</v>
      </c>
      <c r="R56">
        <f t="shared" si="25"/>
        <v>5.8457486212900598E-3</v>
      </c>
      <c r="S56">
        <f t="shared" si="25"/>
        <v>5.8426134410730218E-3</v>
      </c>
      <c r="T56">
        <f t="shared" si="25"/>
        <v>5.9390508453374836E-3</v>
      </c>
      <c r="U56">
        <f t="shared" si="25"/>
        <v>5.9469020150547088E-3</v>
      </c>
      <c r="V56">
        <f t="shared" si="25"/>
        <v>5.9524883314081576E-3</v>
      </c>
      <c r="W56">
        <f t="shared" si="25"/>
        <v>5.9617588946991188E-3</v>
      </c>
      <c r="X56">
        <f t="shared" si="25"/>
        <v>5.9576636926418599E-3</v>
      </c>
      <c r="Y56">
        <f t="shared" si="25"/>
        <v>5.9686474716647729E-3</v>
      </c>
      <c r="Z56">
        <f t="shared" si="25"/>
        <v>5.9849903669352347E-3</v>
      </c>
      <c r="AA56">
        <f t="shared" si="25"/>
        <v>5.9946329150799864E-3</v>
      </c>
      <c r="AB56">
        <f t="shared" si="25"/>
        <v>6.0104833663097035E-3</v>
      </c>
      <c r="AC56">
        <f t="shared" si="25"/>
        <v>6.0301437461718786E-3</v>
      </c>
      <c r="AD56">
        <f t="shared" si="25"/>
        <v>6.0387598614232213E-3</v>
      </c>
      <c r="AE56">
        <f t="shared" si="25"/>
        <v>6.0451099233793841E-3</v>
      </c>
      <c r="AF56">
        <f t="shared" si="25"/>
        <v>6.0298387840199289E-3</v>
      </c>
      <c r="AG56">
        <f t="shared" si="25"/>
        <v>6.0237448978780446E-3</v>
      </c>
      <c r="AH56">
        <f t="shared" si="25"/>
        <v>6.0214417152313687E-3</v>
      </c>
      <c r="AI56">
        <f t="shared" si="25"/>
        <v>6.0231697430818514E-3</v>
      </c>
      <c r="AJ56">
        <f t="shared" si="25"/>
        <v>6.0063897549933725E-3</v>
      </c>
    </row>
    <row r="57" spans="2:36" x14ac:dyDescent="0.25">
      <c r="B57" s="1"/>
    </row>
    <row r="58" spans="2:36" x14ac:dyDescent="0.25">
      <c r="B58" s="12" t="s">
        <v>1122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25">
      <c r="B59" t="s">
        <v>1104</v>
      </c>
      <c r="C59">
        <f>C13*C$8+SUM(C$55:C$56)*C13/SUM(C$13:C$16,C18:C19)</f>
        <v>2.2096051670194563E-3</v>
      </c>
      <c r="D59">
        <f t="shared" ref="D59:AJ59" si="26">D13*D$8+SUM(D$55:D$56)*D13/SUM(D$13:D$16)</f>
        <v>4.458180737569822E-3</v>
      </c>
      <c r="E59">
        <f t="shared" si="26"/>
        <v>6.7199148261318578E-3</v>
      </c>
      <c r="F59">
        <f t="shared" si="26"/>
        <v>8.1061655065475212E-3</v>
      </c>
      <c r="G59">
        <f t="shared" si="26"/>
        <v>8.6509781375056667E-3</v>
      </c>
      <c r="H59">
        <f t="shared" si="26"/>
        <v>9.6002731853010257E-3</v>
      </c>
      <c r="I59">
        <f t="shared" si="26"/>
        <v>1.0837403065979094E-2</v>
      </c>
      <c r="J59">
        <f t="shared" si="26"/>
        <v>1.2130364947949956E-2</v>
      </c>
      <c r="K59">
        <f t="shared" si="26"/>
        <v>1.3778172509379977E-2</v>
      </c>
      <c r="L59">
        <f t="shared" si="26"/>
        <v>1.5521876996303523E-2</v>
      </c>
      <c r="M59">
        <f t="shared" si="26"/>
        <v>1.7976520502590788E-2</v>
      </c>
      <c r="N59">
        <f t="shared" si="26"/>
        <v>2.0214234155917991E-2</v>
      </c>
      <c r="O59">
        <f t="shared" si="26"/>
        <v>2.2109586936896214E-2</v>
      </c>
      <c r="P59">
        <f t="shared" si="26"/>
        <v>2.3239397519061615E-2</v>
      </c>
      <c r="Q59">
        <f t="shared" si="26"/>
        <v>2.3733797413317326E-2</v>
      </c>
      <c r="R59">
        <f t="shared" si="26"/>
        <v>2.4080219292371037E-2</v>
      </c>
      <c r="S59">
        <f t="shared" si="26"/>
        <v>2.3993745655676278E-2</v>
      </c>
      <c r="T59">
        <f t="shared" si="26"/>
        <v>2.4431047557116708E-2</v>
      </c>
      <c r="U59">
        <f t="shared" si="26"/>
        <v>2.443941776882198E-2</v>
      </c>
      <c r="V59">
        <f t="shared" si="26"/>
        <v>2.44976428146443E-2</v>
      </c>
      <c r="W59">
        <f t="shared" si="26"/>
        <v>2.439284198167305E-2</v>
      </c>
      <c r="X59">
        <f t="shared" si="26"/>
        <v>2.4462603257562898E-2</v>
      </c>
      <c r="Y59">
        <f t="shared" si="26"/>
        <v>2.4526535927672285E-2</v>
      </c>
      <c r="Z59">
        <f t="shared" si="26"/>
        <v>2.4607334519352868E-2</v>
      </c>
      <c r="AA59">
        <f t="shared" si="26"/>
        <v>2.4584718406226148E-2</v>
      </c>
      <c r="AB59">
        <f t="shared" si="26"/>
        <v>2.4718181024645323E-2</v>
      </c>
      <c r="AC59">
        <f t="shared" si="26"/>
        <v>2.4690335221645716E-2</v>
      </c>
      <c r="AD59">
        <f t="shared" si="26"/>
        <v>2.4698961834066533E-2</v>
      </c>
      <c r="AE59">
        <f t="shared" si="26"/>
        <v>2.4755756472350565E-2</v>
      </c>
      <c r="AF59">
        <f t="shared" si="26"/>
        <v>2.4709340116366833E-2</v>
      </c>
      <c r="AG59">
        <f t="shared" si="26"/>
        <v>2.4659338119787884E-2</v>
      </c>
      <c r="AH59">
        <f t="shared" si="26"/>
        <v>2.4701549715247528E-2</v>
      </c>
      <c r="AI59">
        <f t="shared" si="26"/>
        <v>2.4629071112953507E-2</v>
      </c>
      <c r="AJ59">
        <f t="shared" si="26"/>
        <v>2.4552896338940297E-2</v>
      </c>
    </row>
    <row r="60" spans="2:36" x14ac:dyDescent="0.25">
      <c r="B60" t="s">
        <v>1105</v>
      </c>
      <c r="C60">
        <f t="shared" ref="C60:C62" si="27">C14*C$8+SUM(C$55:C$56)*C14/SUM(C$13:C$16,C19:C20)</f>
        <v>8.9407744391955379E-3</v>
      </c>
      <c r="D60">
        <f t="shared" ref="D60:AJ60" si="28">D14*D$8+SUM(D$55:D$56)*D14/SUM(D$13:D$16)</f>
        <v>1.7865966199847406E-2</v>
      </c>
      <c r="E60">
        <f t="shared" si="28"/>
        <v>2.7455607056434114E-2</v>
      </c>
      <c r="F60">
        <f t="shared" si="28"/>
        <v>3.2695842215579252E-2</v>
      </c>
      <c r="G60">
        <f t="shared" si="28"/>
        <v>3.4923155408300322E-2</v>
      </c>
      <c r="H60">
        <f t="shared" si="28"/>
        <v>3.8828955241144686E-2</v>
      </c>
      <c r="I60">
        <f t="shared" si="28"/>
        <v>4.3989657334442871E-2</v>
      </c>
      <c r="J60">
        <f t="shared" si="28"/>
        <v>4.9004352360589185E-2</v>
      </c>
      <c r="K60">
        <f t="shared" si="28"/>
        <v>5.5250029907774716E-2</v>
      </c>
      <c r="L60">
        <f t="shared" si="28"/>
        <v>6.2625480879709386E-2</v>
      </c>
      <c r="M60">
        <f t="shared" si="28"/>
        <v>7.2255707927668736E-2</v>
      </c>
      <c r="N60">
        <f t="shared" si="28"/>
        <v>8.1475845644189748E-2</v>
      </c>
      <c r="O60">
        <f t="shared" si="28"/>
        <v>8.8775977589314797E-2</v>
      </c>
      <c r="P60">
        <f t="shared" si="28"/>
        <v>9.3570327075940346E-2</v>
      </c>
      <c r="Q60">
        <f t="shared" si="28"/>
        <v>9.5394204815571329E-2</v>
      </c>
      <c r="R60">
        <f t="shared" si="28"/>
        <v>9.6768782879098653E-2</v>
      </c>
      <c r="S60">
        <f t="shared" si="28"/>
        <v>9.6446023821323598E-2</v>
      </c>
      <c r="T60">
        <f t="shared" si="28"/>
        <v>9.8148744846855332E-2</v>
      </c>
      <c r="U60">
        <f t="shared" si="28"/>
        <v>9.8155186898517266E-2</v>
      </c>
      <c r="V60">
        <f t="shared" si="28"/>
        <v>9.8303384770932561E-2</v>
      </c>
      <c r="W60">
        <f t="shared" si="28"/>
        <v>9.7986893675018297E-2</v>
      </c>
      <c r="X60">
        <f t="shared" si="28"/>
        <v>9.8141137353675245E-2</v>
      </c>
      <c r="Y60">
        <f t="shared" si="28"/>
        <v>9.8328383780341519E-2</v>
      </c>
      <c r="Z60">
        <f t="shared" si="28"/>
        <v>9.8580792735739955E-2</v>
      </c>
      <c r="AA60">
        <f t="shared" si="28"/>
        <v>9.8520751601212847E-2</v>
      </c>
      <c r="AB60">
        <f t="shared" si="28"/>
        <v>9.895161998812442E-2</v>
      </c>
      <c r="AC60">
        <f t="shared" si="28"/>
        <v>9.8920770565104191E-2</v>
      </c>
      <c r="AD60">
        <f t="shared" si="28"/>
        <v>9.8945356570446535E-2</v>
      </c>
      <c r="AE60">
        <f t="shared" si="28"/>
        <v>9.9119267344253761E-2</v>
      </c>
      <c r="AF60">
        <f t="shared" si="28"/>
        <v>9.8888654139054108E-2</v>
      </c>
      <c r="AG60">
        <f t="shared" si="28"/>
        <v>9.8687682032398277E-2</v>
      </c>
      <c r="AH60">
        <f t="shared" si="28"/>
        <v>9.8775830215566171E-2</v>
      </c>
      <c r="AI60">
        <f t="shared" si="28"/>
        <v>9.8536233589706756E-2</v>
      </c>
      <c r="AJ60">
        <f t="shared" si="28"/>
        <v>9.8210224640221652E-2</v>
      </c>
    </row>
    <row r="61" spans="2:36" x14ac:dyDescent="0.25">
      <c r="B61" t="s">
        <v>1106</v>
      </c>
      <c r="C61">
        <f t="shared" si="27"/>
        <v>1.9298418446521023E-2</v>
      </c>
      <c r="D61">
        <f t="shared" ref="D61:AJ61" si="29">D15*D$8+SUM(D$55:D$56)*D15/SUM(D$13:D$16)</f>
        <v>3.8631658866014461E-2</v>
      </c>
      <c r="E61">
        <f t="shared" si="29"/>
        <v>6.4327695451660907E-2</v>
      </c>
      <c r="F61">
        <f t="shared" si="29"/>
        <v>7.4835455209856683E-2</v>
      </c>
      <c r="G61">
        <f t="shared" si="29"/>
        <v>8.1622614069357252E-2</v>
      </c>
      <c r="H61">
        <f t="shared" si="29"/>
        <v>9.0414748495573016E-2</v>
      </c>
      <c r="I61">
        <f t="shared" si="29"/>
        <v>0.10150856602766357</v>
      </c>
      <c r="J61">
        <f t="shared" si="29"/>
        <v>0.11314011684173357</v>
      </c>
      <c r="K61">
        <f t="shared" si="29"/>
        <v>0.12843269818652381</v>
      </c>
      <c r="L61">
        <f t="shared" si="29"/>
        <v>0.14523853078310486</v>
      </c>
      <c r="M61">
        <f t="shared" si="29"/>
        <v>0.16594431964519882</v>
      </c>
      <c r="N61">
        <f t="shared" si="29"/>
        <v>0.1889534680599233</v>
      </c>
      <c r="O61">
        <f t="shared" si="29"/>
        <v>0.20231546176193008</v>
      </c>
      <c r="P61">
        <f t="shared" si="29"/>
        <v>0.21739338343922185</v>
      </c>
      <c r="Q61">
        <f t="shared" si="29"/>
        <v>0.22016121810440026</v>
      </c>
      <c r="R61">
        <f t="shared" si="29"/>
        <v>0.22380151403823642</v>
      </c>
      <c r="S61">
        <f t="shared" si="29"/>
        <v>0.22376884730248239</v>
      </c>
      <c r="T61">
        <f t="shared" si="29"/>
        <v>0.22693583121856423</v>
      </c>
      <c r="U61">
        <f t="shared" si="29"/>
        <v>0.22715878078717361</v>
      </c>
      <c r="V61">
        <f t="shared" si="29"/>
        <v>0.22707169118051745</v>
      </c>
      <c r="W61">
        <f t="shared" si="29"/>
        <v>0.22782265514672545</v>
      </c>
      <c r="X61">
        <f t="shared" si="29"/>
        <v>0.22708911181351482</v>
      </c>
      <c r="Y61">
        <f t="shared" si="29"/>
        <v>0.22729675093407103</v>
      </c>
      <c r="Z61">
        <f t="shared" si="29"/>
        <v>0.22770662326547264</v>
      </c>
      <c r="AA61">
        <f t="shared" si="29"/>
        <v>0.22819880005191501</v>
      </c>
      <c r="AB61">
        <f t="shared" si="29"/>
        <v>0.22833758247073335</v>
      </c>
      <c r="AC61">
        <f t="shared" si="29"/>
        <v>0.22937108789556307</v>
      </c>
      <c r="AD61">
        <f t="shared" si="29"/>
        <v>0.22966416963774128</v>
      </c>
      <c r="AE61">
        <f t="shared" si="29"/>
        <v>0.2296006558928575</v>
      </c>
      <c r="AF61">
        <f t="shared" si="29"/>
        <v>0.2287746603669939</v>
      </c>
      <c r="AG61">
        <f t="shared" si="29"/>
        <v>0.22847755694873714</v>
      </c>
      <c r="AH61">
        <f t="shared" si="29"/>
        <v>0.22806792751339178</v>
      </c>
      <c r="AI61">
        <f t="shared" si="29"/>
        <v>0.22840344268359553</v>
      </c>
      <c r="AJ61">
        <f t="shared" si="29"/>
        <v>0.22777077288298039</v>
      </c>
    </row>
    <row r="62" spans="2:36" x14ac:dyDescent="0.25">
      <c r="B62" t="s">
        <v>1107</v>
      </c>
      <c r="C62">
        <f t="shared" si="27"/>
        <v>4.7667974395542781E-3</v>
      </c>
      <c r="D62">
        <f t="shared" ref="D62:AJ62" si="30">D16*D$8+SUM(D$55:D$56)*D16/SUM(D$13:D$16)</f>
        <v>9.4344195935744113E-3</v>
      </c>
      <c r="E62">
        <f t="shared" si="30"/>
        <v>1.5827521035691332E-2</v>
      </c>
      <c r="F62">
        <f t="shared" si="30"/>
        <v>1.815882180159157E-2</v>
      </c>
      <c r="G62">
        <f t="shared" si="30"/>
        <v>1.9861765120840494E-2</v>
      </c>
      <c r="H62">
        <f t="shared" si="30"/>
        <v>2.1687241326162145E-2</v>
      </c>
      <c r="I62">
        <f t="shared" si="30"/>
        <v>2.4169348453849413E-2</v>
      </c>
      <c r="J62">
        <f t="shared" si="30"/>
        <v>2.7137154536002791E-2</v>
      </c>
      <c r="K62">
        <f t="shared" si="30"/>
        <v>3.0472743468761995E-2</v>
      </c>
      <c r="L62">
        <f t="shared" si="30"/>
        <v>3.4693119711675859E-2</v>
      </c>
      <c r="M62">
        <f t="shared" si="30"/>
        <v>3.9458954880157354E-2</v>
      </c>
      <c r="N62">
        <f t="shared" si="30"/>
        <v>4.4955331145056038E-2</v>
      </c>
      <c r="O62">
        <f t="shared" si="30"/>
        <v>4.7841997169611745E-2</v>
      </c>
      <c r="P62">
        <f t="shared" si="30"/>
        <v>5.1442458765328838E-2</v>
      </c>
      <c r="Q62">
        <f t="shared" si="30"/>
        <v>5.1941264237288808E-2</v>
      </c>
      <c r="R62">
        <f t="shared" si="30"/>
        <v>5.2718250503423505E-2</v>
      </c>
      <c r="S62">
        <f t="shared" si="30"/>
        <v>5.2652844707528956E-2</v>
      </c>
      <c r="T62">
        <f t="shared" si="30"/>
        <v>5.3404425384863889E-2</v>
      </c>
      <c r="U62">
        <f t="shared" si="30"/>
        <v>5.3402848164762977E-2</v>
      </c>
      <c r="V62">
        <f t="shared" si="30"/>
        <v>5.3283392455261341E-2</v>
      </c>
      <c r="W62">
        <f t="shared" si="30"/>
        <v>5.3454843432287499E-2</v>
      </c>
      <c r="X62">
        <f t="shared" si="30"/>
        <v>5.3169725647260489E-2</v>
      </c>
      <c r="Y62">
        <f t="shared" si="30"/>
        <v>5.3139613416679825E-2</v>
      </c>
      <c r="Z62">
        <f t="shared" si="30"/>
        <v>5.3165522314199104E-2</v>
      </c>
      <c r="AA62">
        <f t="shared" si="30"/>
        <v>5.3245588125668826E-2</v>
      </c>
      <c r="AB62">
        <f t="shared" si="30"/>
        <v>5.3188297898808433E-2</v>
      </c>
      <c r="AC62">
        <f t="shared" si="30"/>
        <v>5.3422643292635068E-2</v>
      </c>
      <c r="AD62">
        <f t="shared" si="30"/>
        <v>5.3448630417079812E-2</v>
      </c>
      <c r="AE62">
        <f t="shared" si="30"/>
        <v>5.3368429606411374E-2</v>
      </c>
      <c r="AF62">
        <f t="shared" si="30"/>
        <v>5.3120607894267119E-2</v>
      </c>
      <c r="AG62">
        <f t="shared" si="30"/>
        <v>5.3015495127695315E-2</v>
      </c>
      <c r="AH62">
        <f t="shared" si="30"/>
        <v>5.2849546996051551E-2</v>
      </c>
      <c r="AI62">
        <f t="shared" si="30"/>
        <v>5.2913730846492681E-2</v>
      </c>
      <c r="AJ62">
        <f t="shared" si="30"/>
        <v>5.2732311257688722E-2</v>
      </c>
    </row>
    <row r="63" spans="2:36" x14ac:dyDescent="0.25">
      <c r="B63" s="12" t="s">
        <v>1123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25">
      <c r="B64" s="12" t="s">
        <v>1171</v>
      </c>
      <c r="C64">
        <f>C18*C$8+SUM(C$55:C$56)*C18/SUM(C$13:C$16,$C$23:$C$24)</f>
        <v>8.8521143235136806E-3</v>
      </c>
      <c r="D64">
        <f t="shared" ref="D64:AJ64" si="31">D18*D$8+SUM(D$55:D$56)*D18/SUM(D$13:D$16,$C$23:$C$24)</f>
        <v>1.9023064813873693E-2</v>
      </c>
      <c r="E64">
        <f t="shared" si="31"/>
        <v>2.9682879813694416E-2</v>
      </c>
      <c r="F64">
        <f t="shared" si="31"/>
        <v>3.6419354980626498E-2</v>
      </c>
      <c r="G64">
        <f t="shared" si="31"/>
        <v>3.9732054988294914E-2</v>
      </c>
      <c r="H64">
        <f t="shared" si="31"/>
        <v>4.5108339892630106E-2</v>
      </c>
      <c r="I64">
        <f t="shared" si="31"/>
        <v>5.170010019763744E-2</v>
      </c>
      <c r="J64">
        <f t="shared" si="31"/>
        <v>5.8588435944321435E-2</v>
      </c>
      <c r="K64">
        <f t="shared" si="31"/>
        <v>6.6906454186480044E-2</v>
      </c>
      <c r="L64">
        <f t="shared" si="31"/>
        <v>7.6960319524584653E-2</v>
      </c>
      <c r="M64">
        <f t="shared" si="31"/>
        <v>8.9918142723901751E-2</v>
      </c>
      <c r="N64">
        <f t="shared" si="31"/>
        <v>0.10196232092311804</v>
      </c>
      <c r="O64">
        <f t="shared" si="31"/>
        <v>0.11242061513970332</v>
      </c>
      <c r="P64">
        <f t="shared" si="31"/>
        <v>0.11874595056775304</v>
      </c>
      <c r="Q64">
        <f t="shared" si="31"/>
        <v>0.12208882121016273</v>
      </c>
      <c r="R64">
        <f t="shared" si="31"/>
        <v>0.12457315150330739</v>
      </c>
      <c r="S64">
        <f t="shared" si="31"/>
        <v>0.12480144890243762</v>
      </c>
      <c r="T64">
        <f t="shared" si="31"/>
        <v>0.12808795895293862</v>
      </c>
      <c r="U64">
        <f t="shared" si="31"/>
        <v>0.12880177265335011</v>
      </c>
      <c r="V64">
        <f t="shared" si="31"/>
        <v>0.12971425278389459</v>
      </c>
      <c r="W64">
        <f t="shared" si="31"/>
        <v>0.12969951924654496</v>
      </c>
      <c r="X64">
        <f t="shared" si="31"/>
        <v>0.1306495720877858</v>
      </c>
      <c r="Y64">
        <f t="shared" si="31"/>
        <v>0.13147531010673524</v>
      </c>
      <c r="Z64">
        <f t="shared" si="31"/>
        <v>0.13221170648179215</v>
      </c>
      <c r="AA64">
        <f t="shared" si="31"/>
        <v>0.13256919478876625</v>
      </c>
      <c r="AB64">
        <f t="shared" si="31"/>
        <v>0.13378354998475309</v>
      </c>
      <c r="AC64">
        <f t="shared" si="31"/>
        <v>0.13407887487955628</v>
      </c>
      <c r="AD64">
        <f t="shared" si="31"/>
        <v>0.13455673789772332</v>
      </c>
      <c r="AE64">
        <f t="shared" si="31"/>
        <v>0.13532073644553214</v>
      </c>
      <c r="AF64">
        <f t="shared" si="31"/>
        <v>0.13548898593962067</v>
      </c>
      <c r="AG64">
        <f t="shared" si="31"/>
        <v>0.1356264069006082</v>
      </c>
      <c r="AH64">
        <f t="shared" si="31"/>
        <v>0.13625312517779822</v>
      </c>
      <c r="AI64">
        <f t="shared" si="31"/>
        <v>0.13620483088205326</v>
      </c>
      <c r="AJ64">
        <f t="shared" si="31"/>
        <v>0.13615370260203444</v>
      </c>
    </row>
    <row r="65" spans="2:36" x14ac:dyDescent="0.25">
      <c r="B65" s="12" t="s">
        <v>1172</v>
      </c>
      <c r="C65">
        <f>C19*C$8+SUM(C$55:C$56)*C19/SUM(C$13:C$16,$C$23:$C$24)</f>
        <v>3.1037780512462093E-3</v>
      </c>
      <c r="D65">
        <f t="shared" ref="D65:AJ65" si="32">D19*D$8+SUM(D$55:D$56)*D19/SUM(D$13:D$16,$C$23:$C$24)</f>
        <v>6.6263429568052422E-3</v>
      </c>
      <c r="E65">
        <f t="shared" si="32"/>
        <v>1.1497342520855771E-2</v>
      </c>
      <c r="F65">
        <f t="shared" si="32"/>
        <v>1.3814659972058165E-2</v>
      </c>
      <c r="G65">
        <f t="shared" si="32"/>
        <v>1.5642844374345797E-2</v>
      </c>
      <c r="H65">
        <f t="shared" si="32"/>
        <v>1.7692970631158565E-2</v>
      </c>
      <c r="I65">
        <f t="shared" si="32"/>
        <v>2.0036320036918437E-2</v>
      </c>
      <c r="J65">
        <f t="shared" si="32"/>
        <v>2.2693490674611599E-2</v>
      </c>
      <c r="K65">
        <f t="shared" si="32"/>
        <v>2.6080174798609575E-2</v>
      </c>
      <c r="L65">
        <f t="shared" si="32"/>
        <v>3.0514029218070109E-2</v>
      </c>
      <c r="M65">
        <f t="shared" si="32"/>
        <v>3.5256938062411057E-2</v>
      </c>
      <c r="N65">
        <f t="shared" si="32"/>
        <v>4.055269018447797E-2</v>
      </c>
      <c r="O65">
        <f t="shared" si="32"/>
        <v>4.3866461755635945E-2</v>
      </c>
      <c r="P65">
        <f t="shared" si="32"/>
        <v>4.7474802942689159E-2</v>
      </c>
      <c r="Q65">
        <f t="shared" si="32"/>
        <v>4.8503568122735513E-2</v>
      </c>
      <c r="R65">
        <f t="shared" si="32"/>
        <v>4.968504272984911E-2</v>
      </c>
      <c r="S65">
        <f t="shared" si="32"/>
        <v>5.003961484693193E-2</v>
      </c>
      <c r="T65">
        <f t="shared" si="32"/>
        <v>5.1280241084747137E-2</v>
      </c>
      <c r="U65">
        <f t="shared" si="32"/>
        <v>5.1693417720522376E-2</v>
      </c>
      <c r="V65">
        <f t="shared" si="32"/>
        <v>5.1998519529415796E-2</v>
      </c>
      <c r="W65">
        <f t="shared" si="32"/>
        <v>5.245927341013204E-2</v>
      </c>
      <c r="X65">
        <f t="shared" si="32"/>
        <v>5.259729465744481E-2</v>
      </c>
      <c r="Y65">
        <f t="shared" si="32"/>
        <v>5.2929606294169297E-2</v>
      </c>
      <c r="Z65">
        <f t="shared" si="32"/>
        <v>5.3302487999443024E-2</v>
      </c>
      <c r="AA65">
        <f t="shared" si="32"/>
        <v>5.3672303590620661E-2</v>
      </c>
      <c r="AB65">
        <f t="shared" si="32"/>
        <v>5.3970894431822777E-2</v>
      </c>
      <c r="AC65">
        <f t="shared" si="32"/>
        <v>5.444776961988948E-2</v>
      </c>
      <c r="AD65">
        <f t="shared" si="32"/>
        <v>5.4753220800202299E-2</v>
      </c>
      <c r="AE65">
        <f t="shared" si="32"/>
        <v>5.4977202797840109E-2</v>
      </c>
      <c r="AF65">
        <f t="shared" si="32"/>
        <v>5.5007988877426736E-2</v>
      </c>
      <c r="AG65">
        <f t="shared" si="32"/>
        <v>5.5151477249593232E-2</v>
      </c>
      <c r="AH65">
        <f t="shared" si="32"/>
        <v>5.5270749188887622E-2</v>
      </c>
      <c r="AI65">
        <f t="shared" si="32"/>
        <v>5.554329877738156E-2</v>
      </c>
      <c r="AJ65">
        <f t="shared" si="32"/>
        <v>5.5602159345195107E-2</v>
      </c>
    </row>
    <row r="66" spans="2:36" x14ac:dyDescent="0.25">
      <c r="B66" t="s">
        <v>1102</v>
      </c>
      <c r="C66">
        <f t="shared" ref="C66:E66" si="33">C22*C$9</f>
        <v>5.3456046455810542E-2</v>
      </c>
      <c r="D66">
        <f t="shared" si="33"/>
        <v>3.5410118473974189E-3</v>
      </c>
      <c r="E66">
        <f t="shared" si="33"/>
        <v>3.1385094324759373E-3</v>
      </c>
      <c r="F66">
        <f t="shared" ref="F66:AJ66" si="34">F22*F$9</f>
        <v>3.1616664308441646E-3</v>
      </c>
      <c r="G66">
        <f t="shared" si="34"/>
        <v>3.0783193127937327E-3</v>
      </c>
      <c r="H66">
        <f t="shared" si="34"/>
        <v>3.0320917375669296E-3</v>
      </c>
      <c r="I66">
        <f t="shared" si="34"/>
        <v>2.9634939564401716E-3</v>
      </c>
      <c r="J66">
        <f t="shared" si="34"/>
        <v>2.8469960500548354E-3</v>
      </c>
      <c r="K66">
        <f t="shared" si="34"/>
        <v>2.6877002478896067E-3</v>
      </c>
      <c r="L66">
        <f t="shared" si="34"/>
        <v>2.5632918111161015E-3</v>
      </c>
      <c r="M66">
        <f t="shared" si="34"/>
        <v>2.3748764117885279E-3</v>
      </c>
      <c r="N66">
        <f t="shared" si="34"/>
        <v>2.1304958155763699E-3</v>
      </c>
      <c r="O66">
        <f t="shared" si="34"/>
        <v>2.0237381159757223E-3</v>
      </c>
      <c r="P66">
        <f t="shared" si="34"/>
        <v>1.8492755729565453E-3</v>
      </c>
      <c r="Q66">
        <f t="shared" si="34"/>
        <v>1.8274675857680718E-3</v>
      </c>
      <c r="R66">
        <f t="shared" si="34"/>
        <v>1.7893470392751128E-3</v>
      </c>
      <c r="S66">
        <f t="shared" si="34"/>
        <v>1.7895978769726809E-3</v>
      </c>
      <c r="T66">
        <f t="shared" si="34"/>
        <v>1.7554855631356128E-3</v>
      </c>
      <c r="U66">
        <f t="shared" si="34"/>
        <v>1.7534649454622531E-3</v>
      </c>
      <c r="V66">
        <f t="shared" si="34"/>
        <v>1.7570826494888239E-3</v>
      </c>
      <c r="W66">
        <f t="shared" si="34"/>
        <v>1.747216027464273E-3</v>
      </c>
      <c r="X66">
        <f t="shared" si="34"/>
        <v>1.7582128106969049E-3</v>
      </c>
      <c r="Y66">
        <f t="shared" si="34"/>
        <v>1.7574436064771754E-3</v>
      </c>
      <c r="Z66">
        <f t="shared" si="34"/>
        <v>1.7556664482558061E-3</v>
      </c>
      <c r="AA66">
        <f t="shared" si="34"/>
        <v>1.7501723098886535E-3</v>
      </c>
      <c r="AB66">
        <f t="shared" si="34"/>
        <v>1.7505208286948439E-3</v>
      </c>
      <c r="AC66">
        <f t="shared" si="34"/>
        <v>1.737457167923277E-3</v>
      </c>
      <c r="AD66">
        <f t="shared" si="34"/>
        <v>1.7343078593133607E-3</v>
      </c>
      <c r="AE66">
        <f t="shared" si="34"/>
        <v>1.7362070195577003E-3</v>
      </c>
      <c r="AF66">
        <f t="shared" si="34"/>
        <v>1.7467410738805287E-3</v>
      </c>
      <c r="AG66">
        <f t="shared" si="34"/>
        <v>1.7487844324470096E-3</v>
      </c>
      <c r="AH66">
        <f t="shared" si="34"/>
        <v>1.7547272833979893E-3</v>
      </c>
      <c r="AI66">
        <f t="shared" si="34"/>
        <v>1.7503126905564828E-3</v>
      </c>
      <c r="AJ66">
        <f t="shared" si="34"/>
        <v>1.7577976909081054E-3</v>
      </c>
    </row>
    <row r="67" spans="2:36" x14ac:dyDescent="0.25">
      <c r="B67" t="s">
        <v>1109</v>
      </c>
      <c r="C67">
        <f t="shared" ref="C67:E71" si="35">C23*C$9</f>
        <v>0.19172243908988998</v>
      </c>
      <c r="D67">
        <f t="shared" si="35"/>
        <v>4.1326229241300486E-2</v>
      </c>
      <c r="E67">
        <f t="shared" si="35"/>
        <v>3.5955102100523904E-2</v>
      </c>
      <c r="F67">
        <f t="shared" ref="F67:AJ67" si="36">F23*F$9</f>
        <v>3.5412281162581834E-2</v>
      </c>
      <c r="G67">
        <f t="shared" si="36"/>
        <v>3.4007931369803963E-2</v>
      </c>
      <c r="H67">
        <f t="shared" si="36"/>
        <v>3.2902674129241749E-2</v>
      </c>
      <c r="I67">
        <f t="shared" si="36"/>
        <v>3.1668936201021132E-2</v>
      </c>
      <c r="J67">
        <f t="shared" si="36"/>
        <v>3.0349979562521164E-2</v>
      </c>
      <c r="K67">
        <f t="shared" si="36"/>
        <v>2.8755866549275536E-2</v>
      </c>
      <c r="L67">
        <f t="shared" si="36"/>
        <v>2.6584441414976488E-2</v>
      </c>
      <c r="M67">
        <f t="shared" si="36"/>
        <v>2.4432953125789952E-2</v>
      </c>
      <c r="N67">
        <f t="shared" si="36"/>
        <v>2.1808479388492855E-2</v>
      </c>
      <c r="O67">
        <f t="shared" si="36"/>
        <v>2.0403292668182877E-2</v>
      </c>
      <c r="P67">
        <f t="shared" si="36"/>
        <v>1.8679980722372428E-2</v>
      </c>
      <c r="Q67">
        <f t="shared" si="36"/>
        <v>1.8327742987207105E-2</v>
      </c>
      <c r="R67">
        <f t="shared" si="36"/>
        <v>1.7872297927946566E-2</v>
      </c>
      <c r="S67">
        <f t="shared" si="36"/>
        <v>1.7803076913240286E-2</v>
      </c>
      <c r="T67">
        <f t="shared" si="36"/>
        <v>1.73637777667363E-2</v>
      </c>
      <c r="U67">
        <f t="shared" si="36"/>
        <v>1.7273720315149722E-2</v>
      </c>
      <c r="V67">
        <f t="shared" si="36"/>
        <v>1.7229305301216424E-2</v>
      </c>
      <c r="W67">
        <f t="shared" si="36"/>
        <v>1.7089492771253427E-2</v>
      </c>
      <c r="X67">
        <f t="shared" si="36"/>
        <v>1.7118207209375968E-2</v>
      </c>
      <c r="Y67">
        <f t="shared" si="36"/>
        <v>1.7052123642218711E-2</v>
      </c>
      <c r="Z67">
        <f t="shared" si="36"/>
        <v>1.6977244947858555E-2</v>
      </c>
      <c r="AA67">
        <f t="shared" si="36"/>
        <v>1.6877406437595922E-2</v>
      </c>
      <c r="AB67">
        <f t="shared" si="36"/>
        <v>1.6819509444667532E-2</v>
      </c>
      <c r="AC67">
        <f t="shared" si="36"/>
        <v>1.6664348374960215E-2</v>
      </c>
      <c r="AD67">
        <f t="shared" si="36"/>
        <v>1.6592599908804531E-2</v>
      </c>
      <c r="AE67">
        <f t="shared" si="36"/>
        <v>1.6557518432819524E-2</v>
      </c>
      <c r="AF67">
        <f t="shared" si="36"/>
        <v>1.6605434168431615E-2</v>
      </c>
      <c r="AG67">
        <f t="shared" si="36"/>
        <v>1.6597547252405025E-2</v>
      </c>
      <c r="AH67">
        <f t="shared" si="36"/>
        <v>1.6605684542593396E-2</v>
      </c>
      <c r="AI67">
        <f t="shared" si="36"/>
        <v>1.6535865970608209E-2</v>
      </c>
      <c r="AJ67">
        <f t="shared" si="36"/>
        <v>1.6567288124390376E-2</v>
      </c>
    </row>
    <row r="68" spans="2:36" x14ac:dyDescent="0.25">
      <c r="B68" t="s">
        <v>1110</v>
      </c>
      <c r="C68">
        <f t="shared" si="35"/>
        <v>1.3529804051925104E-2</v>
      </c>
      <c r="D68">
        <f t="shared" si="35"/>
        <v>0.16561307364014349</v>
      </c>
      <c r="E68">
        <f t="shared" si="35"/>
        <v>0.14690203380363248</v>
      </c>
      <c r="F68">
        <f t="shared" ref="F68:AJ68" si="37">F24*F$9</f>
        <v>0.14283379193902437</v>
      </c>
      <c r="G68">
        <f t="shared" si="37"/>
        <v>0.1372867037073468</v>
      </c>
      <c r="H68">
        <f t="shared" si="37"/>
        <v>0.13307709441377083</v>
      </c>
      <c r="I68">
        <f t="shared" si="37"/>
        <v>0.12854607724266587</v>
      </c>
      <c r="J68">
        <f t="shared" si="37"/>
        <v>0.12260810775275312</v>
      </c>
      <c r="K68">
        <f t="shared" si="37"/>
        <v>0.11531010268523245</v>
      </c>
      <c r="L68">
        <f t="shared" si="37"/>
        <v>0.10725915608839351</v>
      </c>
      <c r="M68">
        <f t="shared" si="37"/>
        <v>9.8207009783292956E-2</v>
      </c>
      <c r="N68">
        <f t="shared" si="37"/>
        <v>8.7901638354730166E-2</v>
      </c>
      <c r="O68">
        <f t="shared" si="37"/>
        <v>8.1924744131520649E-2</v>
      </c>
      <c r="P68">
        <f t="shared" si="37"/>
        <v>7.5212444923797098E-2</v>
      </c>
      <c r="Q68">
        <f t="shared" si="37"/>
        <v>7.3665433216673501E-2</v>
      </c>
      <c r="R68">
        <f t="shared" si="37"/>
        <v>7.1821626569985211E-2</v>
      </c>
      <c r="S68">
        <f t="shared" si="37"/>
        <v>7.1561814679027586E-2</v>
      </c>
      <c r="T68">
        <f t="shared" si="37"/>
        <v>6.9756853021575069E-2</v>
      </c>
      <c r="U68">
        <f t="shared" si="37"/>
        <v>6.9375844465870917E-2</v>
      </c>
      <c r="V68">
        <f t="shared" si="37"/>
        <v>6.9137224392417054E-2</v>
      </c>
      <c r="W68">
        <f t="shared" si="37"/>
        <v>6.8649086170235171E-2</v>
      </c>
      <c r="X68">
        <f t="shared" si="37"/>
        <v>6.8676269131930964E-2</v>
      </c>
      <c r="Y68">
        <f t="shared" si="37"/>
        <v>6.8363007426179415E-2</v>
      </c>
      <c r="Z68">
        <f t="shared" si="37"/>
        <v>6.8013472329255198E-2</v>
      </c>
      <c r="AA68">
        <f t="shared" si="37"/>
        <v>6.76344849607875E-2</v>
      </c>
      <c r="AB68">
        <f t="shared" si="37"/>
        <v>6.7331722560652785E-2</v>
      </c>
      <c r="AC68">
        <f t="shared" si="37"/>
        <v>6.6764998021218852E-2</v>
      </c>
      <c r="AD68">
        <f t="shared" si="37"/>
        <v>6.6470838954169803E-2</v>
      </c>
      <c r="AE68">
        <f t="shared" si="37"/>
        <v>6.6294443392713606E-2</v>
      </c>
      <c r="AF68">
        <f t="shared" si="37"/>
        <v>6.6456207595086192E-2</v>
      </c>
      <c r="AG68">
        <f t="shared" si="37"/>
        <v>6.6424064498659882E-2</v>
      </c>
      <c r="AH68">
        <f t="shared" si="37"/>
        <v>6.6402322765198238E-2</v>
      </c>
      <c r="AI68">
        <f t="shared" si="37"/>
        <v>6.6156857658792104E-2</v>
      </c>
      <c r="AJ68">
        <f t="shared" si="37"/>
        <v>6.6268234342485716E-2</v>
      </c>
    </row>
    <row r="69" spans="2:36" x14ac:dyDescent="0.25">
      <c r="B69" t="s">
        <v>1111</v>
      </c>
      <c r="C69">
        <f t="shared" si="35"/>
        <v>8.9306532890904566E-2</v>
      </c>
      <c r="D69">
        <f t="shared" si="35"/>
        <v>0.35810589212201682</v>
      </c>
      <c r="E69">
        <f t="shared" si="35"/>
        <v>0.34418722821628983</v>
      </c>
      <c r="F69">
        <f t="shared" ref="F69:AJ69" si="38">F25*F$9</f>
        <v>0.32692327570670832</v>
      </c>
      <c r="G69">
        <f t="shared" si="38"/>
        <v>0.32086733007223234</v>
      </c>
      <c r="H69">
        <f t="shared" si="38"/>
        <v>0.30987524509011233</v>
      </c>
      <c r="I69">
        <f t="shared" si="38"/>
        <v>0.29662717920668136</v>
      </c>
      <c r="J69">
        <f t="shared" si="38"/>
        <v>0.28307476721285174</v>
      </c>
      <c r="K69">
        <f t="shared" si="38"/>
        <v>0.26804668958098682</v>
      </c>
      <c r="L69">
        <f t="shared" si="38"/>
        <v>0.2487511796234575</v>
      </c>
      <c r="M69">
        <f t="shared" si="38"/>
        <v>0.22554474781690426</v>
      </c>
      <c r="N69">
        <f t="shared" si="38"/>
        <v>0.20385574747894486</v>
      </c>
      <c r="O69">
        <f t="shared" si="38"/>
        <v>0.1867018859017501</v>
      </c>
      <c r="P69">
        <f t="shared" si="38"/>
        <v>0.17474223281757251</v>
      </c>
      <c r="Q69">
        <f t="shared" si="38"/>
        <v>0.1700131736568955</v>
      </c>
      <c r="R69">
        <f t="shared" si="38"/>
        <v>0.16610510423732258</v>
      </c>
      <c r="S69">
        <f t="shared" si="38"/>
        <v>0.16603385134120405</v>
      </c>
      <c r="T69">
        <f t="shared" si="38"/>
        <v>0.16128916827558953</v>
      </c>
      <c r="U69">
        <f t="shared" si="38"/>
        <v>0.16055526705115861</v>
      </c>
      <c r="V69">
        <f t="shared" si="38"/>
        <v>0.15970056883489075</v>
      </c>
      <c r="W69">
        <f t="shared" si="38"/>
        <v>0.15961131635185907</v>
      </c>
      <c r="X69">
        <f t="shared" si="38"/>
        <v>0.15891025293128083</v>
      </c>
      <c r="Y69">
        <f t="shared" si="38"/>
        <v>0.15802852517910451</v>
      </c>
      <c r="Z69">
        <f t="shared" si="38"/>
        <v>0.15710076669975476</v>
      </c>
      <c r="AA69">
        <f t="shared" si="38"/>
        <v>0.15665845072573523</v>
      </c>
      <c r="AB69">
        <f t="shared" si="38"/>
        <v>0.15537252199544316</v>
      </c>
      <c r="AC69">
        <f t="shared" si="38"/>
        <v>0.15481036128194411</v>
      </c>
      <c r="AD69">
        <f t="shared" si="38"/>
        <v>0.15428687674357369</v>
      </c>
      <c r="AE69">
        <f t="shared" si="38"/>
        <v>0.15356497372154335</v>
      </c>
      <c r="AF69">
        <f t="shared" si="38"/>
        <v>0.15374358620014797</v>
      </c>
      <c r="AG69">
        <f t="shared" si="38"/>
        <v>0.15378219111759941</v>
      </c>
      <c r="AH69">
        <f t="shared" si="38"/>
        <v>0.15331928977041878</v>
      </c>
      <c r="AI69">
        <f t="shared" si="38"/>
        <v>0.15334921476007352</v>
      </c>
      <c r="AJ69">
        <f t="shared" si="38"/>
        <v>0.15369038212745068</v>
      </c>
    </row>
    <row r="70" spans="2:36" x14ac:dyDescent="0.25">
      <c r="B70" t="s">
        <v>1112</v>
      </c>
      <c r="C70">
        <f t="shared" si="35"/>
        <v>4.8319874214546005E-2</v>
      </c>
      <c r="D70">
        <f t="shared" si="35"/>
        <v>8.745472869617299E-2</v>
      </c>
      <c r="E70">
        <f t="shared" si="35"/>
        <v>8.4685617237807723E-2</v>
      </c>
      <c r="F70">
        <f t="shared" ref="F70:AJ70" si="39">F26*F$9</f>
        <v>7.9327926712053937E-2</v>
      </c>
      <c r="G70">
        <f t="shared" si="39"/>
        <v>7.8078748365380105E-2</v>
      </c>
      <c r="H70">
        <f t="shared" si="39"/>
        <v>7.4327909252570185E-2</v>
      </c>
      <c r="I70">
        <f t="shared" si="39"/>
        <v>7.0627395654224004E-2</v>
      </c>
      <c r="J70">
        <f t="shared" si="39"/>
        <v>6.7896727681870328E-2</v>
      </c>
      <c r="K70">
        <f t="shared" si="39"/>
        <v>6.3598430342012027E-2</v>
      </c>
      <c r="L70">
        <f t="shared" si="39"/>
        <v>5.941918034123414E-2</v>
      </c>
      <c r="M70">
        <f t="shared" si="39"/>
        <v>5.3631001329795654E-2</v>
      </c>
      <c r="N70">
        <f t="shared" si="39"/>
        <v>4.8500843767697123E-2</v>
      </c>
      <c r="O70">
        <f t="shared" si="39"/>
        <v>4.4149819391379228E-2</v>
      </c>
      <c r="P70">
        <f t="shared" si="39"/>
        <v>4.1349787026947991E-2</v>
      </c>
      <c r="Q70">
        <f t="shared" si="39"/>
        <v>4.0110148611847564E-2</v>
      </c>
      <c r="R70">
        <f t="shared" si="39"/>
        <v>3.9127396133630948E-2</v>
      </c>
      <c r="S70">
        <f t="shared" si="39"/>
        <v>3.9067791143617255E-2</v>
      </c>
      <c r="T70">
        <f t="shared" si="39"/>
        <v>3.7955907210900836E-2</v>
      </c>
      <c r="U70">
        <f t="shared" si="39"/>
        <v>3.774500161813743E-2</v>
      </c>
      <c r="V70">
        <f t="shared" si="39"/>
        <v>3.7474455932039408E-2</v>
      </c>
      <c r="W70">
        <f t="shared" si="39"/>
        <v>3.7450173338182909E-2</v>
      </c>
      <c r="X70">
        <f t="shared" si="39"/>
        <v>3.7206603537343765E-2</v>
      </c>
      <c r="Y70">
        <f t="shared" si="39"/>
        <v>3.6945423558920297E-2</v>
      </c>
      <c r="Z70">
        <f t="shared" si="39"/>
        <v>3.6680287107046454E-2</v>
      </c>
      <c r="AA70">
        <f t="shared" si="39"/>
        <v>3.6553090296049882E-2</v>
      </c>
      <c r="AB70">
        <f t="shared" si="39"/>
        <v>3.6192027154539994E-2</v>
      </c>
      <c r="AC70">
        <f t="shared" si="39"/>
        <v>3.605676192517742E-2</v>
      </c>
      <c r="AD70">
        <f t="shared" si="39"/>
        <v>3.5906437936227657E-2</v>
      </c>
      <c r="AE70">
        <f t="shared" si="39"/>
        <v>3.5694678040872035E-2</v>
      </c>
      <c r="AF70">
        <f t="shared" si="39"/>
        <v>3.5698677229791628E-2</v>
      </c>
      <c r="AG70">
        <f t="shared" si="39"/>
        <v>3.5683325368148215E-2</v>
      </c>
      <c r="AH70">
        <f t="shared" si="39"/>
        <v>3.5528252913365935E-2</v>
      </c>
      <c r="AI70">
        <f t="shared" si="39"/>
        <v>3.5526080430303066E-2</v>
      </c>
      <c r="AJ70">
        <f t="shared" si="39"/>
        <v>3.5581602349927459E-2</v>
      </c>
    </row>
    <row r="71" spans="2:36" x14ac:dyDescent="0.25">
      <c r="B71" t="s">
        <v>1113</v>
      </c>
      <c r="C71">
        <f t="shared" si="35"/>
        <v>6.1515659713844491E-2</v>
      </c>
      <c r="D71">
        <f t="shared" si="35"/>
        <v>9.4701090559626312E-3</v>
      </c>
      <c r="E71">
        <f t="shared" si="35"/>
        <v>8.9194008393519257E-3</v>
      </c>
      <c r="F71">
        <f t="shared" ref="F71:AJ71" si="40">F27*F$9</f>
        <v>8.6184833152123212E-3</v>
      </c>
      <c r="G71">
        <f t="shared" si="40"/>
        <v>8.4034844364393388E-3</v>
      </c>
      <c r="H71">
        <f t="shared" si="40"/>
        <v>8.1735671285570397E-3</v>
      </c>
      <c r="I71">
        <f t="shared" si="40"/>
        <v>7.8154428570325896E-3</v>
      </c>
      <c r="J71">
        <f t="shared" si="40"/>
        <v>7.4527330536732399E-3</v>
      </c>
      <c r="K71">
        <f t="shared" si="40"/>
        <v>7.1273265221630851E-3</v>
      </c>
      <c r="L71">
        <f t="shared" si="40"/>
        <v>6.5805123500286512E-3</v>
      </c>
      <c r="M71">
        <f t="shared" si="40"/>
        <v>5.993858576812958E-3</v>
      </c>
      <c r="N71">
        <f t="shared" si="40"/>
        <v>5.4119661894716205E-3</v>
      </c>
      <c r="O71">
        <f t="shared" si="40"/>
        <v>4.9924863334385849E-3</v>
      </c>
      <c r="P71">
        <f t="shared" si="40"/>
        <v>4.6425821368007332E-3</v>
      </c>
      <c r="Q71">
        <f t="shared" si="40"/>
        <v>4.5343893710304275E-3</v>
      </c>
      <c r="R71">
        <f t="shared" si="40"/>
        <v>4.4302013787099401E-3</v>
      </c>
      <c r="S71">
        <f t="shared" si="40"/>
        <v>4.4266665589269795E-3</v>
      </c>
      <c r="T71">
        <f t="shared" si="40"/>
        <v>4.3104491546625164E-3</v>
      </c>
      <c r="U71">
        <f t="shared" si="40"/>
        <v>4.2924379849452916E-3</v>
      </c>
      <c r="V71">
        <f t="shared" si="40"/>
        <v>4.2754816685918419E-3</v>
      </c>
      <c r="W71">
        <f t="shared" si="40"/>
        <v>4.2655811053008818E-3</v>
      </c>
      <c r="X71">
        <f t="shared" si="40"/>
        <v>4.2579663073581409E-3</v>
      </c>
      <c r="Y71">
        <f t="shared" si="40"/>
        <v>4.2384525283352265E-3</v>
      </c>
      <c r="Z71">
        <f t="shared" si="40"/>
        <v>4.2176796330647666E-3</v>
      </c>
      <c r="AA71">
        <f t="shared" si="40"/>
        <v>4.2035370849200131E-3</v>
      </c>
      <c r="AB71">
        <f t="shared" si="40"/>
        <v>4.1777766336902975E-3</v>
      </c>
      <c r="AC71">
        <f t="shared" si="40"/>
        <v>4.1574162538281214E-3</v>
      </c>
      <c r="AD71">
        <f t="shared" si="40"/>
        <v>4.1440701385767782E-3</v>
      </c>
      <c r="AE71">
        <f t="shared" si="40"/>
        <v>4.1303500766206166E-3</v>
      </c>
      <c r="AF71">
        <f t="shared" si="40"/>
        <v>4.1397712159800711E-3</v>
      </c>
      <c r="AG71">
        <f t="shared" si="40"/>
        <v>4.142075102121957E-3</v>
      </c>
      <c r="AH71">
        <f t="shared" si="40"/>
        <v>4.1356382847686328E-3</v>
      </c>
      <c r="AI71">
        <f t="shared" si="40"/>
        <v>4.1315202569181479E-3</v>
      </c>
      <c r="AJ71">
        <f t="shared" si="40"/>
        <v>4.1407202450066266E-3</v>
      </c>
    </row>
    <row r="72" spans="2:36" x14ac:dyDescent="0.25">
      <c r="B72" s="12" t="s">
        <v>1171</v>
      </c>
      <c r="C72">
        <f t="shared" ref="C72:R73" si="41">C28*C$9</f>
        <v>0.22300088049104572</v>
      </c>
      <c r="D72">
        <f t="shared" si="41"/>
        <v>0.21303744086970128</v>
      </c>
      <c r="E72">
        <f t="shared" si="41"/>
        <v>0.20103502759287348</v>
      </c>
      <c r="F72">
        <f t="shared" si="41"/>
        <v>0.19482367248681653</v>
      </c>
      <c r="G72">
        <f t="shared" si="41"/>
        <v>0.1914651252133357</v>
      </c>
      <c r="H72">
        <f t="shared" si="41"/>
        <v>0.18589485358713281</v>
      </c>
      <c r="I72">
        <f t="shared" si="41"/>
        <v>0.1791846562863674</v>
      </c>
      <c r="J72">
        <f t="shared" si="41"/>
        <v>0.17193706937317271</v>
      </c>
      <c r="K72">
        <f t="shared" si="41"/>
        <v>0.16202792363001461</v>
      </c>
      <c r="L72">
        <f t="shared" si="41"/>
        <v>0.15198469529482728</v>
      </c>
      <c r="M72">
        <f t="shared" si="41"/>
        <v>0.13883001659160912</v>
      </c>
      <c r="N72">
        <f t="shared" si="41"/>
        <v>0.12541244240173799</v>
      </c>
      <c r="O72">
        <f t="shared" si="41"/>
        <v>0.11594511263641323</v>
      </c>
      <c r="P72">
        <f t="shared" si="41"/>
        <v>0.10789046087227416</v>
      </c>
      <c r="Q72">
        <f t="shared" si="41"/>
        <v>0.10552620241859482</v>
      </c>
      <c r="R72">
        <f t="shared" si="41"/>
        <v>0.10325763230499919</v>
      </c>
      <c r="S72">
        <f t="shared" ref="D72:AJ73" si="42">S28*S$9</f>
        <v>0.10343241899606542</v>
      </c>
      <c r="T72">
        <f t="shared" si="42"/>
        <v>0.10074012771829963</v>
      </c>
      <c r="U72">
        <f t="shared" si="42"/>
        <v>0.10045546753709493</v>
      </c>
      <c r="V72">
        <f t="shared" si="42"/>
        <v>0.10019848917296349</v>
      </c>
      <c r="W72">
        <f t="shared" si="42"/>
        <v>0.10005859333742242</v>
      </c>
      <c r="X72">
        <f t="shared" si="42"/>
        <v>0.10007295147434302</v>
      </c>
      <c r="Y72">
        <f t="shared" si="42"/>
        <v>9.9666195305642677E-2</v>
      </c>
      <c r="Z72">
        <f t="shared" si="42"/>
        <v>9.9253516697341851E-2</v>
      </c>
      <c r="AA72">
        <f t="shared" si="42"/>
        <v>9.9109335349422789E-2</v>
      </c>
      <c r="AB72">
        <f t="shared" si="42"/>
        <v>9.8524085805123771E-2</v>
      </c>
      <c r="AC72">
        <f t="shared" si="42"/>
        <v>9.8124700978162074E-2</v>
      </c>
      <c r="AD72">
        <f t="shared" si="42"/>
        <v>9.7894228120023213E-2</v>
      </c>
      <c r="AE72">
        <f t="shared" si="42"/>
        <v>9.7695691806086435E-2</v>
      </c>
      <c r="AF72">
        <f t="shared" si="42"/>
        <v>9.7968792799479648E-2</v>
      </c>
      <c r="AG72">
        <f t="shared" si="42"/>
        <v>9.8096408099346472E-2</v>
      </c>
      <c r="AH72">
        <f t="shared" si="42"/>
        <v>9.8046823754059154E-2</v>
      </c>
      <c r="AI72">
        <f t="shared" si="42"/>
        <v>9.8023495557257964E-2</v>
      </c>
      <c r="AJ72">
        <f t="shared" si="42"/>
        <v>9.8333061991410689E-2</v>
      </c>
    </row>
    <row r="73" spans="2:36" x14ac:dyDescent="0.25">
      <c r="B73" s="12" t="s">
        <v>1172</v>
      </c>
      <c r="C73">
        <f t="shared" si="41"/>
        <v>0.27166393645574383</v>
      </c>
      <c r="D73">
        <f t="shared" si="42"/>
        <v>0.25933253936392148</v>
      </c>
      <c r="E73">
        <f t="shared" si="42"/>
        <v>0.24219203107744372</v>
      </c>
      <c r="F73">
        <f t="shared" si="42"/>
        <v>0.23495984805134273</v>
      </c>
      <c r="G73">
        <f t="shared" si="42"/>
        <v>0.23012893520313807</v>
      </c>
      <c r="H73">
        <f t="shared" si="42"/>
        <v>0.2235497745160111</v>
      </c>
      <c r="I73">
        <f t="shared" si="42"/>
        <v>0.21544936254786731</v>
      </c>
      <c r="J73">
        <f t="shared" si="42"/>
        <v>0.20674318948600195</v>
      </c>
      <c r="K73">
        <f t="shared" si="42"/>
        <v>0.19642958306782532</v>
      </c>
      <c r="L73">
        <f t="shared" si="42"/>
        <v>0.18270987850122153</v>
      </c>
      <c r="M73">
        <f t="shared" si="42"/>
        <v>0.16710645439717633</v>
      </c>
      <c r="N73">
        <f t="shared" si="42"/>
        <v>0.15076429175921177</v>
      </c>
      <c r="O73">
        <f t="shared" si="42"/>
        <v>0.13964116100512058</v>
      </c>
      <c r="P73">
        <f t="shared" si="42"/>
        <v>0.12966374897333666</v>
      </c>
      <c r="Q73">
        <f t="shared" si="42"/>
        <v>0.12691271411913957</v>
      </c>
      <c r="R73">
        <f t="shared" si="42"/>
        <v>0.12416259804140284</v>
      </c>
      <c r="S73">
        <f t="shared" si="42"/>
        <v>0.12425197418685349</v>
      </c>
      <c r="T73">
        <f t="shared" si="42"/>
        <v>0.12112706556803991</v>
      </c>
      <c r="U73">
        <f t="shared" si="42"/>
        <v>0.12075514505613394</v>
      </c>
      <c r="V73">
        <f t="shared" si="42"/>
        <v>0.12045017761464208</v>
      </c>
      <c r="W73">
        <f t="shared" si="42"/>
        <v>0.12017048372184863</v>
      </c>
      <c r="X73">
        <f t="shared" si="42"/>
        <v>0.12020325794512186</v>
      </c>
      <c r="Y73">
        <f t="shared" si="42"/>
        <v>0.11973791791658407</v>
      </c>
      <c r="Z73">
        <f t="shared" si="42"/>
        <v>0.11923309595814517</v>
      </c>
      <c r="AA73">
        <f t="shared" si="42"/>
        <v>0.1189555856605943</v>
      </c>
      <c r="AB73">
        <f t="shared" si="42"/>
        <v>0.11833021105404244</v>
      </c>
      <c r="AC73">
        <f t="shared" si="42"/>
        <v>0.11776402381089797</v>
      </c>
      <c r="AD73">
        <f t="shared" si="42"/>
        <v>0.11745874526938582</v>
      </c>
      <c r="AE73">
        <f t="shared" si="42"/>
        <v>0.11722240598646617</v>
      </c>
      <c r="AF73">
        <f t="shared" si="42"/>
        <v>0.11755353958260348</v>
      </c>
      <c r="AG73">
        <f t="shared" si="42"/>
        <v>0.11768177429996278</v>
      </c>
      <c r="AH73">
        <f t="shared" si="42"/>
        <v>0.11761671600707845</v>
      </c>
      <c r="AI73">
        <f t="shared" si="42"/>
        <v>0.11751945526918231</v>
      </c>
      <c r="AJ73">
        <f t="shared" si="42"/>
        <v>0.117869688115094</v>
      </c>
    </row>
    <row r="76" spans="2:36" x14ac:dyDescent="0.25">
      <c r="B76" t="s">
        <v>1173</v>
      </c>
    </row>
    <row r="77" spans="2:36" x14ac:dyDescent="0.25">
      <c r="B77" s="1" t="s">
        <v>1124</v>
      </c>
      <c r="C77">
        <f>C3</f>
        <v>2017</v>
      </c>
      <c r="D77">
        <f t="shared" ref="D77:AJ77" si="43">D3</f>
        <v>2018</v>
      </c>
      <c r="E77">
        <f t="shared" si="43"/>
        <v>2019</v>
      </c>
      <c r="F77">
        <f t="shared" si="43"/>
        <v>2020</v>
      </c>
      <c r="G77">
        <f t="shared" si="43"/>
        <v>2021</v>
      </c>
      <c r="H77">
        <f t="shared" si="43"/>
        <v>2022</v>
      </c>
      <c r="I77">
        <f t="shared" si="43"/>
        <v>2023</v>
      </c>
      <c r="J77">
        <f t="shared" si="43"/>
        <v>2024</v>
      </c>
      <c r="K77">
        <f t="shared" si="43"/>
        <v>2025</v>
      </c>
      <c r="L77">
        <f t="shared" si="43"/>
        <v>2026</v>
      </c>
      <c r="M77">
        <f t="shared" si="43"/>
        <v>2027</v>
      </c>
      <c r="N77">
        <f t="shared" si="43"/>
        <v>2028</v>
      </c>
      <c r="O77">
        <f t="shared" si="43"/>
        <v>2029</v>
      </c>
      <c r="P77">
        <f t="shared" si="43"/>
        <v>2030</v>
      </c>
      <c r="Q77">
        <f t="shared" si="43"/>
        <v>2031</v>
      </c>
      <c r="R77">
        <f t="shared" si="43"/>
        <v>2032</v>
      </c>
      <c r="S77">
        <f t="shared" si="43"/>
        <v>2033</v>
      </c>
      <c r="T77">
        <f t="shared" si="43"/>
        <v>2034</v>
      </c>
      <c r="U77">
        <f t="shared" si="43"/>
        <v>2035</v>
      </c>
      <c r="V77">
        <f t="shared" si="43"/>
        <v>2036</v>
      </c>
      <c r="W77">
        <f t="shared" si="43"/>
        <v>2037</v>
      </c>
      <c r="X77">
        <f t="shared" si="43"/>
        <v>2038</v>
      </c>
      <c r="Y77">
        <f t="shared" si="43"/>
        <v>2039</v>
      </c>
      <c r="Z77">
        <f t="shared" si="43"/>
        <v>2040</v>
      </c>
      <c r="AA77">
        <f t="shared" si="43"/>
        <v>2041</v>
      </c>
      <c r="AB77">
        <f t="shared" si="43"/>
        <v>2042</v>
      </c>
      <c r="AC77">
        <f t="shared" si="43"/>
        <v>2043</v>
      </c>
      <c r="AD77">
        <f t="shared" si="43"/>
        <v>2044</v>
      </c>
      <c r="AE77">
        <f t="shared" si="43"/>
        <v>2045</v>
      </c>
      <c r="AF77">
        <f t="shared" si="43"/>
        <v>2046</v>
      </c>
      <c r="AG77">
        <f t="shared" si="43"/>
        <v>2047</v>
      </c>
      <c r="AH77">
        <f t="shared" si="43"/>
        <v>2048</v>
      </c>
      <c r="AI77">
        <f t="shared" si="43"/>
        <v>2049</v>
      </c>
      <c r="AJ77">
        <f t="shared" si="43"/>
        <v>2050</v>
      </c>
    </row>
    <row r="78" spans="2:36" x14ac:dyDescent="0.25">
      <c r="B78" t="s">
        <v>1103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25">
      <c r="B79" t="s">
        <v>1104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25">
      <c r="B80" t="s">
        <v>1105</v>
      </c>
      <c r="C80">
        <f>C14/SUM(C$14:C$16,$C$18:$C$19)</f>
        <v>0.19683373247603519</v>
      </c>
      <c r="D80">
        <f t="shared" ref="D80:AJ82" si="44">D14/SUM(D$14:D$16,$C$18:$C$19)</f>
        <v>0.19821641352340663</v>
      </c>
      <c r="E80">
        <f t="shared" si="44"/>
        <v>0.18703600894862055</v>
      </c>
      <c r="F80">
        <f t="shared" si="44"/>
        <v>0.19001596272080207</v>
      </c>
      <c r="G80">
        <f t="shared" si="44"/>
        <v>0.18683767108779814</v>
      </c>
      <c r="H80">
        <f t="shared" si="44"/>
        <v>0.18738276122176437</v>
      </c>
      <c r="I80">
        <f t="shared" si="44"/>
        <v>0.18860228857120989</v>
      </c>
      <c r="J80">
        <f t="shared" si="44"/>
        <v>0.18809742972651408</v>
      </c>
      <c r="K80">
        <f t="shared" si="44"/>
        <v>0.18726058257350803</v>
      </c>
      <c r="L80">
        <f t="shared" si="44"/>
        <v>0.18711303191862705</v>
      </c>
      <c r="M80">
        <f t="shared" si="44"/>
        <v>0.18829895921661333</v>
      </c>
      <c r="N80">
        <f t="shared" si="44"/>
        <v>0.18691510750501508</v>
      </c>
      <c r="O80">
        <f t="shared" si="44"/>
        <v>0.18914821140256036</v>
      </c>
      <c r="P80">
        <f t="shared" si="44"/>
        <v>0.18657547783339459</v>
      </c>
      <c r="Q80">
        <f t="shared" si="44"/>
        <v>0.18736990730940301</v>
      </c>
      <c r="R80">
        <f t="shared" si="44"/>
        <v>0.18703383241550542</v>
      </c>
      <c r="S80">
        <f t="shared" si="44"/>
        <v>0.18655477480817487</v>
      </c>
      <c r="T80">
        <f t="shared" si="44"/>
        <v>0.18685098324050448</v>
      </c>
      <c r="U80">
        <f t="shared" si="44"/>
        <v>0.18665972054657112</v>
      </c>
      <c r="V80">
        <f t="shared" si="44"/>
        <v>0.18685200009774575</v>
      </c>
      <c r="W80">
        <f t="shared" si="44"/>
        <v>0.1859525995727844</v>
      </c>
      <c r="X80">
        <f t="shared" si="44"/>
        <v>0.18652327152949169</v>
      </c>
      <c r="Y80">
        <f t="shared" si="44"/>
        <v>0.18660704650167254</v>
      </c>
      <c r="Z80">
        <f t="shared" si="44"/>
        <v>0.18667346208502161</v>
      </c>
      <c r="AA80">
        <f t="shared" si="44"/>
        <v>0.18627093761992952</v>
      </c>
      <c r="AB80">
        <f t="shared" si="44"/>
        <v>0.18671109482138404</v>
      </c>
      <c r="AC80">
        <f t="shared" si="44"/>
        <v>0.18604391045025881</v>
      </c>
      <c r="AD80">
        <f t="shared" si="44"/>
        <v>0.18586960870813835</v>
      </c>
      <c r="AE80">
        <f t="shared" si="44"/>
        <v>0.1860899887301303</v>
      </c>
      <c r="AF80">
        <f t="shared" si="44"/>
        <v>0.18621365495262138</v>
      </c>
      <c r="AG80">
        <f t="shared" si="44"/>
        <v>0.18607928013763231</v>
      </c>
      <c r="AH80">
        <f t="shared" si="44"/>
        <v>0.18638907165239832</v>
      </c>
      <c r="AI80">
        <f t="shared" si="44"/>
        <v>0.18585371652204127</v>
      </c>
      <c r="AJ80">
        <f t="shared" si="44"/>
        <v>0.18574478541986789</v>
      </c>
    </row>
    <row r="81" spans="2:36" x14ac:dyDescent="0.25">
      <c r="B81" t="s">
        <v>1106</v>
      </c>
      <c r="C81">
        <f>C15/SUM(C$14:C$16,$C$18:$C$19)</f>
        <v>0.43241434327821521</v>
      </c>
      <c r="D81">
        <f t="shared" ref="D81:R81" si="45">D15/SUM(D$14:D$16,$C$18:$C$19)</f>
        <v>0.42860424021996085</v>
      </c>
      <c r="E81">
        <f t="shared" si="45"/>
        <v>0.43821997442673294</v>
      </c>
      <c r="F81">
        <f t="shared" si="45"/>
        <v>0.43491557653085083</v>
      </c>
      <c r="G81">
        <f t="shared" si="45"/>
        <v>0.43667815644150776</v>
      </c>
      <c r="H81">
        <f t="shared" si="45"/>
        <v>0.43632812479897087</v>
      </c>
      <c r="I81">
        <f t="shared" si="45"/>
        <v>0.43521020672759891</v>
      </c>
      <c r="J81">
        <f t="shared" si="45"/>
        <v>0.43427500113240358</v>
      </c>
      <c r="K81">
        <f t="shared" si="45"/>
        <v>0.43530079393697546</v>
      </c>
      <c r="L81">
        <f t="shared" si="45"/>
        <v>0.43394512049229811</v>
      </c>
      <c r="M81">
        <f t="shared" si="45"/>
        <v>0.43245223904497282</v>
      </c>
      <c r="N81">
        <f t="shared" si="45"/>
        <v>0.43348132832033553</v>
      </c>
      <c r="O81">
        <f t="shared" si="45"/>
        <v>0.43105813949333649</v>
      </c>
      <c r="P81">
        <f t="shared" si="45"/>
        <v>0.4334736840245631</v>
      </c>
      <c r="Q81">
        <f t="shared" si="45"/>
        <v>0.43243284127269305</v>
      </c>
      <c r="R81">
        <f t="shared" si="45"/>
        <v>0.43256155162415511</v>
      </c>
      <c r="S81">
        <f t="shared" si="44"/>
        <v>0.4328342969839456</v>
      </c>
      <c r="T81">
        <f t="shared" si="44"/>
        <v>0.43202980600366264</v>
      </c>
      <c r="U81">
        <f t="shared" si="44"/>
        <v>0.43198322861197824</v>
      </c>
      <c r="V81">
        <f t="shared" si="44"/>
        <v>0.4316107706924367</v>
      </c>
      <c r="W81">
        <f t="shared" si="44"/>
        <v>0.43234572887484352</v>
      </c>
      <c r="X81">
        <f t="shared" si="44"/>
        <v>0.43159683295230422</v>
      </c>
      <c r="Y81">
        <f t="shared" si="44"/>
        <v>0.43136247887472351</v>
      </c>
      <c r="Z81">
        <f t="shared" si="44"/>
        <v>0.43118727822164177</v>
      </c>
      <c r="AA81">
        <f t="shared" si="44"/>
        <v>0.43145026564017558</v>
      </c>
      <c r="AB81">
        <f t="shared" si="44"/>
        <v>0.43084852998965834</v>
      </c>
      <c r="AC81">
        <f t="shared" si="44"/>
        <v>0.43138659244708888</v>
      </c>
      <c r="AD81">
        <f t="shared" si="44"/>
        <v>0.43142589833868572</v>
      </c>
      <c r="AE81">
        <f t="shared" si="44"/>
        <v>0.4310603237122228</v>
      </c>
      <c r="AF81">
        <f t="shared" si="44"/>
        <v>0.43079730468955935</v>
      </c>
      <c r="AG81">
        <f t="shared" si="44"/>
        <v>0.43080289706945019</v>
      </c>
      <c r="AH81">
        <f t="shared" si="44"/>
        <v>0.43036205507092234</v>
      </c>
      <c r="AI81">
        <f t="shared" si="44"/>
        <v>0.43080222515841743</v>
      </c>
      <c r="AJ81">
        <f t="shared" si="44"/>
        <v>0.43078237005416525</v>
      </c>
    </row>
    <row r="82" spans="2:36" x14ac:dyDescent="0.25">
      <c r="B82" t="s">
        <v>1107</v>
      </c>
      <c r="C82">
        <f>C16/SUM(C$14:C$16,$C$18:$C$19)</f>
        <v>0.10680831646813377</v>
      </c>
      <c r="D82">
        <f t="shared" si="44"/>
        <v>0.10467146274626039</v>
      </c>
      <c r="E82">
        <f t="shared" si="44"/>
        <v>0.10782192358672707</v>
      </c>
      <c r="F82">
        <f t="shared" si="44"/>
        <v>0.10553225647941247</v>
      </c>
      <c r="G82">
        <f t="shared" si="44"/>
        <v>0.10625975503887909</v>
      </c>
      <c r="H82">
        <f t="shared" si="44"/>
        <v>0.10465940012397869</v>
      </c>
      <c r="I82">
        <f t="shared" si="44"/>
        <v>0.1036242314190958</v>
      </c>
      <c r="J82">
        <f t="shared" si="44"/>
        <v>0.10416276866090118</v>
      </c>
      <c r="K82">
        <f t="shared" si="44"/>
        <v>0.10328218290738775</v>
      </c>
      <c r="L82">
        <f t="shared" si="44"/>
        <v>0.10365644662172659</v>
      </c>
      <c r="M82">
        <f t="shared" si="44"/>
        <v>0.10283035553601916</v>
      </c>
      <c r="N82">
        <f t="shared" si="44"/>
        <v>0.10313278110174397</v>
      </c>
      <c r="O82">
        <f t="shared" si="44"/>
        <v>0.10193329817691127</v>
      </c>
      <c r="P82">
        <f t="shared" si="44"/>
        <v>0.10257419873371187</v>
      </c>
      <c r="Q82">
        <f t="shared" si="44"/>
        <v>0.10202118550586636</v>
      </c>
      <c r="R82">
        <f t="shared" si="44"/>
        <v>0.10189335999208535</v>
      </c>
      <c r="S82">
        <f t="shared" si="44"/>
        <v>0.10184597765917584</v>
      </c>
      <c r="T82">
        <f t="shared" si="44"/>
        <v>0.10166884363244802</v>
      </c>
      <c r="U82">
        <f t="shared" si="44"/>
        <v>0.10155510910627387</v>
      </c>
      <c r="V82">
        <f t="shared" si="44"/>
        <v>0.10127940635471031</v>
      </c>
      <c r="W82">
        <f t="shared" si="44"/>
        <v>0.10144282284278856</v>
      </c>
      <c r="X82">
        <f t="shared" si="44"/>
        <v>0.10105233586516159</v>
      </c>
      <c r="Y82">
        <f t="shared" si="44"/>
        <v>0.10084805557344871</v>
      </c>
      <c r="Z82">
        <f t="shared" si="44"/>
        <v>0.10067470384980895</v>
      </c>
      <c r="AA82">
        <f t="shared" si="44"/>
        <v>0.10067021884322308</v>
      </c>
      <c r="AB82">
        <f t="shared" si="44"/>
        <v>0.10036061394006773</v>
      </c>
      <c r="AC82">
        <f t="shared" si="44"/>
        <v>0.1004739187530878</v>
      </c>
      <c r="AD82">
        <f t="shared" si="44"/>
        <v>0.10040366082803932</v>
      </c>
      <c r="AE82">
        <f t="shared" si="44"/>
        <v>0.10019576143061144</v>
      </c>
      <c r="AF82">
        <f t="shared" si="44"/>
        <v>0.10002949919196029</v>
      </c>
      <c r="AG82">
        <f t="shared" si="44"/>
        <v>9.9962679904297275E-2</v>
      </c>
      <c r="AH82">
        <f t="shared" si="44"/>
        <v>9.9726602958903635E-2</v>
      </c>
      <c r="AI82">
        <f t="shared" si="44"/>
        <v>9.9803018388303175E-2</v>
      </c>
      <c r="AJ82">
        <f t="shared" si="44"/>
        <v>9.9732506214446334E-2</v>
      </c>
    </row>
    <row r="83" spans="2:36" x14ac:dyDescent="0.25">
      <c r="B83" t="s">
        <v>1108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25">
      <c r="B84" s="12" t="s">
        <v>1171</v>
      </c>
      <c r="C84">
        <f>C18/SUM(C$14:C$16,$C$18:$C$19)</f>
        <v>0.19542322043150998</v>
      </c>
      <c r="D84">
        <f t="shared" ref="D84:AJ84" si="46">D18/SUM(D$14:D$16,$C$18:$C$19)</f>
        <v>0.21200720970569675</v>
      </c>
      <c r="E84">
        <f t="shared" si="46"/>
        <v>0.20310953331779028</v>
      </c>
      <c r="F84">
        <f t="shared" si="46"/>
        <v>0.21262775459882327</v>
      </c>
      <c r="G84">
        <f t="shared" si="46"/>
        <v>0.21354390047310015</v>
      </c>
      <c r="H84">
        <f t="shared" si="46"/>
        <v>0.21870531543195487</v>
      </c>
      <c r="I84">
        <f t="shared" si="46"/>
        <v>0.22270500176862582</v>
      </c>
      <c r="J84">
        <f t="shared" si="46"/>
        <v>0.22594851577738373</v>
      </c>
      <c r="K84">
        <f t="shared" si="46"/>
        <v>0.2278533672464782</v>
      </c>
      <c r="L84">
        <f t="shared" si="46"/>
        <v>0.23105125416273264</v>
      </c>
      <c r="M84">
        <f t="shared" si="46"/>
        <v>0.23546888837674529</v>
      </c>
      <c r="N84">
        <f t="shared" si="46"/>
        <v>0.23505393767867785</v>
      </c>
      <c r="O84">
        <f t="shared" si="46"/>
        <v>0.24071168557734723</v>
      </c>
      <c r="P84">
        <f t="shared" si="46"/>
        <v>0.23793911901008621</v>
      </c>
      <c r="Q84">
        <f t="shared" si="46"/>
        <v>0.24099148171042914</v>
      </c>
      <c r="R84">
        <f t="shared" si="46"/>
        <v>0.24197094982222833</v>
      </c>
      <c r="S84">
        <f t="shared" si="46"/>
        <v>0.24260517345351429</v>
      </c>
      <c r="T84">
        <f t="shared" si="46"/>
        <v>0.24506985713110779</v>
      </c>
      <c r="U84">
        <f t="shared" si="46"/>
        <v>0.24617082779120722</v>
      </c>
      <c r="V84">
        <f t="shared" si="46"/>
        <v>0.24780139543933791</v>
      </c>
      <c r="W84">
        <f t="shared" si="46"/>
        <v>0.24737657815721115</v>
      </c>
      <c r="X84">
        <f t="shared" si="46"/>
        <v>0.24956750533144723</v>
      </c>
      <c r="Y84">
        <f t="shared" si="46"/>
        <v>0.25078330753110406</v>
      </c>
      <c r="Z84">
        <f t="shared" si="46"/>
        <v>0.25163557160290295</v>
      </c>
      <c r="AA84">
        <f t="shared" si="46"/>
        <v>0.25192676522930962</v>
      </c>
      <c r="AB84">
        <f t="shared" si="46"/>
        <v>0.25373140998166405</v>
      </c>
      <c r="AC84">
        <f t="shared" si="46"/>
        <v>0.25346157599642533</v>
      </c>
      <c r="AD84">
        <f t="shared" si="46"/>
        <v>0.25406577478831127</v>
      </c>
      <c r="AE84">
        <f t="shared" si="46"/>
        <v>0.25536686097725297</v>
      </c>
      <c r="AF84">
        <f t="shared" si="46"/>
        <v>0.2564549015846867</v>
      </c>
      <c r="AG84">
        <f t="shared" si="46"/>
        <v>0.25705421262108658</v>
      </c>
      <c r="AH84">
        <f t="shared" si="46"/>
        <v>0.25844571612899447</v>
      </c>
      <c r="AI84">
        <f t="shared" si="46"/>
        <v>0.25823824099558351</v>
      </c>
      <c r="AJ84">
        <f t="shared" si="46"/>
        <v>0.25884852530592645</v>
      </c>
    </row>
    <row r="85" spans="2:36" x14ac:dyDescent="0.25">
      <c r="B85" s="12" t="s">
        <v>1172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25">
      <c r="B87" t="s">
        <v>1128</v>
      </c>
    </row>
    <row r="88" spans="2:36" x14ac:dyDescent="0.25">
      <c r="B88" t="s">
        <v>1130</v>
      </c>
    </row>
    <row r="89" spans="2:36" x14ac:dyDescent="0.25">
      <c r="B89" s="1" t="s">
        <v>1127</v>
      </c>
      <c r="C89">
        <f>C3</f>
        <v>2017</v>
      </c>
      <c r="D89">
        <f t="shared" ref="D89:AJ89" si="47">D3</f>
        <v>2018</v>
      </c>
      <c r="E89">
        <f t="shared" si="47"/>
        <v>2019</v>
      </c>
      <c r="F89">
        <f t="shared" si="47"/>
        <v>2020</v>
      </c>
      <c r="G89">
        <f t="shared" si="47"/>
        <v>2021</v>
      </c>
      <c r="H89">
        <f t="shared" si="47"/>
        <v>2022</v>
      </c>
      <c r="I89">
        <f t="shared" si="47"/>
        <v>2023</v>
      </c>
      <c r="J89">
        <f t="shared" si="47"/>
        <v>2024</v>
      </c>
      <c r="K89">
        <f t="shared" si="47"/>
        <v>2025</v>
      </c>
      <c r="L89">
        <f t="shared" si="47"/>
        <v>2026</v>
      </c>
      <c r="M89">
        <f t="shared" si="47"/>
        <v>2027</v>
      </c>
      <c r="N89">
        <f t="shared" si="47"/>
        <v>2028</v>
      </c>
      <c r="O89">
        <f t="shared" si="47"/>
        <v>2029</v>
      </c>
      <c r="P89">
        <f t="shared" si="47"/>
        <v>2030</v>
      </c>
      <c r="Q89">
        <f t="shared" si="47"/>
        <v>2031</v>
      </c>
      <c r="R89">
        <f t="shared" si="47"/>
        <v>2032</v>
      </c>
      <c r="S89">
        <f t="shared" si="47"/>
        <v>2033</v>
      </c>
      <c r="T89">
        <f t="shared" si="47"/>
        <v>2034</v>
      </c>
      <c r="U89">
        <f t="shared" si="47"/>
        <v>2035</v>
      </c>
      <c r="V89">
        <f t="shared" si="47"/>
        <v>2036</v>
      </c>
      <c r="W89">
        <f t="shared" si="47"/>
        <v>2037</v>
      </c>
      <c r="X89">
        <f t="shared" si="47"/>
        <v>2038</v>
      </c>
      <c r="Y89">
        <f t="shared" si="47"/>
        <v>2039</v>
      </c>
      <c r="Z89">
        <f t="shared" si="47"/>
        <v>2040</v>
      </c>
      <c r="AA89">
        <f t="shared" si="47"/>
        <v>2041</v>
      </c>
      <c r="AB89">
        <f t="shared" si="47"/>
        <v>2042</v>
      </c>
      <c r="AC89">
        <f t="shared" si="47"/>
        <v>2043</v>
      </c>
      <c r="AD89">
        <f t="shared" si="47"/>
        <v>2044</v>
      </c>
      <c r="AE89">
        <f t="shared" si="47"/>
        <v>2045</v>
      </c>
      <c r="AF89">
        <f t="shared" si="47"/>
        <v>2046</v>
      </c>
      <c r="AG89">
        <f t="shared" si="47"/>
        <v>2047</v>
      </c>
      <c r="AH89">
        <f t="shared" si="47"/>
        <v>2048</v>
      </c>
      <c r="AI89">
        <f t="shared" si="47"/>
        <v>2049</v>
      </c>
      <c r="AJ89">
        <f t="shared" si="47"/>
        <v>2050</v>
      </c>
    </row>
    <row r="90" spans="2:36" x14ac:dyDescent="0.25">
      <c r="B90" t="s">
        <v>1103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25">
      <c r="B91" t="s">
        <v>1104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25">
      <c r="B92" t="s">
        <v>1105</v>
      </c>
      <c r="C92">
        <f t="shared" ref="C92:F92" si="48">C14/SUM(C$14,C$16)*C$4</f>
        <v>0.34188692661600539</v>
      </c>
      <c r="D92">
        <f t="shared" si="48"/>
        <v>0.34348776864332442</v>
      </c>
      <c r="E92">
        <f t="shared" si="48"/>
        <v>0.32704388244930649</v>
      </c>
      <c r="F92">
        <f t="shared" si="48"/>
        <v>0.33181897827780821</v>
      </c>
      <c r="G92">
        <f t="shared" ref="G92:AJ92" si="49">G14/SUM(G$14,G$16)*G$4</f>
        <v>0.32756587052458852</v>
      </c>
      <c r="H92">
        <f t="shared" si="49"/>
        <v>0.33104218248774564</v>
      </c>
      <c r="I92">
        <f t="shared" si="49"/>
        <v>0.33561779222516958</v>
      </c>
      <c r="J92">
        <f t="shared" si="49"/>
        <v>0.33760407044521373</v>
      </c>
      <c r="K92">
        <f t="shared" si="49"/>
        <v>0.34146455032329193</v>
      </c>
      <c r="L92">
        <f t="shared" si="49"/>
        <v>0.34199634646915139</v>
      </c>
      <c r="M92">
        <f t="shared" si="49"/>
        <v>0.34960398711935781</v>
      </c>
      <c r="N92">
        <f t="shared" si="49"/>
        <v>0.35309831937882241</v>
      </c>
      <c r="O92">
        <f t="shared" si="49"/>
        <v>0.36154989288852685</v>
      </c>
      <c r="P92">
        <f t="shared" si="49"/>
        <v>0.36343467345449126</v>
      </c>
      <c r="Q92">
        <f t="shared" si="49"/>
        <v>0.3685521694500109</v>
      </c>
      <c r="R92">
        <f t="shared" si="49"/>
        <v>0.37177968298578257</v>
      </c>
      <c r="S92">
        <f t="shared" si="49"/>
        <v>0.37386659244472409</v>
      </c>
      <c r="T92">
        <f t="shared" si="49"/>
        <v>0.37692309521737444</v>
      </c>
      <c r="U92">
        <f t="shared" si="49"/>
        <v>0.37907670437934188</v>
      </c>
      <c r="V92">
        <f t="shared" si="49"/>
        <v>0.38170772217721133</v>
      </c>
      <c r="W92">
        <f t="shared" si="49"/>
        <v>0.38223913811090587</v>
      </c>
      <c r="X92">
        <f t="shared" si="49"/>
        <v>0.38464914912540615</v>
      </c>
      <c r="Y92">
        <f t="shared" si="49"/>
        <v>0.38612241676668557</v>
      </c>
      <c r="Z92">
        <f t="shared" si="49"/>
        <v>0.38744310456774606</v>
      </c>
      <c r="AA92">
        <f t="shared" si="49"/>
        <v>0.38771701816972659</v>
      </c>
      <c r="AB92">
        <f t="shared" si="49"/>
        <v>0.38960970638319353</v>
      </c>
      <c r="AC92">
        <f t="shared" si="49"/>
        <v>0.38950871509411134</v>
      </c>
      <c r="AD92">
        <f t="shared" si="49"/>
        <v>0.38989233046463018</v>
      </c>
      <c r="AE92">
        <f t="shared" si="49"/>
        <v>0.39097659873596918</v>
      </c>
      <c r="AF92">
        <f t="shared" si="49"/>
        <v>0.39057292245558506</v>
      </c>
      <c r="AG92">
        <f t="shared" si="49"/>
        <v>0.39036439616500784</v>
      </c>
      <c r="AH92">
        <f t="shared" si="49"/>
        <v>0.39117853222371651</v>
      </c>
      <c r="AI92">
        <f t="shared" si="49"/>
        <v>0.39061266889497476</v>
      </c>
      <c r="AJ92">
        <f t="shared" si="49"/>
        <v>0.39042772881145776</v>
      </c>
    </row>
    <row r="93" spans="2:36" x14ac:dyDescent="0.25">
      <c r="B93" t="s">
        <v>1106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25">
      <c r="B94" t="s">
        <v>1107</v>
      </c>
      <c r="C94">
        <f t="shared" ref="C94:F94" si="50">C16/SUM(C$14,C$16)*C$4</f>
        <v>0.18551884676965039</v>
      </c>
      <c r="D94">
        <f t="shared" si="50"/>
        <v>0.18138440979863782</v>
      </c>
      <c r="E94">
        <f t="shared" si="50"/>
        <v>0.18853321721937732</v>
      </c>
      <c r="F94">
        <f t="shared" si="50"/>
        <v>0.18428770414306189</v>
      </c>
      <c r="G94">
        <f t="shared" ref="G94:AJ94" si="51">G16/SUM(G$14,G$16)*G$4</f>
        <v>0.18629577728296312</v>
      </c>
      <c r="H94">
        <f t="shared" si="51"/>
        <v>0.18489788499752322</v>
      </c>
      <c r="I94">
        <f t="shared" si="51"/>
        <v>0.18439933064108033</v>
      </c>
      <c r="J94">
        <f t="shared" si="51"/>
        <v>0.18695510480867797</v>
      </c>
      <c r="K94">
        <f t="shared" si="51"/>
        <v>0.1883322355308556</v>
      </c>
      <c r="L94">
        <f t="shared" si="51"/>
        <v>0.18945834862011046</v>
      </c>
      <c r="M94">
        <f t="shared" si="51"/>
        <v>0.19091928304785671</v>
      </c>
      <c r="N94">
        <f t="shared" si="51"/>
        <v>0.19482647585836638</v>
      </c>
      <c r="O94">
        <f t="shared" si="51"/>
        <v>0.19484177388915913</v>
      </c>
      <c r="P94">
        <f t="shared" si="51"/>
        <v>0.19980664583869664</v>
      </c>
      <c r="Q94">
        <f t="shared" si="51"/>
        <v>0.20067325531607458</v>
      </c>
      <c r="R94">
        <f t="shared" si="51"/>
        <v>0.20254026016029619</v>
      </c>
      <c r="S94">
        <f t="shared" si="51"/>
        <v>0.20410524823494919</v>
      </c>
      <c r="T94">
        <f t="shared" si="51"/>
        <v>0.2050903589829571</v>
      </c>
      <c r="U94">
        <f t="shared" si="51"/>
        <v>0.20624254638421494</v>
      </c>
      <c r="V94">
        <f t="shared" si="51"/>
        <v>0.20689707085229667</v>
      </c>
      <c r="W94">
        <f t="shared" si="51"/>
        <v>0.20852312503320281</v>
      </c>
      <c r="X94">
        <f t="shared" si="51"/>
        <v>0.20839059217081859</v>
      </c>
      <c r="Y94">
        <f t="shared" si="51"/>
        <v>0.20867215721080509</v>
      </c>
      <c r="Z94">
        <f t="shared" si="51"/>
        <v>0.20895160659335171</v>
      </c>
      <c r="AA94">
        <f t="shared" si="51"/>
        <v>0.20954185106443687</v>
      </c>
      <c r="AB94">
        <f t="shared" si="51"/>
        <v>0.20942231294306848</v>
      </c>
      <c r="AC94">
        <f t="shared" si="51"/>
        <v>0.21035607615035981</v>
      </c>
      <c r="AD94">
        <f t="shared" si="51"/>
        <v>0.21061333038525146</v>
      </c>
      <c r="AE94">
        <f t="shared" si="51"/>
        <v>0.21051211985783883</v>
      </c>
      <c r="AF94">
        <f t="shared" si="51"/>
        <v>0.20980638525736928</v>
      </c>
      <c r="AG94">
        <f t="shared" si="51"/>
        <v>0.20970562198550369</v>
      </c>
      <c r="AH94">
        <f t="shared" si="51"/>
        <v>0.20929824813910597</v>
      </c>
      <c r="AI94">
        <f t="shared" si="51"/>
        <v>0.20975810495458139</v>
      </c>
      <c r="AJ94">
        <f t="shared" si="51"/>
        <v>0.20963353454021597</v>
      </c>
    </row>
    <row r="95" spans="2:36" x14ac:dyDescent="0.25">
      <c r="B95" t="s">
        <v>1108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25">
      <c r="B96" s="12" t="s">
        <v>1171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25">
      <c r="B97" s="12" t="s">
        <v>1172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25">
      <c r="B98" t="s">
        <v>1102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25">
      <c r="B99" t="s">
        <v>1109</v>
      </c>
      <c r="C99">
        <f t="shared" ref="C99:F99" si="52">C23/SUM(C$23,C$25)*C$5</f>
        <v>0.32241130580833616</v>
      </c>
      <c r="D99">
        <f t="shared" si="52"/>
        <v>4.9157892473968727E-2</v>
      </c>
      <c r="E99">
        <f t="shared" si="52"/>
        <v>4.5818298705983425E-2</v>
      </c>
      <c r="F99">
        <f t="shared" si="52"/>
        <v>4.729253281920727E-2</v>
      </c>
      <c r="G99">
        <f t="shared" ref="G99:AJ99" si="53">G23/SUM(G$23,G$25)*G$5</f>
        <v>4.658696030377063E-2</v>
      </c>
      <c r="H99">
        <f t="shared" si="53"/>
        <v>4.6464096213743762E-2</v>
      </c>
      <c r="I99">
        <f t="shared" si="53"/>
        <v>4.6301331024444593E-2</v>
      </c>
      <c r="J99">
        <f t="shared" si="53"/>
        <v>4.6038545018189332E-2</v>
      </c>
      <c r="K99">
        <f t="shared" si="53"/>
        <v>4.5555877460449985E-2</v>
      </c>
      <c r="L99">
        <f t="shared" si="53"/>
        <v>4.5239388792789298E-2</v>
      </c>
      <c r="M99">
        <f t="shared" si="53"/>
        <v>4.4909499367582699E-2</v>
      </c>
      <c r="N99">
        <f t="shared" si="53"/>
        <v>4.3689125751021157E-2</v>
      </c>
      <c r="O99">
        <f t="shared" si="53"/>
        <v>4.3702773225071254E-2</v>
      </c>
      <c r="P99">
        <f t="shared" si="53"/>
        <v>4.218048995829099E-2</v>
      </c>
      <c r="Q99">
        <f t="shared" si="53"/>
        <v>4.1919333520232763E-2</v>
      </c>
      <c r="R99">
        <f t="shared" si="53"/>
        <v>4.1352256899704787E-2</v>
      </c>
      <c r="S99">
        <f t="shared" si="53"/>
        <v>4.0869915806762629E-2</v>
      </c>
      <c r="T99">
        <f t="shared" si="53"/>
        <v>4.0625277396946415E-2</v>
      </c>
      <c r="U99">
        <f t="shared" si="53"/>
        <v>4.0280717944099265E-2</v>
      </c>
      <c r="V99">
        <f t="shared" si="53"/>
        <v>4.0061372648120944E-2</v>
      </c>
      <c r="W99">
        <f t="shared" si="53"/>
        <v>3.9579135944138095E-2</v>
      </c>
      <c r="X99">
        <f t="shared" si="53"/>
        <v>3.9575589247931274E-2</v>
      </c>
      <c r="Y99">
        <f t="shared" si="53"/>
        <v>3.9465315393509157E-2</v>
      </c>
      <c r="Z99">
        <f t="shared" si="53"/>
        <v>3.9362270892316857E-2</v>
      </c>
      <c r="AA99">
        <f t="shared" si="53"/>
        <v>3.9168998639136997E-2</v>
      </c>
      <c r="AB99">
        <f t="shared" si="53"/>
        <v>3.9166067567399786E-2</v>
      </c>
      <c r="AC99">
        <f t="shared" si="53"/>
        <v>3.8886157201439418E-2</v>
      </c>
      <c r="AD99">
        <f t="shared" si="53"/>
        <v>3.8791374278579455E-2</v>
      </c>
      <c r="AE99">
        <f t="shared" si="53"/>
        <v>3.8785923037045832E-2</v>
      </c>
      <c r="AF99">
        <f t="shared" si="53"/>
        <v>3.8954583265332202E-2</v>
      </c>
      <c r="AG99">
        <f t="shared" si="53"/>
        <v>3.8959191010056002E-2</v>
      </c>
      <c r="AH99">
        <f t="shared" si="53"/>
        <v>3.9042857470234692E-2</v>
      </c>
      <c r="AI99">
        <f t="shared" si="53"/>
        <v>3.8898149814800963E-2</v>
      </c>
      <c r="AJ99">
        <f t="shared" si="53"/>
        <v>3.8916897384750029E-2</v>
      </c>
    </row>
    <row r="100" spans="2:36" x14ac:dyDescent="0.25">
      <c r="B100" t="s">
        <v>1110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25">
      <c r="B101" t="s">
        <v>1111</v>
      </c>
      <c r="C101">
        <f t="shared" ref="C101:F101" si="54">C25/SUM(C$23,C$25)*C$5</f>
        <v>0.15018292080600815</v>
      </c>
      <c r="D101">
        <f t="shared" si="54"/>
        <v>0.42596992908406911</v>
      </c>
      <c r="E101">
        <f t="shared" si="54"/>
        <v>0.43860460162533277</v>
      </c>
      <c r="F101">
        <f t="shared" si="54"/>
        <v>0.43660078475992253</v>
      </c>
      <c r="G101">
        <f t="shared" ref="G101:AJ101" si="55">G25/SUM(G$23,G$25)*G$5</f>
        <v>0.4395513918886777</v>
      </c>
      <c r="H101">
        <f t="shared" si="55"/>
        <v>0.43759583630098753</v>
      </c>
      <c r="I101">
        <f t="shared" si="55"/>
        <v>0.43368154610930548</v>
      </c>
      <c r="J101">
        <f t="shared" si="55"/>
        <v>0.42940227972791911</v>
      </c>
      <c r="K101">
        <f t="shared" si="55"/>
        <v>0.42464733668540244</v>
      </c>
      <c r="L101">
        <f t="shared" si="55"/>
        <v>0.42330591611794882</v>
      </c>
      <c r="M101">
        <f t="shared" si="55"/>
        <v>0.41456723046520277</v>
      </c>
      <c r="N101">
        <f t="shared" si="55"/>
        <v>0.40838607901178997</v>
      </c>
      <c r="O101">
        <f t="shared" si="55"/>
        <v>0.39990555999724281</v>
      </c>
      <c r="P101">
        <f t="shared" si="55"/>
        <v>0.39457819074852096</v>
      </c>
      <c r="Q101">
        <f t="shared" si="55"/>
        <v>0.38885524171368169</v>
      </c>
      <c r="R101">
        <f t="shared" si="55"/>
        <v>0.38432779995421651</v>
      </c>
      <c r="S101">
        <f t="shared" si="55"/>
        <v>0.38115824351356409</v>
      </c>
      <c r="T101">
        <f t="shared" si="55"/>
        <v>0.37736126840272199</v>
      </c>
      <c r="U101">
        <f t="shared" si="55"/>
        <v>0.37440003129234395</v>
      </c>
      <c r="V101">
        <f t="shared" si="55"/>
        <v>0.37133383432237099</v>
      </c>
      <c r="W101">
        <f t="shared" si="55"/>
        <v>0.36965860091175323</v>
      </c>
      <c r="X101">
        <f t="shared" si="55"/>
        <v>0.36738466945584408</v>
      </c>
      <c r="Y101">
        <f t="shared" si="55"/>
        <v>0.36574011062900019</v>
      </c>
      <c r="Z101">
        <f t="shared" si="55"/>
        <v>0.36424301794658526</v>
      </c>
      <c r="AA101">
        <f t="shared" si="55"/>
        <v>0.36357213212669948</v>
      </c>
      <c r="AB101">
        <f t="shared" si="55"/>
        <v>0.36180191310633814</v>
      </c>
      <c r="AC101">
        <f t="shared" si="55"/>
        <v>0.36124905155408943</v>
      </c>
      <c r="AD101">
        <f t="shared" si="55"/>
        <v>0.36070296487153908</v>
      </c>
      <c r="AE101">
        <f t="shared" si="55"/>
        <v>0.3597253583691461</v>
      </c>
      <c r="AF101">
        <f t="shared" si="55"/>
        <v>0.36066610902171348</v>
      </c>
      <c r="AG101">
        <f t="shared" si="55"/>
        <v>0.36097079083943256</v>
      </c>
      <c r="AH101">
        <f t="shared" si="55"/>
        <v>0.36048036216694285</v>
      </c>
      <c r="AI101">
        <f t="shared" si="55"/>
        <v>0.36073107633564272</v>
      </c>
      <c r="AJ101">
        <f t="shared" si="55"/>
        <v>0.36102183926357628</v>
      </c>
    </row>
    <row r="102" spans="2:36" x14ac:dyDescent="0.25">
      <c r="B102" t="s">
        <v>1112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25">
      <c r="B103" t="s">
        <v>1113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25">
      <c r="B104" s="12" t="s">
        <v>1171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25">
      <c r="B105" s="12" t="s">
        <v>1172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25">
      <c r="B107" t="s">
        <v>1131</v>
      </c>
    </row>
    <row r="108" spans="2:36" x14ac:dyDescent="0.25">
      <c r="B108" t="s">
        <v>1132</v>
      </c>
    </row>
    <row r="109" spans="2:36" x14ac:dyDescent="0.25">
      <c r="B109" s="1" t="s">
        <v>1129</v>
      </c>
      <c r="C109">
        <f>C3</f>
        <v>2017</v>
      </c>
      <c r="D109">
        <f t="shared" ref="D109:AJ109" si="56">D3</f>
        <v>2018</v>
      </c>
      <c r="E109">
        <f t="shared" si="56"/>
        <v>2019</v>
      </c>
      <c r="F109">
        <f t="shared" si="56"/>
        <v>2020</v>
      </c>
      <c r="G109">
        <f t="shared" si="56"/>
        <v>2021</v>
      </c>
      <c r="H109">
        <f t="shared" si="56"/>
        <v>2022</v>
      </c>
      <c r="I109">
        <f t="shared" si="56"/>
        <v>2023</v>
      </c>
      <c r="J109">
        <f t="shared" si="56"/>
        <v>2024</v>
      </c>
      <c r="K109">
        <f t="shared" si="56"/>
        <v>2025</v>
      </c>
      <c r="L109">
        <f t="shared" si="56"/>
        <v>2026</v>
      </c>
      <c r="M109">
        <f t="shared" si="56"/>
        <v>2027</v>
      </c>
      <c r="N109">
        <f t="shared" si="56"/>
        <v>2028</v>
      </c>
      <c r="O109">
        <f t="shared" si="56"/>
        <v>2029</v>
      </c>
      <c r="P109">
        <f t="shared" si="56"/>
        <v>2030</v>
      </c>
      <c r="Q109">
        <f t="shared" si="56"/>
        <v>2031</v>
      </c>
      <c r="R109">
        <f t="shared" si="56"/>
        <v>2032</v>
      </c>
      <c r="S109">
        <f t="shared" si="56"/>
        <v>2033</v>
      </c>
      <c r="T109">
        <f t="shared" si="56"/>
        <v>2034</v>
      </c>
      <c r="U109">
        <f t="shared" si="56"/>
        <v>2035</v>
      </c>
      <c r="V109">
        <f t="shared" si="56"/>
        <v>2036</v>
      </c>
      <c r="W109">
        <f t="shared" si="56"/>
        <v>2037</v>
      </c>
      <c r="X109">
        <f t="shared" si="56"/>
        <v>2038</v>
      </c>
      <c r="Y109">
        <f t="shared" si="56"/>
        <v>2039</v>
      </c>
      <c r="Z109">
        <f t="shared" si="56"/>
        <v>2040</v>
      </c>
      <c r="AA109">
        <f t="shared" si="56"/>
        <v>2041</v>
      </c>
      <c r="AB109">
        <f t="shared" si="56"/>
        <v>2042</v>
      </c>
      <c r="AC109">
        <f t="shared" si="56"/>
        <v>2043</v>
      </c>
      <c r="AD109">
        <f t="shared" si="56"/>
        <v>2044</v>
      </c>
      <c r="AE109">
        <f t="shared" si="56"/>
        <v>2045</v>
      </c>
      <c r="AF109">
        <f t="shared" si="56"/>
        <v>2046</v>
      </c>
      <c r="AG109">
        <f t="shared" si="56"/>
        <v>2047</v>
      </c>
      <c r="AH109">
        <f t="shared" si="56"/>
        <v>2048</v>
      </c>
      <c r="AI109">
        <f t="shared" si="56"/>
        <v>2049</v>
      </c>
      <c r="AJ109">
        <f t="shared" si="56"/>
        <v>2050</v>
      </c>
    </row>
    <row r="110" spans="2:36" x14ac:dyDescent="0.25">
      <c r="B110" t="s">
        <v>1103</v>
      </c>
      <c r="C110">
        <f>C12/SUM(C$12:C$15,C$17:C$19)</f>
        <v>4.1288006435110068E-3</v>
      </c>
      <c r="D110">
        <f t="shared" ref="D110:AJ112" si="57">D12/SUM(D$12:D$15,D$17:D$19)</f>
        <v>4.334727288270359E-3</v>
      </c>
      <c r="E110">
        <f t="shared" si="57"/>
        <v>4.1273385894983325E-3</v>
      </c>
      <c r="F110">
        <f t="shared" si="57"/>
        <v>4.2875412972542054E-3</v>
      </c>
      <c r="G110">
        <f t="shared" si="57"/>
        <v>4.2616473018217598E-3</v>
      </c>
      <c r="H110">
        <f t="shared" si="57"/>
        <v>4.3112041153189973E-3</v>
      </c>
      <c r="I110">
        <f t="shared" si="57"/>
        <v>4.36941060578111E-3</v>
      </c>
      <c r="J110">
        <f t="shared" si="57"/>
        <v>4.3755470607198289E-3</v>
      </c>
      <c r="K110">
        <f t="shared" si="57"/>
        <v>4.3566068211707129E-3</v>
      </c>
      <c r="L110">
        <f t="shared" si="57"/>
        <v>4.4447726091553924E-3</v>
      </c>
      <c r="M110">
        <f t="shared" si="57"/>
        <v>4.5020066976512747E-3</v>
      </c>
      <c r="N110">
        <f t="shared" si="57"/>
        <v>4.4794755618956864E-3</v>
      </c>
      <c r="O110">
        <f t="shared" si="57"/>
        <v>4.5891233544353201E-3</v>
      </c>
      <c r="P110">
        <f t="shared" si="57"/>
        <v>4.5171163900784815E-3</v>
      </c>
      <c r="Q110">
        <f t="shared" si="57"/>
        <v>4.5600455928653319E-3</v>
      </c>
      <c r="R110">
        <f t="shared" si="57"/>
        <v>4.5647104286052178E-3</v>
      </c>
      <c r="S110">
        <f t="shared" si="57"/>
        <v>4.5654012648168275E-3</v>
      </c>
      <c r="T110">
        <f t="shared" si="57"/>
        <v>4.5883506693913207E-3</v>
      </c>
      <c r="U110">
        <f t="shared" si="57"/>
        <v>4.5966540422918145E-3</v>
      </c>
      <c r="V110">
        <f t="shared" si="57"/>
        <v>4.6172890681581806E-3</v>
      </c>
      <c r="W110">
        <f t="shared" si="57"/>
        <v>4.6024651995424442E-3</v>
      </c>
      <c r="X110">
        <f t="shared" si="57"/>
        <v>4.6317230762642674E-3</v>
      </c>
      <c r="Y110">
        <f t="shared" si="57"/>
        <v>4.6456332309939502E-3</v>
      </c>
      <c r="Z110">
        <f t="shared" si="57"/>
        <v>4.6605319858444485E-3</v>
      </c>
      <c r="AA110">
        <f t="shared" si="57"/>
        <v>4.6592691609849109E-3</v>
      </c>
      <c r="AB110">
        <f t="shared" si="57"/>
        <v>4.682217734509493E-3</v>
      </c>
      <c r="AC110">
        <f t="shared" si="57"/>
        <v>4.6701964188374523E-3</v>
      </c>
      <c r="AD110">
        <f t="shared" si="57"/>
        <v>4.6739293876977579E-3</v>
      </c>
      <c r="AE110">
        <f t="shared" si="57"/>
        <v>4.6896857208093843E-3</v>
      </c>
      <c r="AF110">
        <f t="shared" si="57"/>
        <v>4.7034538024526597E-3</v>
      </c>
      <c r="AG110">
        <f t="shared" si="57"/>
        <v>4.7039693857793127E-3</v>
      </c>
      <c r="AH110">
        <f t="shared" si="57"/>
        <v>4.7215804753823936E-3</v>
      </c>
      <c r="AI110">
        <f t="shared" si="57"/>
        <v>4.7136024313748359E-3</v>
      </c>
      <c r="AJ110">
        <f t="shared" si="57"/>
        <v>4.7190797325637173E-3</v>
      </c>
    </row>
    <row r="111" spans="2:36" x14ac:dyDescent="0.25">
      <c r="B111" t="s">
        <v>1104</v>
      </c>
      <c r="C111">
        <f>C13/SUM(C$12:C$15,C$17:C$19)</f>
        <v>5.0987558274388473E-2</v>
      </c>
      <c r="D111">
        <f t="shared" ref="D111:R111" si="58">D13/SUM(D$12:D$15,D$17:D$19)</f>
        <v>5.0589475927691363E-2</v>
      </c>
      <c r="E111">
        <f t="shared" si="58"/>
        <v>4.7283235428027537E-2</v>
      </c>
      <c r="F111">
        <f t="shared" si="58"/>
        <v>4.8022655531693055E-2</v>
      </c>
      <c r="G111">
        <f t="shared" si="58"/>
        <v>4.7080823734017833E-2</v>
      </c>
      <c r="H111">
        <f t="shared" si="58"/>
        <v>4.6782932835934932E-2</v>
      </c>
      <c r="I111">
        <f t="shared" si="58"/>
        <v>4.6693054801018159E-2</v>
      </c>
      <c r="J111">
        <f t="shared" si="58"/>
        <v>4.664487113185091E-2</v>
      </c>
      <c r="K111">
        <f t="shared" si="58"/>
        <v>4.6611598319275874E-2</v>
      </c>
      <c r="L111">
        <f t="shared" si="58"/>
        <v>4.6097676635394089E-2</v>
      </c>
      <c r="M111">
        <f t="shared" si="58"/>
        <v>4.6317070677739658E-2</v>
      </c>
      <c r="N111">
        <f t="shared" si="58"/>
        <v>4.5853434561396206E-2</v>
      </c>
      <c r="O111">
        <f t="shared" si="58"/>
        <v>4.6267462253036025E-2</v>
      </c>
      <c r="P111">
        <f t="shared" si="58"/>
        <v>4.5628487350036148E-2</v>
      </c>
      <c r="Q111">
        <f t="shared" si="58"/>
        <v>4.5732873341693847E-2</v>
      </c>
      <c r="R111">
        <f t="shared" si="58"/>
        <v>4.5593092309185006E-2</v>
      </c>
      <c r="S111">
        <f t="shared" si="57"/>
        <v>4.5417012896120698E-2</v>
      </c>
      <c r="T111">
        <f t="shared" si="57"/>
        <v>4.5384082337230812E-2</v>
      </c>
      <c r="U111">
        <f t="shared" si="57"/>
        <v>4.528252276587099E-2</v>
      </c>
      <c r="V111">
        <f t="shared" si="57"/>
        <v>4.5275435986127405E-2</v>
      </c>
      <c r="W111">
        <f t="shared" si="57"/>
        <v>4.5016640484735006E-2</v>
      </c>
      <c r="X111">
        <f t="shared" si="57"/>
        <v>4.5095107300755603E-2</v>
      </c>
      <c r="Y111">
        <f t="shared" si="57"/>
        <v>4.5075649630716995E-2</v>
      </c>
      <c r="Z111">
        <f t="shared" si="57"/>
        <v>4.5067212618670721E-2</v>
      </c>
      <c r="AA111">
        <f t="shared" si="57"/>
        <v>4.4930649906752183E-2</v>
      </c>
      <c r="AB111">
        <f t="shared" si="57"/>
        <v>4.4988099608211297E-2</v>
      </c>
      <c r="AC111">
        <f t="shared" si="57"/>
        <v>4.4792920101749276E-2</v>
      </c>
      <c r="AD111">
        <f t="shared" si="57"/>
        <v>4.4716766931320318E-2</v>
      </c>
      <c r="AE111">
        <f t="shared" si="57"/>
        <v>4.4723674591647007E-2</v>
      </c>
      <c r="AF111">
        <f t="shared" si="57"/>
        <v>4.4713491683901957E-2</v>
      </c>
      <c r="AG111">
        <f t="shared" si="57"/>
        <v>4.4644927474046775E-2</v>
      </c>
      <c r="AH111">
        <f t="shared" si="57"/>
        <v>4.4682200281766032E-2</v>
      </c>
      <c r="AI111">
        <f t="shared" si="57"/>
        <v>4.4531184893121259E-2</v>
      </c>
      <c r="AJ111">
        <f t="shared" si="57"/>
        <v>4.4477446987067078E-2</v>
      </c>
    </row>
    <row r="112" spans="2:36" x14ac:dyDescent="0.25">
      <c r="B112" t="s">
        <v>1105</v>
      </c>
      <c r="C112">
        <f>C14/SUM(C$12:C$15,C$17:C$19)</f>
        <v>0.20564025650268344</v>
      </c>
      <c r="D112">
        <f t="shared" si="57"/>
        <v>0.20273513349860522</v>
      </c>
      <c r="E112">
        <f t="shared" si="57"/>
        <v>0.19318547419983559</v>
      </c>
      <c r="F112">
        <f t="shared" si="57"/>
        <v>0.19369715147921834</v>
      </c>
      <c r="G112">
        <f t="shared" si="57"/>
        <v>0.19006069578254345</v>
      </c>
      <c r="H112">
        <f t="shared" si="57"/>
        <v>0.18921674103162892</v>
      </c>
      <c r="I112">
        <f t="shared" si="57"/>
        <v>0.18952985951432669</v>
      </c>
      <c r="J112">
        <f t="shared" si="57"/>
        <v>0.18843635047812798</v>
      </c>
      <c r="K112">
        <f t="shared" si="57"/>
        <v>0.1869110144640701</v>
      </c>
      <c r="L112">
        <f t="shared" si="57"/>
        <v>0.18598840639030964</v>
      </c>
      <c r="M112">
        <f t="shared" si="57"/>
        <v>0.18616910488732358</v>
      </c>
      <c r="N112">
        <f t="shared" si="57"/>
        <v>0.18481765511193129</v>
      </c>
      <c r="O112">
        <f t="shared" si="57"/>
        <v>0.18577638758305107</v>
      </c>
      <c r="P112">
        <f t="shared" si="57"/>
        <v>0.1837170039292691</v>
      </c>
      <c r="Q112">
        <f t="shared" si="57"/>
        <v>0.18381597392055718</v>
      </c>
      <c r="R112">
        <f t="shared" si="57"/>
        <v>0.1832204265619794</v>
      </c>
      <c r="S112">
        <f t="shared" si="57"/>
        <v>0.18255967077972082</v>
      </c>
      <c r="T112">
        <f t="shared" si="57"/>
        <v>0.1823249988364902</v>
      </c>
      <c r="U112">
        <f t="shared" si="57"/>
        <v>0.18186662740348389</v>
      </c>
      <c r="V112">
        <f t="shared" si="57"/>
        <v>0.18167987173669764</v>
      </c>
      <c r="W112">
        <f t="shared" si="57"/>
        <v>0.180833408755666</v>
      </c>
      <c r="X112">
        <f t="shared" si="57"/>
        <v>0.18091635926826091</v>
      </c>
      <c r="Y112">
        <f t="shared" si="57"/>
        <v>0.18071103840786024</v>
      </c>
      <c r="Z112">
        <f t="shared" si="57"/>
        <v>0.1805462327845633</v>
      </c>
      <c r="AA112">
        <f t="shared" si="57"/>
        <v>0.18005499699452074</v>
      </c>
      <c r="AB112">
        <f t="shared" si="57"/>
        <v>0.18009599217600555</v>
      </c>
      <c r="AC112">
        <f t="shared" si="57"/>
        <v>0.17946091588264962</v>
      </c>
      <c r="AD112">
        <f t="shared" si="57"/>
        <v>0.17913774993548268</v>
      </c>
      <c r="AE112">
        <f t="shared" si="57"/>
        <v>0.17906856788715036</v>
      </c>
      <c r="AF112">
        <f t="shared" si="57"/>
        <v>0.17894678666671721</v>
      </c>
      <c r="AG112">
        <f t="shared" si="57"/>
        <v>0.17867082991098984</v>
      </c>
      <c r="AH112">
        <f t="shared" si="57"/>
        <v>0.17867386781669453</v>
      </c>
      <c r="AI112">
        <f t="shared" si="57"/>
        <v>0.17816080909146467</v>
      </c>
      <c r="AJ112">
        <f t="shared" si="57"/>
        <v>0.17790732301898099</v>
      </c>
    </row>
    <row r="113" spans="2:36" x14ac:dyDescent="0.25">
      <c r="B113" t="s">
        <v>1106</v>
      </c>
      <c r="C113">
        <f>C15/SUM(C$12:C$15,C$17:C$19)</f>
        <v>0.45176096265917198</v>
      </c>
      <c r="D113">
        <f t="shared" ref="D113:AJ113" si="59">D15/SUM(D$12:D$15,D$17:D$19)</f>
        <v>0.43837508869466629</v>
      </c>
      <c r="E113">
        <f t="shared" si="59"/>
        <v>0.45262799414589738</v>
      </c>
      <c r="F113">
        <f t="shared" si="59"/>
        <v>0.44334121776783431</v>
      </c>
      <c r="G113">
        <f t="shared" si="59"/>
        <v>0.44421102962319853</v>
      </c>
      <c r="H113">
        <f t="shared" si="59"/>
        <v>0.44059861887291796</v>
      </c>
      <c r="I113">
        <f t="shared" si="59"/>
        <v>0.43735062795454471</v>
      </c>
      <c r="J113">
        <f t="shared" si="59"/>
        <v>0.43505749353543599</v>
      </c>
      <c r="K113">
        <f t="shared" si="59"/>
        <v>0.4344881975353081</v>
      </c>
      <c r="L113">
        <f t="shared" si="59"/>
        <v>0.43133693358307923</v>
      </c>
      <c r="M113">
        <f t="shared" si="59"/>
        <v>0.42756076074167843</v>
      </c>
      <c r="N113">
        <f t="shared" si="59"/>
        <v>0.42861705350820867</v>
      </c>
      <c r="O113">
        <f t="shared" si="59"/>
        <v>0.42337394257939565</v>
      </c>
      <c r="P113">
        <f t="shared" si="59"/>
        <v>0.42683254753493388</v>
      </c>
      <c r="Q113">
        <f t="shared" si="59"/>
        <v>0.42423068365250105</v>
      </c>
      <c r="R113">
        <f t="shared" si="59"/>
        <v>0.4237421164895035</v>
      </c>
      <c r="S113">
        <f t="shared" si="59"/>
        <v>0.42356507272896898</v>
      </c>
      <c r="T113">
        <f t="shared" si="59"/>
        <v>0.42156499532870328</v>
      </c>
      <c r="U113">
        <f t="shared" si="59"/>
        <v>0.42089065949783899</v>
      </c>
      <c r="V113">
        <f t="shared" si="59"/>
        <v>0.41966363441953403</v>
      </c>
      <c r="W113">
        <f t="shared" si="59"/>
        <v>0.42044344684081286</v>
      </c>
      <c r="X113">
        <f t="shared" si="59"/>
        <v>0.41862297958406097</v>
      </c>
      <c r="Y113">
        <f t="shared" si="59"/>
        <v>0.41773321505809957</v>
      </c>
      <c r="Z113">
        <f t="shared" si="59"/>
        <v>0.41703431134785435</v>
      </c>
      <c r="AA113">
        <f t="shared" si="59"/>
        <v>0.41705258627965014</v>
      </c>
      <c r="AB113">
        <f t="shared" si="59"/>
        <v>0.41558373143433647</v>
      </c>
      <c r="AC113">
        <f t="shared" si="59"/>
        <v>0.41612237021188758</v>
      </c>
      <c r="AD113">
        <f t="shared" si="59"/>
        <v>0.41580043789537779</v>
      </c>
      <c r="AE113">
        <f t="shared" si="59"/>
        <v>0.41479584886245552</v>
      </c>
      <c r="AF113">
        <f t="shared" si="59"/>
        <v>0.41398571656033184</v>
      </c>
      <c r="AG113">
        <f t="shared" si="59"/>
        <v>0.41365116573175498</v>
      </c>
      <c r="AH113">
        <f t="shared" si="59"/>
        <v>0.41254807623306045</v>
      </c>
      <c r="AI113">
        <f t="shared" si="59"/>
        <v>0.41297034263785948</v>
      </c>
      <c r="AJ113">
        <f t="shared" si="59"/>
        <v>0.41260559798149243</v>
      </c>
    </row>
    <row r="114" spans="2:36" x14ac:dyDescent="0.25">
      <c r="B114" s="12" t="s">
        <v>1107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25">
      <c r="B115" t="s">
        <v>1108</v>
      </c>
      <c r="C115">
        <f t="shared" ref="C115:AJ115" si="60">C17/SUM(C$12:C$15,C$17:C$19)</f>
        <v>1.172973195771043E-2</v>
      </c>
      <c r="D115">
        <f t="shared" si="60"/>
        <v>1.1592827676628288E-2</v>
      </c>
      <c r="E115">
        <f t="shared" si="60"/>
        <v>1.1729576753388734E-2</v>
      </c>
      <c r="F115">
        <f t="shared" si="60"/>
        <v>1.1687540081134665E-2</v>
      </c>
      <c r="G115">
        <f t="shared" si="60"/>
        <v>1.1633844034831788E-2</v>
      </c>
      <c r="H115">
        <f t="shared" si="60"/>
        <v>1.1621652407439191E-2</v>
      </c>
      <c r="I115">
        <f t="shared" si="60"/>
        <v>1.1523181558775629E-2</v>
      </c>
      <c r="J115">
        <f t="shared" si="60"/>
        <v>1.1454102371059269E-2</v>
      </c>
      <c r="K115">
        <f t="shared" si="60"/>
        <v>1.1552984514381012E-2</v>
      </c>
      <c r="L115">
        <f t="shared" si="60"/>
        <v>1.1410671590637456E-2</v>
      </c>
      <c r="M115">
        <f t="shared" si="60"/>
        <v>1.1362440303689079E-2</v>
      </c>
      <c r="N115">
        <f t="shared" si="60"/>
        <v>1.137893353758377E-2</v>
      </c>
      <c r="O115">
        <f t="shared" si="60"/>
        <v>1.1321195884298413E-2</v>
      </c>
      <c r="P115">
        <f t="shared" si="60"/>
        <v>1.1340161611987592E-2</v>
      </c>
      <c r="Q115">
        <f t="shared" si="60"/>
        <v>1.1314576755686914E-2</v>
      </c>
      <c r="R115">
        <f t="shared" si="60"/>
        <v>1.1301656967790273E-2</v>
      </c>
      <c r="S115">
        <f t="shared" si="60"/>
        <v>1.1292765468203611E-2</v>
      </c>
      <c r="T115">
        <f t="shared" si="60"/>
        <v>1.126631439158418E-2</v>
      </c>
      <c r="U115">
        <f t="shared" si="60"/>
        <v>1.1252493222545835E-2</v>
      </c>
      <c r="V115">
        <f t="shared" si="60"/>
        <v>1.1235177113178464E-2</v>
      </c>
      <c r="W115">
        <f t="shared" si="60"/>
        <v>1.1236268603525354E-2</v>
      </c>
      <c r="X115">
        <f t="shared" si="60"/>
        <v>1.1216913381452004E-2</v>
      </c>
      <c r="Y115">
        <f t="shared" si="60"/>
        <v>1.1203941816997461E-2</v>
      </c>
      <c r="Z115">
        <f t="shared" si="60"/>
        <v>1.119610781163541E-2</v>
      </c>
      <c r="AA115">
        <f t="shared" si="60"/>
        <v>1.1190561407105256E-2</v>
      </c>
      <c r="AB115">
        <f t="shared" si="60"/>
        <v>1.1174537043165943E-2</v>
      </c>
      <c r="AC115">
        <f t="shared" si="60"/>
        <v>1.1174923249159535E-2</v>
      </c>
      <c r="AD115">
        <f t="shared" si="60"/>
        <v>1.1168196638999978E-2</v>
      </c>
      <c r="AE115">
        <f t="shared" si="60"/>
        <v>1.1156528892047782E-2</v>
      </c>
      <c r="AF115">
        <f t="shared" si="60"/>
        <v>1.1147171700627968E-2</v>
      </c>
      <c r="AG115">
        <f t="shared" si="60"/>
        <v>1.114156445612733E-2</v>
      </c>
      <c r="AH115">
        <f t="shared" si="60"/>
        <v>1.1128081932364101E-2</v>
      </c>
      <c r="AI115">
        <f t="shared" si="60"/>
        <v>1.1126208495975782E-2</v>
      </c>
      <c r="AJ115">
        <f t="shared" si="60"/>
        <v>1.1116403831621928E-2</v>
      </c>
    </row>
    <row r="116" spans="2:36" x14ac:dyDescent="0.25">
      <c r="B116" s="12" t="s">
        <v>1171</v>
      </c>
      <c r="C116">
        <f>C18/SUM(C$12:C$15,C$17:C$19)</f>
        <v>0.20416663683908434</v>
      </c>
      <c r="D116">
        <f t="shared" ref="D116:AJ116" si="61">D18/SUM(D$12:D$15,D$17:D$19)</f>
        <v>0.21684031709753304</v>
      </c>
      <c r="E116">
        <f t="shared" si="61"/>
        <v>0.20978747209732959</v>
      </c>
      <c r="F116">
        <f t="shared" si="61"/>
        <v>0.21674700273328959</v>
      </c>
      <c r="G116">
        <f t="shared" si="61"/>
        <v>0.21722761832630338</v>
      </c>
      <c r="H116">
        <f t="shared" si="61"/>
        <v>0.22084585989931688</v>
      </c>
      <c r="I116">
        <f t="shared" si="61"/>
        <v>0.2238002943554353</v>
      </c>
      <c r="J116">
        <f t="shared" si="61"/>
        <v>0.22635563798476668</v>
      </c>
      <c r="K116">
        <f t="shared" si="61"/>
        <v>0.22742802268264747</v>
      </c>
      <c r="L116">
        <f t="shared" si="61"/>
        <v>0.2296625420237825</v>
      </c>
      <c r="M116">
        <f t="shared" si="61"/>
        <v>0.23280549377590032</v>
      </c>
      <c r="N116">
        <f t="shared" si="61"/>
        <v>0.23241629939106817</v>
      </c>
      <c r="O116">
        <f t="shared" si="61"/>
        <v>0.23642067278348824</v>
      </c>
      <c r="P116">
        <f t="shared" si="61"/>
        <v>0.23429371624676976</v>
      </c>
      <c r="Q116">
        <f t="shared" si="61"/>
        <v>0.23642048263391341</v>
      </c>
      <c r="R116">
        <f t="shared" si="61"/>
        <v>0.2370374389995156</v>
      </c>
      <c r="S116">
        <f t="shared" si="61"/>
        <v>0.23740974006519955</v>
      </c>
      <c r="T116">
        <f t="shared" si="61"/>
        <v>0.23913367027229035</v>
      </c>
      <c r="U116">
        <f t="shared" si="61"/>
        <v>0.23984959414069526</v>
      </c>
      <c r="V116">
        <f t="shared" si="61"/>
        <v>0.240942166613376</v>
      </c>
      <c r="W116">
        <f t="shared" si="61"/>
        <v>0.24056641303888543</v>
      </c>
      <c r="X116">
        <f t="shared" si="61"/>
        <v>0.24206547572316631</v>
      </c>
      <c r="Y116">
        <f t="shared" si="61"/>
        <v>0.24285959597403187</v>
      </c>
      <c r="Z116">
        <f t="shared" si="61"/>
        <v>0.24337607488525675</v>
      </c>
      <c r="AA116">
        <f t="shared" si="61"/>
        <v>0.24351986163701708</v>
      </c>
      <c r="AB116">
        <f t="shared" si="61"/>
        <v>0.24474180321517272</v>
      </c>
      <c r="AC116">
        <f t="shared" si="61"/>
        <v>0.24449306864864925</v>
      </c>
      <c r="AD116">
        <f t="shared" si="61"/>
        <v>0.24486397506038529</v>
      </c>
      <c r="AE116">
        <f t="shared" si="61"/>
        <v>0.24573153232519782</v>
      </c>
      <c r="AF116">
        <f t="shared" si="61"/>
        <v>0.2464469137625015</v>
      </c>
      <c r="AG116">
        <f t="shared" si="61"/>
        <v>0.24682000847786581</v>
      </c>
      <c r="AH116">
        <f t="shared" si="61"/>
        <v>0.2477478712246633</v>
      </c>
      <c r="AI116">
        <f t="shared" si="61"/>
        <v>0.24754917370013155</v>
      </c>
      <c r="AJ116">
        <f t="shared" si="61"/>
        <v>0.24792646587893147</v>
      </c>
    </row>
    <row r="117" spans="2:36" x14ac:dyDescent="0.25">
      <c r="B117" s="12" t="s">
        <v>1172</v>
      </c>
      <c r="C117">
        <f>C19/SUM(C$12:C$15,C$17:C$19)</f>
        <v>7.1586053123450302E-2</v>
      </c>
      <c r="D117">
        <f t="shared" ref="D117:AJ117" si="62">D19/SUM(D$12:D$15,D$17:D$19)</f>
        <v>7.5532429816605545E-2</v>
      </c>
      <c r="E117">
        <f t="shared" si="62"/>
        <v>8.1258908786022765E-2</v>
      </c>
      <c r="F117">
        <f t="shared" si="62"/>
        <v>8.2216891109575835E-2</v>
      </c>
      <c r="G117">
        <f t="shared" si="62"/>
        <v>8.5524341197283166E-2</v>
      </c>
      <c r="H117">
        <f t="shared" si="62"/>
        <v>8.6622990837443223E-2</v>
      </c>
      <c r="I117">
        <f t="shared" si="62"/>
        <v>8.6733571210118571E-2</v>
      </c>
      <c r="J117">
        <f t="shared" si="62"/>
        <v>8.7675997438039402E-2</v>
      </c>
      <c r="K117">
        <f t="shared" si="62"/>
        <v>8.8651575663146631E-2</v>
      </c>
      <c r="L117">
        <f t="shared" si="62"/>
        <v>9.1058997167641709E-2</v>
      </c>
      <c r="M117">
        <f t="shared" si="62"/>
        <v>9.1283122916017631E-2</v>
      </c>
      <c r="N117">
        <f t="shared" si="62"/>
        <v>9.2437148327916288E-2</v>
      </c>
      <c r="O117">
        <f t="shared" si="62"/>
        <v>9.2251215562295291E-2</v>
      </c>
      <c r="P117">
        <f t="shared" si="62"/>
        <v>9.367096693692499E-2</v>
      </c>
      <c r="Q117">
        <f t="shared" si="62"/>
        <v>9.3925364102782322E-2</v>
      </c>
      <c r="R117">
        <f t="shared" si="62"/>
        <v>9.4540558243420947E-2</v>
      </c>
      <c r="S117">
        <f t="shared" si="62"/>
        <v>9.5190336796969463E-2</v>
      </c>
      <c r="T117">
        <f t="shared" si="62"/>
        <v>9.5737588164309981E-2</v>
      </c>
      <c r="U117">
        <f t="shared" si="62"/>
        <v>9.6261448927273202E-2</v>
      </c>
      <c r="V117">
        <f t="shared" si="62"/>
        <v>9.6586425062928402E-2</v>
      </c>
      <c r="W117">
        <f t="shared" si="62"/>
        <v>9.7301357076832989E-2</v>
      </c>
      <c r="X117">
        <f t="shared" si="62"/>
        <v>9.745144166603989E-2</v>
      </c>
      <c r="Y117">
        <f t="shared" si="62"/>
        <v>9.7770925881299889E-2</v>
      </c>
      <c r="Z117">
        <f t="shared" si="62"/>
        <v>9.8119528566174979E-2</v>
      </c>
      <c r="AA117">
        <f t="shared" si="62"/>
        <v>9.8592074613969669E-2</v>
      </c>
      <c r="AB117">
        <f t="shared" si="62"/>
        <v>9.8733618788598557E-2</v>
      </c>
      <c r="AC117">
        <f t="shared" si="62"/>
        <v>9.9285605487067247E-2</v>
      </c>
      <c r="AD117">
        <f t="shared" si="62"/>
        <v>9.9638944150736222E-2</v>
      </c>
      <c r="AE117">
        <f t="shared" si="62"/>
        <v>9.9834161720692038E-2</v>
      </c>
      <c r="AF117">
        <f t="shared" si="62"/>
        <v>0.10005646582346679</v>
      </c>
      <c r="AG117">
        <f t="shared" si="62"/>
        <v>0.10036753456343599</v>
      </c>
      <c r="AH117">
        <f t="shared" si="62"/>
        <v>0.10049832203606907</v>
      </c>
      <c r="AI117">
        <f t="shared" si="62"/>
        <v>0.10094867875007238</v>
      </c>
      <c r="AJ117">
        <f t="shared" si="62"/>
        <v>0.10124768256934237</v>
      </c>
    </row>
    <row r="118" spans="2:36" x14ac:dyDescent="0.25">
      <c r="B118" s="12"/>
    </row>
    <row r="119" spans="2:36" x14ac:dyDescent="0.25">
      <c r="B119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"/>
  <sheetViews>
    <sheetView zoomScaleNormal="100" workbookViewId="0"/>
  </sheetViews>
  <sheetFormatPr defaultRowHeight="15" x14ac:dyDescent="0.25"/>
  <cols>
    <col min="1" max="1" width="26.140625" customWidth="1"/>
    <col min="2" max="2" width="15.85546875" customWidth="1"/>
    <col min="3" max="35" width="10.5703125" bestFit="1" customWidth="1"/>
  </cols>
  <sheetData>
    <row r="1" spans="1:35" x14ac:dyDescent="0.25">
      <c r="A1" s="1" t="s">
        <v>1193</v>
      </c>
    </row>
    <row r="2" spans="1:35" s="1" customFormat="1" x14ac:dyDescent="0.25">
      <c r="B2" s="1">
        <v>2017</v>
      </c>
      <c r="C2" s="1">
        <v>2018</v>
      </c>
      <c r="D2" s="1">
        <v>2019</v>
      </c>
      <c r="E2" s="1">
        <v>2020</v>
      </c>
      <c r="F2" s="1">
        <v>2021</v>
      </c>
      <c r="G2" s="1">
        <v>2022</v>
      </c>
      <c r="H2" s="1">
        <v>2023</v>
      </c>
      <c r="I2" s="1">
        <v>2024</v>
      </c>
      <c r="J2" s="1">
        <v>2025</v>
      </c>
      <c r="K2" s="1">
        <v>2026</v>
      </c>
      <c r="L2" s="1">
        <v>2027</v>
      </c>
      <c r="M2" s="1">
        <v>2028</v>
      </c>
      <c r="N2" s="1">
        <v>2029</v>
      </c>
      <c r="O2" s="1">
        <v>2030</v>
      </c>
      <c r="P2" s="1">
        <v>2031</v>
      </c>
      <c r="Q2" s="1">
        <v>2032</v>
      </c>
      <c r="R2" s="1">
        <v>2033</v>
      </c>
      <c r="S2" s="1">
        <v>2034</v>
      </c>
      <c r="T2" s="1">
        <v>2035</v>
      </c>
      <c r="U2" s="1">
        <v>2036</v>
      </c>
      <c r="V2" s="1">
        <v>2037</v>
      </c>
      <c r="W2" s="1">
        <v>2038</v>
      </c>
      <c r="X2" s="1">
        <v>2039</v>
      </c>
      <c r="Y2" s="1">
        <v>2040</v>
      </c>
      <c r="Z2" s="1">
        <v>2041</v>
      </c>
      <c r="AA2" s="1">
        <v>2042</v>
      </c>
      <c r="AB2" s="1">
        <v>2043</v>
      </c>
      <c r="AC2" s="1">
        <v>2044</v>
      </c>
      <c r="AD2" s="1">
        <v>2045</v>
      </c>
      <c r="AE2" s="1">
        <v>2046</v>
      </c>
      <c r="AF2" s="1">
        <v>2047</v>
      </c>
      <c r="AG2" s="1">
        <v>2048</v>
      </c>
      <c r="AH2" s="1">
        <v>2049</v>
      </c>
      <c r="AI2" s="1">
        <v>2050</v>
      </c>
    </row>
    <row r="3" spans="1:35" x14ac:dyDescent="0.25">
      <c r="A3" t="s">
        <v>1103</v>
      </c>
      <c r="B3">
        <f>'AEO 53'!C284</f>
        <v>0</v>
      </c>
      <c r="C3">
        <f>'AEO 53'!D284</f>
        <v>0</v>
      </c>
      <c r="D3">
        <f>'AEO 53'!E284</f>
        <v>0</v>
      </c>
      <c r="E3">
        <f>'AEO 53'!F284</f>
        <v>0</v>
      </c>
      <c r="F3">
        <f>'AEO 53'!G284</f>
        <v>0</v>
      </c>
      <c r="G3">
        <f>'AEO 53'!H284</f>
        <v>0</v>
      </c>
      <c r="H3">
        <f>'AEO 53'!I284</f>
        <v>0</v>
      </c>
      <c r="I3">
        <f>'AEO 53'!J284</f>
        <v>0</v>
      </c>
      <c r="J3">
        <f>'AEO 53'!K284</f>
        <v>0</v>
      </c>
      <c r="K3">
        <f>'AEO 53'!L284</f>
        <v>0</v>
      </c>
      <c r="L3">
        <f>'AEO 53'!M284</f>
        <v>0</v>
      </c>
      <c r="M3">
        <f>'AEO 53'!N284</f>
        <v>0</v>
      </c>
      <c r="N3">
        <f>'AEO 53'!O284</f>
        <v>0</v>
      </c>
      <c r="O3">
        <f>'AEO 53'!P284</f>
        <v>0</v>
      </c>
      <c r="P3">
        <f>'AEO 53'!Q284</f>
        <v>0</v>
      </c>
      <c r="Q3">
        <f>'AEO 53'!R284</f>
        <v>0</v>
      </c>
      <c r="R3">
        <f>'AEO 53'!S284</f>
        <v>0</v>
      </c>
      <c r="S3">
        <f>'AEO 53'!T284</f>
        <v>0</v>
      </c>
      <c r="T3">
        <f>'AEO 53'!U284</f>
        <v>0</v>
      </c>
      <c r="U3">
        <f>'AEO 53'!V284</f>
        <v>0</v>
      </c>
      <c r="V3">
        <f>'AEO 53'!W284</f>
        <v>0</v>
      </c>
      <c r="W3">
        <f>'AEO 53'!X284</f>
        <v>0</v>
      </c>
      <c r="X3">
        <f>'AEO 53'!Y284</f>
        <v>0</v>
      </c>
      <c r="Y3">
        <f>'AEO 53'!Z284</f>
        <v>0</v>
      </c>
      <c r="Z3">
        <f>'AEO 53'!AA284</f>
        <v>0</v>
      </c>
      <c r="AA3">
        <f>'AEO 53'!AB284</f>
        <v>0</v>
      </c>
      <c r="AB3">
        <f>'AEO 53'!AC284</f>
        <v>0</v>
      </c>
      <c r="AC3">
        <f>'AEO 53'!AD284</f>
        <v>0</v>
      </c>
      <c r="AD3">
        <f>'AEO 53'!AE284</f>
        <v>0</v>
      </c>
      <c r="AE3">
        <f>'AEO 53'!AF284</f>
        <v>0</v>
      </c>
      <c r="AF3">
        <f>'AEO 53'!AG284</f>
        <v>0</v>
      </c>
      <c r="AG3">
        <f>'AEO 53'!AH284</f>
        <v>0</v>
      </c>
      <c r="AH3">
        <f>'AEO 53'!AI284</f>
        <v>0</v>
      </c>
      <c r="AI3">
        <f>'AEO 53'!AJ284</f>
        <v>0</v>
      </c>
    </row>
    <row r="4" spans="1:35" x14ac:dyDescent="0.25">
      <c r="A4" t="s">
        <v>1104</v>
      </c>
      <c r="B4" s="41">
        <f>'AEO 53'!C285</f>
        <v>82.616859000000005</v>
      </c>
      <c r="C4" s="41">
        <f>'AEO 53'!D285</f>
        <v>80.988708000000003</v>
      </c>
      <c r="D4" s="41">
        <f>'AEO 53'!E285</f>
        <v>79.386641999999995</v>
      </c>
      <c r="E4" s="41">
        <f>'AEO 53'!F285</f>
        <v>77.691695999999993</v>
      </c>
      <c r="F4" s="41">
        <f>'AEO 53'!G285</f>
        <v>75.901061999999996</v>
      </c>
      <c r="G4" s="41">
        <f>'AEO 53'!H285</f>
        <v>73.556899999999999</v>
      </c>
      <c r="H4" s="41">
        <f>'AEO 53'!I285</f>
        <v>71.306815999999998</v>
      </c>
      <c r="I4" s="41">
        <f>'AEO 53'!J285</f>
        <v>69.369163999999998</v>
      </c>
      <c r="J4" s="41">
        <f>'AEO 53'!K285</f>
        <v>67.830535999999995</v>
      </c>
      <c r="K4" s="41">
        <f>'AEO 53'!L285</f>
        <v>66.863724000000005</v>
      </c>
      <c r="L4" s="41">
        <f>'AEO 53'!M285</f>
        <v>65.957915999999997</v>
      </c>
      <c r="M4" s="41">
        <f>'AEO 53'!N285</f>
        <v>65.097267000000002</v>
      </c>
      <c r="N4" s="41">
        <f>'AEO 53'!O285</f>
        <v>64.278632999999999</v>
      </c>
      <c r="O4" s="41">
        <f>'AEO 53'!P285</f>
        <v>63.500641000000002</v>
      </c>
      <c r="P4" s="41">
        <f>'AEO 53'!Q285</f>
        <v>62.761569999999999</v>
      </c>
      <c r="Q4" s="41">
        <f>'AEO 53'!R285</f>
        <v>62.059916999999999</v>
      </c>
      <c r="R4" s="41">
        <f>'AEO 53'!S285</f>
        <v>61.393642</v>
      </c>
      <c r="S4" s="41">
        <f>'AEO 53'!T285</f>
        <v>60.694991999999999</v>
      </c>
      <c r="T4" s="41">
        <f>'AEO 53'!U285</f>
        <v>60.015846000000003</v>
      </c>
      <c r="U4" s="41">
        <f>'AEO 53'!V285</f>
        <v>59.367804999999997</v>
      </c>
      <c r="V4" s="41">
        <f>'AEO 53'!W285</f>
        <v>58.749679999999998</v>
      </c>
      <c r="W4" s="41">
        <f>'AEO 53'!X285</f>
        <v>58.159897000000001</v>
      </c>
      <c r="X4" s="41">
        <f>'AEO 53'!Y285</f>
        <v>57.597366000000001</v>
      </c>
      <c r="Y4" s="41">
        <f>'AEO 53'!Z285</f>
        <v>57.060867000000002</v>
      </c>
      <c r="Z4" s="41">
        <f>'AEO 53'!AA285</f>
        <v>56.551093999999999</v>
      </c>
      <c r="AA4" s="41">
        <f>'AEO 53'!AB285</f>
        <v>56.064532999999997</v>
      </c>
      <c r="AB4" s="41">
        <f>'AEO 53'!AC285</f>
        <v>55.600124000000001</v>
      </c>
      <c r="AC4" s="41">
        <f>'AEO 53'!AD285</f>
        <v>55.156905999999999</v>
      </c>
      <c r="AD4" s="41">
        <f>'AEO 53'!AE285</f>
        <v>54.733817999999999</v>
      </c>
      <c r="AE4" s="41">
        <f>'AEO 53'!AF285</f>
        <v>54.330105000000003</v>
      </c>
      <c r="AF4" s="41">
        <f>'AEO 53'!AG285</f>
        <v>53.944847000000003</v>
      </c>
      <c r="AG4" s="41">
        <f>'AEO 53'!AH285</f>
        <v>53.577187000000002</v>
      </c>
      <c r="AH4" s="41">
        <f>'AEO 53'!AI285</f>
        <v>53.226334000000001</v>
      </c>
      <c r="AI4" s="41">
        <f>'AEO 53'!AJ285</f>
        <v>52.885468000000003</v>
      </c>
    </row>
    <row r="5" spans="1:35" x14ac:dyDescent="0.25">
      <c r="A5" t="s">
        <v>1105</v>
      </c>
      <c r="B5" s="42">
        <f t="shared" ref="B5:D5" si="0">TREND($E5:$N5,$E$2:$N$2,B$2)</f>
        <v>73.200935890909477</v>
      </c>
      <c r="C5" s="42">
        <f t="shared" si="0"/>
        <v>71.900220945454748</v>
      </c>
      <c r="D5" s="42">
        <f t="shared" si="0"/>
        <v>70.599506000000019</v>
      </c>
      <c r="E5" s="41">
        <f>'AEO 53'!F286</f>
        <v>70.179580999999999</v>
      </c>
      <c r="F5" s="41">
        <f>'AEO 53'!G286</f>
        <v>68.377594000000002</v>
      </c>
      <c r="G5" s="41">
        <f>'AEO 53'!H286</f>
        <v>66.595589000000004</v>
      </c>
      <c r="H5" s="41">
        <f>'AEO 53'!I286</f>
        <v>64.991095999999999</v>
      </c>
      <c r="I5" s="41">
        <f>'AEO 53'!J286</f>
        <v>63.418044999999999</v>
      </c>
      <c r="J5" s="41">
        <f>'AEO 53'!K286</f>
        <v>61.971699000000001</v>
      </c>
      <c r="K5" s="41">
        <f>'AEO 53'!L286</f>
        <v>61.026072999999997</v>
      </c>
      <c r="L5" s="41">
        <f>'AEO 53'!M286</f>
        <v>60.133564</v>
      </c>
      <c r="M5" s="41">
        <f>'AEO 53'!N286</f>
        <v>59.284756000000002</v>
      </c>
      <c r="N5" s="41">
        <f>'AEO 53'!O286</f>
        <v>58.477741000000002</v>
      </c>
      <c r="O5" s="41">
        <f>'AEO 53'!P286</f>
        <v>57.710911000000003</v>
      </c>
      <c r="P5" s="41">
        <f>'AEO 53'!Q286</f>
        <v>56.981949</v>
      </c>
      <c r="Q5" s="41">
        <f>'AEO 53'!R286</f>
        <v>56.289188000000003</v>
      </c>
      <c r="R5" s="41">
        <f>'AEO 53'!S286</f>
        <v>55.630943000000002</v>
      </c>
      <c r="S5" s="41">
        <f>'AEO 53'!T286</f>
        <v>54.939895999999997</v>
      </c>
      <c r="T5" s="41">
        <f>'AEO 53'!U286</f>
        <v>54.267746000000002</v>
      </c>
      <c r="U5" s="41">
        <f>'AEO 53'!V286</f>
        <v>53.626170999999999</v>
      </c>
      <c r="V5" s="41">
        <f>'AEO 53'!W286</f>
        <v>53.014042000000003</v>
      </c>
      <c r="W5" s="41">
        <f>'AEO 53'!X286</f>
        <v>52.430073</v>
      </c>
      <c r="X5" s="41">
        <f>'AEO 53'!Y286</f>
        <v>51.873024000000001</v>
      </c>
      <c r="Y5" s="41">
        <f>'AEO 53'!Z286</f>
        <v>51.341698000000001</v>
      </c>
      <c r="Z5" s="41">
        <f>'AEO 53'!AA286</f>
        <v>50.836883999999998</v>
      </c>
      <c r="AA5" s="41">
        <f>'AEO 53'!AB286</f>
        <v>50.355029999999999</v>
      </c>
      <c r="AB5" s="41">
        <f>'AEO 53'!AC286</f>
        <v>49.895114999999997</v>
      </c>
      <c r="AC5" s="41">
        <f>'AEO 53'!AD286</f>
        <v>49.456150000000001</v>
      </c>
      <c r="AD5" s="41">
        <f>'AEO 53'!AE286</f>
        <v>49.037188999999998</v>
      </c>
      <c r="AE5" s="41">
        <f>'AEO 53'!AF286</f>
        <v>48.637352</v>
      </c>
      <c r="AF5" s="41">
        <f>'AEO 53'!AG286</f>
        <v>48.255772</v>
      </c>
      <c r="AG5" s="41">
        <f>'AEO 53'!AH286</f>
        <v>47.891624</v>
      </c>
      <c r="AH5" s="41">
        <f>'AEO 53'!AI286</f>
        <v>47.544136000000002</v>
      </c>
      <c r="AI5" s="41">
        <f>'AEO 53'!AJ286</f>
        <v>47.206462999999999</v>
      </c>
    </row>
    <row r="6" spans="1:35" x14ac:dyDescent="0.25">
      <c r="A6" t="s">
        <v>1106</v>
      </c>
      <c r="B6" s="41">
        <f>'AEO 53'!C287</f>
        <v>76.797461999999996</v>
      </c>
      <c r="C6" s="41">
        <f>'AEO 53'!D287</f>
        <v>75.134155000000007</v>
      </c>
      <c r="D6" s="41">
        <f>'AEO 53'!E287</f>
        <v>73.539390999999995</v>
      </c>
      <c r="E6" s="41">
        <f>'AEO 53'!F287</f>
        <v>71.521789999999996</v>
      </c>
      <c r="F6" s="41">
        <f>'AEO 53'!G287</f>
        <v>69.248322000000002</v>
      </c>
      <c r="G6" s="41">
        <f>'AEO 53'!H287</f>
        <v>67.129317999999998</v>
      </c>
      <c r="H6" s="41">
        <f>'AEO 53'!I287</f>
        <v>65.276993000000004</v>
      </c>
      <c r="I6" s="41">
        <f>'AEO 53'!J287</f>
        <v>63.954566999999997</v>
      </c>
      <c r="J6" s="41">
        <f>'AEO 53'!K287</f>
        <v>62.443558000000003</v>
      </c>
      <c r="K6" s="41">
        <f>'AEO 53'!L287</f>
        <v>61.429855000000003</v>
      </c>
      <c r="L6" s="41">
        <f>'AEO 53'!M287</f>
        <v>60.473140999999998</v>
      </c>
      <c r="M6" s="41">
        <f>'AEO 53'!N287</f>
        <v>59.563164</v>
      </c>
      <c r="N6" s="41">
        <f>'AEO 53'!O287</f>
        <v>58.697777000000002</v>
      </c>
      <c r="O6" s="41">
        <f>'AEO 53'!P287</f>
        <v>57.875014999999998</v>
      </c>
      <c r="P6" s="41">
        <f>'AEO 53'!Q287</f>
        <v>57.092059999999996</v>
      </c>
      <c r="Q6" s="41">
        <f>'AEO 53'!R287</f>
        <v>56.347777999999998</v>
      </c>
      <c r="R6" s="41">
        <f>'AEO 53'!S287</f>
        <v>55.640479999999997</v>
      </c>
      <c r="S6" s="41">
        <f>'AEO 53'!T287</f>
        <v>54.902489000000003</v>
      </c>
      <c r="T6" s="41">
        <f>'AEO 53'!U287</f>
        <v>54.185825000000001</v>
      </c>
      <c r="U6" s="41">
        <f>'AEO 53'!V287</f>
        <v>53.501944999999999</v>
      </c>
      <c r="V6" s="41">
        <f>'AEO 53'!W287</f>
        <v>52.849445000000003</v>
      </c>
      <c r="W6" s="41">
        <f>'AEO 53'!X287</f>
        <v>52.226928999999998</v>
      </c>
      <c r="X6" s="41">
        <f>'AEO 53'!Y287</f>
        <v>51.633091</v>
      </c>
      <c r="Y6" s="41">
        <f>'AEO 53'!Z287</f>
        <v>51.066650000000003</v>
      </c>
      <c r="Z6" s="41">
        <f>'AEO 53'!AA287</f>
        <v>50.528446000000002</v>
      </c>
      <c r="AA6" s="41">
        <f>'AEO 53'!AB287</f>
        <v>50.014705999999997</v>
      </c>
      <c r="AB6" s="41">
        <f>'AEO 53'!AC287</f>
        <v>49.524338</v>
      </c>
      <c r="AC6" s="41">
        <f>'AEO 53'!AD287</f>
        <v>49.056286</v>
      </c>
      <c r="AD6" s="41">
        <f>'AEO 53'!AE287</f>
        <v>48.609558</v>
      </c>
      <c r="AE6" s="41">
        <f>'AEO 53'!AF287</f>
        <v>48.183193000000003</v>
      </c>
      <c r="AF6" s="41">
        <f>'AEO 53'!AG287</f>
        <v>47.776282999999999</v>
      </c>
      <c r="AG6" s="41">
        <f>'AEO 53'!AH287</f>
        <v>47.387946999999997</v>
      </c>
      <c r="AH6" s="41">
        <f>'AEO 53'!AI287</f>
        <v>47.017361000000001</v>
      </c>
      <c r="AI6" s="41">
        <f>'AEO 53'!AJ287</f>
        <v>46.657623000000001</v>
      </c>
    </row>
    <row r="7" spans="1:35" x14ac:dyDescent="0.25">
      <c r="A7" t="s">
        <v>1107</v>
      </c>
      <c r="B7" s="41">
        <f>'AEO 53'!C288</f>
        <v>92.656456000000006</v>
      </c>
      <c r="C7" s="41">
        <f>'AEO 53'!D288</f>
        <v>90.714805999999996</v>
      </c>
      <c r="D7" s="41">
        <f>'AEO 53'!E288</f>
        <v>88.823372000000006</v>
      </c>
      <c r="E7" s="41">
        <f>'AEO 53'!F288</f>
        <v>86.703033000000005</v>
      </c>
      <c r="F7" s="41">
        <f>'AEO 53'!G288</f>
        <v>84.572411000000002</v>
      </c>
      <c r="G7" s="41">
        <f>'AEO 53'!H288</f>
        <v>82.137939000000003</v>
      </c>
      <c r="H7" s="41">
        <f>'AEO 53'!I288</f>
        <v>79.853233000000003</v>
      </c>
      <c r="I7" s="41">
        <f>'AEO 53'!J288</f>
        <v>77.816635000000005</v>
      </c>
      <c r="J7" s="41">
        <f>'AEO 53'!K288</f>
        <v>75.945717000000002</v>
      </c>
      <c r="K7" s="41">
        <f>'AEO 53'!L288</f>
        <v>74.750809000000004</v>
      </c>
      <c r="L7" s="41">
        <f>'AEO 53'!M288</f>
        <v>73.617523000000006</v>
      </c>
      <c r="M7" s="41">
        <f>'AEO 53'!N288</f>
        <v>72.539306999999994</v>
      </c>
      <c r="N7" s="41">
        <f>'AEO 53'!O288</f>
        <v>71.513855000000007</v>
      </c>
      <c r="O7" s="41">
        <f>'AEO 53'!P288</f>
        <v>70.538582000000005</v>
      </c>
      <c r="P7" s="41">
        <f>'AEO 53'!Q288</f>
        <v>69.611251999999993</v>
      </c>
      <c r="Q7" s="41">
        <f>'AEO 53'!R288</f>
        <v>68.731757999999999</v>
      </c>
      <c r="R7" s="41">
        <f>'AEO 53'!S288</f>
        <v>67.894752999999994</v>
      </c>
      <c r="S7" s="41">
        <f>'AEO 53'!T288</f>
        <v>67.033378999999996</v>
      </c>
      <c r="T7" s="41">
        <f>'AEO 53'!U288</f>
        <v>66.199271999999993</v>
      </c>
      <c r="U7" s="41">
        <f>'AEO 53'!V288</f>
        <v>65.403312999999997</v>
      </c>
      <c r="V7" s="41">
        <f>'AEO 53'!W288</f>
        <v>64.643921000000006</v>
      </c>
      <c r="W7" s="41">
        <f>'AEO 53'!X288</f>
        <v>63.919319000000002</v>
      </c>
      <c r="X7" s="41">
        <f>'AEO 53'!Y288</f>
        <v>63.228076999999999</v>
      </c>
      <c r="Y7" s="41">
        <f>'AEO 53'!Z288</f>
        <v>62.568767999999999</v>
      </c>
      <c r="Z7" s="41">
        <f>'AEO 53'!AA288</f>
        <v>61.942360000000001</v>
      </c>
      <c r="AA7" s="41">
        <f>'AEO 53'!AB288</f>
        <v>61.344410000000003</v>
      </c>
      <c r="AB7" s="41">
        <f>'AEO 53'!AC288</f>
        <v>60.773623999999998</v>
      </c>
      <c r="AC7" s="41">
        <f>'AEO 53'!AD288</f>
        <v>60.228779000000003</v>
      </c>
      <c r="AD7" s="41">
        <f>'AEO 53'!AE288</f>
        <v>59.708759000000001</v>
      </c>
      <c r="AE7" s="41">
        <f>'AEO 53'!AF288</f>
        <v>59.212333999999998</v>
      </c>
      <c r="AF7" s="41">
        <f>'AEO 53'!AG288</f>
        <v>58.738491000000003</v>
      </c>
      <c r="AG7" s="41">
        <f>'AEO 53'!AH288</f>
        <v>58.286236000000002</v>
      </c>
      <c r="AH7" s="41">
        <f>'AEO 53'!AI288</f>
        <v>57.854621999999999</v>
      </c>
      <c r="AI7" s="41">
        <f>'AEO 53'!AJ288</f>
        <v>57.436591999999997</v>
      </c>
    </row>
    <row r="8" spans="1:35" x14ac:dyDescent="0.25">
      <c r="A8" t="s">
        <v>1108</v>
      </c>
      <c r="B8">
        <f>'AEO 53'!C289</f>
        <v>0</v>
      </c>
      <c r="C8">
        <f>'AEO 53'!D289</f>
        <v>0</v>
      </c>
      <c r="D8">
        <f>'AEO 53'!E289</f>
        <v>0</v>
      </c>
      <c r="E8">
        <f>'AEO 53'!F289</f>
        <v>0</v>
      </c>
      <c r="F8">
        <f>'AEO 53'!G289</f>
        <v>0</v>
      </c>
      <c r="G8">
        <f>'AEO 53'!H289</f>
        <v>0</v>
      </c>
      <c r="H8">
        <f>'AEO 53'!I289</f>
        <v>0</v>
      </c>
      <c r="I8">
        <f>'AEO 53'!J289</f>
        <v>0</v>
      </c>
      <c r="J8">
        <f>'AEO 53'!K289</f>
        <v>0</v>
      </c>
      <c r="K8">
        <f>'AEO 53'!L289</f>
        <v>0</v>
      </c>
      <c r="L8">
        <f>'AEO 53'!M289</f>
        <v>0</v>
      </c>
      <c r="M8">
        <f>'AEO 53'!N289</f>
        <v>0</v>
      </c>
      <c r="N8">
        <f>'AEO 53'!O289</f>
        <v>0</v>
      </c>
      <c r="O8">
        <f>'AEO 53'!P289</f>
        <v>0</v>
      </c>
      <c r="P8">
        <f>'AEO 53'!Q289</f>
        <v>0</v>
      </c>
      <c r="Q8">
        <f>'AEO 53'!R289</f>
        <v>0</v>
      </c>
      <c r="R8">
        <f>'AEO 53'!S289</f>
        <v>0</v>
      </c>
      <c r="S8">
        <f>'AEO 53'!T289</f>
        <v>0</v>
      </c>
      <c r="T8">
        <f>'AEO 53'!U289</f>
        <v>0</v>
      </c>
      <c r="U8">
        <f>'AEO 53'!V289</f>
        <v>0</v>
      </c>
      <c r="V8">
        <f>'AEO 53'!W289</f>
        <v>0</v>
      </c>
      <c r="W8">
        <f>'AEO 53'!X289</f>
        <v>0</v>
      </c>
      <c r="X8">
        <f>'AEO 53'!Y289</f>
        <v>0</v>
      </c>
      <c r="Y8">
        <f>'AEO 53'!Z289</f>
        <v>0</v>
      </c>
      <c r="Z8">
        <f>'AEO 53'!AA289</f>
        <v>0</v>
      </c>
      <c r="AA8">
        <f>'AEO 53'!AB289</f>
        <v>0</v>
      </c>
      <c r="AB8">
        <f>'AEO 53'!AC289</f>
        <v>0</v>
      </c>
      <c r="AC8">
        <f>'AEO 53'!AD289</f>
        <v>0</v>
      </c>
      <c r="AD8">
        <f>'AEO 53'!AE289</f>
        <v>0</v>
      </c>
      <c r="AE8">
        <f>'AEO 53'!AF289</f>
        <v>0</v>
      </c>
      <c r="AF8">
        <f>'AEO 53'!AG289</f>
        <v>0</v>
      </c>
      <c r="AG8">
        <f>'AEO 53'!AH289</f>
        <v>0</v>
      </c>
      <c r="AH8">
        <f>'AEO 53'!AI289</f>
        <v>0</v>
      </c>
      <c r="AI8">
        <f>'AEO 53'!AJ289</f>
        <v>0</v>
      </c>
    </row>
    <row r="9" spans="1:35" x14ac:dyDescent="0.25">
      <c r="A9" t="s">
        <v>1195</v>
      </c>
      <c r="B9">
        <f>'AEO 53'!C290</f>
        <v>0</v>
      </c>
      <c r="C9">
        <f>'AEO 53'!D290</f>
        <v>0</v>
      </c>
      <c r="D9">
        <f>'AEO 53'!E290</f>
        <v>0</v>
      </c>
      <c r="E9">
        <f>'AEO 53'!F290</f>
        <v>0</v>
      </c>
      <c r="F9">
        <f>'AEO 53'!G290</f>
        <v>0</v>
      </c>
      <c r="G9">
        <f>'AEO 53'!H290</f>
        <v>0</v>
      </c>
      <c r="H9">
        <f>'AEO 53'!I290</f>
        <v>0</v>
      </c>
      <c r="I9">
        <f>'AEO 53'!J290</f>
        <v>0</v>
      </c>
      <c r="J9">
        <f>'AEO 53'!K290</f>
        <v>0</v>
      </c>
      <c r="K9">
        <f>'AEO 53'!L290</f>
        <v>0</v>
      </c>
      <c r="L9">
        <f>'AEO 53'!M290</f>
        <v>0</v>
      </c>
      <c r="M9">
        <f>'AEO 53'!N290</f>
        <v>0</v>
      </c>
      <c r="N9">
        <f>'AEO 53'!O290</f>
        <v>0</v>
      </c>
      <c r="O9">
        <f>'AEO 53'!P290</f>
        <v>0</v>
      </c>
      <c r="P9">
        <f>'AEO 53'!Q290</f>
        <v>0</v>
      </c>
      <c r="Q9">
        <f>'AEO 53'!R290</f>
        <v>0</v>
      </c>
      <c r="R9">
        <f>'AEO 53'!S290</f>
        <v>0</v>
      </c>
      <c r="S9">
        <f>'AEO 53'!T290</f>
        <v>0</v>
      </c>
      <c r="T9">
        <f>'AEO 53'!U290</f>
        <v>0</v>
      </c>
      <c r="U9">
        <f>'AEO 53'!V290</f>
        <v>0</v>
      </c>
      <c r="V9">
        <f>'AEO 53'!W290</f>
        <v>0</v>
      </c>
      <c r="W9">
        <f>'AEO 53'!X290</f>
        <v>0</v>
      </c>
      <c r="X9">
        <f>'AEO 53'!Y290</f>
        <v>0</v>
      </c>
      <c r="Y9">
        <f>'AEO 53'!Z290</f>
        <v>0</v>
      </c>
      <c r="Z9">
        <f>'AEO 53'!AA290</f>
        <v>0</v>
      </c>
      <c r="AA9">
        <f>'AEO 53'!AB290</f>
        <v>0</v>
      </c>
      <c r="AB9">
        <f>'AEO 53'!AC290</f>
        <v>0</v>
      </c>
      <c r="AC9">
        <f>'AEO 53'!AD290</f>
        <v>0</v>
      </c>
      <c r="AD9">
        <f>'AEO 53'!AE290</f>
        <v>0</v>
      </c>
      <c r="AE9">
        <f>'AEO 53'!AF290</f>
        <v>0</v>
      </c>
      <c r="AF9">
        <f>'AEO 53'!AG290</f>
        <v>0</v>
      </c>
      <c r="AG9">
        <f>'AEO 53'!AH290</f>
        <v>0</v>
      </c>
      <c r="AH9">
        <f>'AEO 53'!AI290</f>
        <v>0</v>
      </c>
      <c r="AI9">
        <f>'AEO 53'!AJ290</f>
        <v>0</v>
      </c>
    </row>
    <row r="10" spans="1:35" x14ac:dyDescent="0.25">
      <c r="A10" t="s">
        <v>1196</v>
      </c>
      <c r="B10">
        <f>'AEO 53'!C291</f>
        <v>0</v>
      </c>
      <c r="C10">
        <f>'AEO 53'!D291</f>
        <v>0</v>
      </c>
      <c r="D10">
        <f>'AEO 53'!E291</f>
        <v>0</v>
      </c>
      <c r="E10">
        <f>'AEO 53'!F291</f>
        <v>0</v>
      </c>
      <c r="F10">
        <f>'AEO 53'!G291</f>
        <v>0</v>
      </c>
      <c r="G10">
        <f>'AEO 53'!H291</f>
        <v>0</v>
      </c>
      <c r="H10">
        <f>'AEO 53'!I291</f>
        <v>0</v>
      </c>
      <c r="I10">
        <f>'AEO 53'!J291</f>
        <v>0</v>
      </c>
      <c r="J10">
        <f>'AEO 53'!K291</f>
        <v>0</v>
      </c>
      <c r="K10">
        <f>'AEO 53'!L291</f>
        <v>0</v>
      </c>
      <c r="L10">
        <f>'AEO 53'!M291</f>
        <v>0</v>
      </c>
      <c r="M10">
        <f>'AEO 53'!N291</f>
        <v>0</v>
      </c>
      <c r="N10">
        <f>'AEO 53'!O291</f>
        <v>0</v>
      </c>
      <c r="O10">
        <f>'AEO 53'!P291</f>
        <v>0</v>
      </c>
      <c r="P10">
        <f>'AEO 53'!Q291</f>
        <v>0</v>
      </c>
      <c r="Q10">
        <f>'AEO 53'!R291</f>
        <v>0</v>
      </c>
      <c r="R10">
        <f>'AEO 53'!S291</f>
        <v>0</v>
      </c>
      <c r="S10">
        <f>'AEO 53'!T291</f>
        <v>0</v>
      </c>
      <c r="T10">
        <f>'AEO 53'!U291</f>
        <v>0</v>
      </c>
      <c r="U10">
        <f>'AEO 53'!V291</f>
        <v>0</v>
      </c>
      <c r="V10">
        <f>'AEO 53'!W291</f>
        <v>0</v>
      </c>
      <c r="W10">
        <f>'AEO 53'!X291</f>
        <v>0</v>
      </c>
      <c r="X10">
        <f>'AEO 53'!Y291</f>
        <v>0</v>
      </c>
      <c r="Y10">
        <f>'AEO 53'!Z291</f>
        <v>0</v>
      </c>
      <c r="Z10">
        <f>'AEO 53'!AA291</f>
        <v>0</v>
      </c>
      <c r="AA10">
        <f>'AEO 53'!AB291</f>
        <v>0</v>
      </c>
      <c r="AB10">
        <f>'AEO 53'!AC291</f>
        <v>0</v>
      </c>
      <c r="AC10">
        <f>'AEO 53'!AD291</f>
        <v>0</v>
      </c>
      <c r="AD10">
        <f>'AEO 53'!AE291</f>
        <v>0</v>
      </c>
      <c r="AE10">
        <f>'AEO 53'!AF291</f>
        <v>0</v>
      </c>
      <c r="AF10">
        <f>'AEO 53'!AG291</f>
        <v>0</v>
      </c>
      <c r="AG10">
        <f>'AEO 53'!AH291</f>
        <v>0</v>
      </c>
      <c r="AH10">
        <f>'AEO 53'!AI291</f>
        <v>0</v>
      </c>
      <c r="AI10">
        <f>'AEO 53'!AJ291</f>
        <v>0</v>
      </c>
    </row>
    <row r="11" spans="1:35" x14ac:dyDescent="0.25">
      <c r="A11" t="s">
        <v>1102</v>
      </c>
      <c r="B11">
        <f>'AEO 53'!C292</f>
        <v>0</v>
      </c>
      <c r="C11">
        <f>'AEO 53'!D292</f>
        <v>0</v>
      </c>
      <c r="D11">
        <f>'AEO 53'!E292</f>
        <v>0</v>
      </c>
      <c r="E11">
        <f>'AEO 53'!F292</f>
        <v>0</v>
      </c>
      <c r="F11">
        <f>'AEO 53'!G292</f>
        <v>0</v>
      </c>
      <c r="G11">
        <f>'AEO 53'!H292</f>
        <v>0</v>
      </c>
      <c r="H11">
        <f>'AEO 53'!I292</f>
        <v>0</v>
      </c>
      <c r="I11">
        <f>'AEO 53'!J292</f>
        <v>0</v>
      </c>
      <c r="J11">
        <f>'AEO 53'!K292</f>
        <v>0</v>
      </c>
      <c r="K11">
        <f>'AEO 53'!L292</f>
        <v>0</v>
      </c>
      <c r="L11">
        <f>'AEO 53'!M292</f>
        <v>0</v>
      </c>
      <c r="M11">
        <f>'AEO 53'!N292</f>
        <v>0</v>
      </c>
      <c r="N11">
        <f>'AEO 53'!O292</f>
        <v>0</v>
      </c>
      <c r="O11">
        <f>'AEO 53'!P292</f>
        <v>0</v>
      </c>
      <c r="P11">
        <f>'AEO 53'!Q292</f>
        <v>0</v>
      </c>
      <c r="Q11">
        <f>'AEO 53'!R292</f>
        <v>0</v>
      </c>
      <c r="R11">
        <f>'AEO 53'!S292</f>
        <v>0</v>
      </c>
      <c r="S11">
        <f>'AEO 53'!T292</f>
        <v>0</v>
      </c>
      <c r="T11">
        <f>'AEO 53'!U292</f>
        <v>0</v>
      </c>
      <c r="U11">
        <f>'AEO 53'!V292</f>
        <v>0</v>
      </c>
      <c r="V11">
        <f>'AEO 53'!W292</f>
        <v>0</v>
      </c>
      <c r="W11">
        <f>'AEO 53'!X292</f>
        <v>0</v>
      </c>
      <c r="X11">
        <f>'AEO 53'!Y292</f>
        <v>0</v>
      </c>
      <c r="Y11">
        <f>'AEO 53'!Z292</f>
        <v>0</v>
      </c>
      <c r="Z11">
        <f>'AEO 53'!AA292</f>
        <v>0</v>
      </c>
      <c r="AA11">
        <f>'AEO 53'!AB292</f>
        <v>0</v>
      </c>
      <c r="AB11">
        <f>'AEO 53'!AC292</f>
        <v>0</v>
      </c>
      <c r="AC11">
        <f>'AEO 53'!AD292</f>
        <v>0</v>
      </c>
      <c r="AD11">
        <f>'AEO 53'!AE292</f>
        <v>0</v>
      </c>
      <c r="AE11">
        <f>'AEO 53'!AF292</f>
        <v>0</v>
      </c>
      <c r="AF11">
        <f>'AEO 53'!AG292</f>
        <v>0</v>
      </c>
      <c r="AG11">
        <f>'AEO 53'!AH292</f>
        <v>0</v>
      </c>
      <c r="AH11">
        <f>'AEO 53'!AI292</f>
        <v>0</v>
      </c>
      <c r="AI11">
        <f>'AEO 53'!AJ292</f>
        <v>0</v>
      </c>
    </row>
    <row r="12" spans="1:35" x14ac:dyDescent="0.25">
      <c r="A12" t="s">
        <v>1109</v>
      </c>
      <c r="B12">
        <f>'AEO 53'!C293</f>
        <v>0</v>
      </c>
      <c r="C12">
        <f>'AEO 53'!D293</f>
        <v>0</v>
      </c>
      <c r="D12">
        <f>'AEO 53'!E293</f>
        <v>0</v>
      </c>
      <c r="E12">
        <f>'AEO 53'!F293</f>
        <v>0</v>
      </c>
      <c r="F12">
        <f>'AEO 53'!G293</f>
        <v>0</v>
      </c>
      <c r="G12">
        <f>'AEO 53'!H293</f>
        <v>0</v>
      </c>
      <c r="H12">
        <f>'AEO 53'!I293</f>
        <v>0</v>
      </c>
      <c r="I12">
        <f>'AEO 53'!J293</f>
        <v>0</v>
      </c>
      <c r="J12">
        <f>'AEO 53'!K293</f>
        <v>0</v>
      </c>
      <c r="K12">
        <f>'AEO 53'!L293</f>
        <v>0</v>
      </c>
      <c r="L12">
        <f>'AEO 53'!M293</f>
        <v>0</v>
      </c>
      <c r="M12">
        <f>'AEO 53'!N293</f>
        <v>0</v>
      </c>
      <c r="N12">
        <f>'AEO 53'!O293</f>
        <v>0</v>
      </c>
      <c r="O12">
        <f>'AEO 53'!P293</f>
        <v>0</v>
      </c>
      <c r="P12">
        <f>'AEO 53'!Q293</f>
        <v>0</v>
      </c>
      <c r="Q12">
        <f>'AEO 53'!R293</f>
        <v>0</v>
      </c>
      <c r="R12">
        <f>'AEO 53'!S293</f>
        <v>0</v>
      </c>
      <c r="S12">
        <f>'AEO 53'!T293</f>
        <v>0</v>
      </c>
      <c r="T12">
        <f>'AEO 53'!U293</f>
        <v>0</v>
      </c>
      <c r="U12">
        <f>'AEO 53'!V293</f>
        <v>0</v>
      </c>
      <c r="V12">
        <f>'AEO 53'!W293</f>
        <v>0</v>
      </c>
      <c r="W12">
        <f>'AEO 53'!X293</f>
        <v>0</v>
      </c>
      <c r="X12">
        <f>'AEO 53'!Y293</f>
        <v>0</v>
      </c>
      <c r="Y12">
        <f>'AEO 53'!Z293</f>
        <v>0</v>
      </c>
      <c r="Z12">
        <f>'AEO 53'!AA293</f>
        <v>0</v>
      </c>
      <c r="AA12">
        <f>'AEO 53'!AB293</f>
        <v>0</v>
      </c>
      <c r="AB12">
        <f>'AEO 53'!AC293</f>
        <v>0</v>
      </c>
      <c r="AC12">
        <f>'AEO 53'!AD293</f>
        <v>0</v>
      </c>
      <c r="AD12">
        <f>'AEO 53'!AE293</f>
        <v>0</v>
      </c>
      <c r="AE12">
        <f>'AEO 53'!AF293</f>
        <v>0</v>
      </c>
      <c r="AF12">
        <f>'AEO 53'!AG293</f>
        <v>0</v>
      </c>
      <c r="AG12">
        <f>'AEO 53'!AH293</f>
        <v>0</v>
      </c>
      <c r="AH12">
        <f>'AEO 53'!AI293</f>
        <v>0</v>
      </c>
      <c r="AI12">
        <f>'AEO 53'!AJ293</f>
        <v>0</v>
      </c>
    </row>
    <row r="13" spans="1:35" x14ac:dyDescent="0.25">
      <c r="A13" t="s">
        <v>1110</v>
      </c>
      <c r="B13" s="41">
        <f>'AEO 53'!C294</f>
        <v>78.367241000000007</v>
      </c>
      <c r="C13" s="41">
        <f>'AEO 53'!D294</f>
        <v>76.590468999999999</v>
      </c>
      <c r="D13" s="41">
        <f>'AEO 53'!E294</f>
        <v>74.961578000000003</v>
      </c>
      <c r="E13" s="41">
        <f>'AEO 53'!F294</f>
        <v>73.110686999999999</v>
      </c>
      <c r="F13" s="41">
        <f>'AEO 53'!G294</f>
        <v>70.889083999999997</v>
      </c>
      <c r="G13" s="41">
        <f>'AEO 53'!H294</f>
        <v>68.540306000000001</v>
      </c>
      <c r="H13" s="41">
        <f>'AEO 53'!I294</f>
        <v>66.350739000000004</v>
      </c>
      <c r="I13" s="41">
        <f>'AEO 53'!J294</f>
        <v>64.307747000000006</v>
      </c>
      <c r="J13" s="41">
        <f>'AEO 53'!K294</f>
        <v>62.276611000000003</v>
      </c>
      <c r="K13" s="41">
        <f>'AEO 53'!L294</f>
        <v>61.177807000000001</v>
      </c>
      <c r="L13" s="41">
        <f>'AEO 53'!M294</f>
        <v>60.131863000000003</v>
      </c>
      <c r="M13" s="41">
        <f>'AEO 53'!N294</f>
        <v>59.136566000000002</v>
      </c>
      <c r="N13" s="41">
        <f>'AEO 53'!O294</f>
        <v>58.189673999999997</v>
      </c>
      <c r="O13" s="41">
        <f>'AEO 53'!P294</f>
        <v>57.288921000000002</v>
      </c>
      <c r="P13" s="41">
        <f>'AEO 53'!Q294</f>
        <v>56.432277999999997</v>
      </c>
      <c r="Q13" s="41">
        <f>'AEO 53'!R294</f>
        <v>55.621276999999999</v>
      </c>
      <c r="R13" s="41">
        <f>'AEO 53'!S294</f>
        <v>54.858345</v>
      </c>
      <c r="S13" s="41">
        <f>'AEO 53'!T294</f>
        <v>54.056393</v>
      </c>
      <c r="T13" s="41">
        <f>'AEO 53'!U294</f>
        <v>53.278530000000003</v>
      </c>
      <c r="U13" s="41">
        <f>'AEO 53'!V294</f>
        <v>52.536304000000001</v>
      </c>
      <c r="V13" s="41">
        <f>'AEO 53'!W294</f>
        <v>51.828139999999998</v>
      </c>
      <c r="W13" s="41">
        <f>'AEO 53'!X294</f>
        <v>51.156131999999999</v>
      </c>
      <c r="X13" s="41">
        <f>'AEO 53'!Y294</f>
        <v>50.511516999999998</v>
      </c>
      <c r="Y13" s="41">
        <f>'AEO 53'!Z294</f>
        <v>49.896644999999999</v>
      </c>
      <c r="Z13" s="41">
        <f>'AEO 53'!AA294</f>
        <v>49.323985999999998</v>
      </c>
      <c r="AA13" s="41">
        <f>'AEO 53'!AB294</f>
        <v>48.766036999999997</v>
      </c>
      <c r="AB13" s="41">
        <f>'AEO 53'!AC294</f>
        <v>48.233443999999999</v>
      </c>
      <c r="AC13" s="41">
        <f>'AEO 53'!AD294</f>
        <v>47.725079000000001</v>
      </c>
      <c r="AD13" s="41">
        <f>'AEO 53'!AE294</f>
        <v>47.239837999999999</v>
      </c>
      <c r="AE13" s="41">
        <f>'AEO 53'!AF294</f>
        <v>46.776660999999997</v>
      </c>
      <c r="AF13" s="41">
        <f>'AEO 53'!AG294</f>
        <v>46.334620999999999</v>
      </c>
      <c r="AG13" s="41">
        <f>'AEO 53'!AH294</f>
        <v>45.912745999999999</v>
      </c>
      <c r="AH13" s="41">
        <f>'AEO 53'!AI294</f>
        <v>45.510117000000001</v>
      </c>
      <c r="AI13" s="41">
        <f>'AEO 53'!AJ294</f>
        <v>45.119788999999997</v>
      </c>
    </row>
    <row r="14" spans="1:35" x14ac:dyDescent="0.25">
      <c r="A14" t="s">
        <v>1111</v>
      </c>
      <c r="B14">
        <f>'AEO 53'!C295</f>
        <v>0</v>
      </c>
      <c r="C14">
        <f>'AEO 53'!D295</f>
        <v>0</v>
      </c>
      <c r="D14">
        <f>'AEO 53'!E295</f>
        <v>0</v>
      </c>
      <c r="E14">
        <f>'AEO 53'!F295</f>
        <v>0</v>
      </c>
      <c r="F14">
        <f>'AEO 53'!G295</f>
        <v>0</v>
      </c>
      <c r="G14">
        <f>'AEO 53'!H295</f>
        <v>0</v>
      </c>
      <c r="H14">
        <f>'AEO 53'!I295</f>
        <v>0</v>
      </c>
      <c r="I14">
        <f>'AEO 53'!J295</f>
        <v>0</v>
      </c>
      <c r="J14">
        <f>'AEO 53'!K295</f>
        <v>0</v>
      </c>
      <c r="K14">
        <f>'AEO 53'!L295</f>
        <v>0</v>
      </c>
      <c r="L14">
        <f>'AEO 53'!M295</f>
        <v>0</v>
      </c>
      <c r="M14">
        <f>'AEO 53'!N295</f>
        <v>0</v>
      </c>
      <c r="N14">
        <f>'AEO 53'!O295</f>
        <v>0</v>
      </c>
      <c r="O14">
        <f>'AEO 53'!P295</f>
        <v>0</v>
      </c>
      <c r="P14">
        <f>'AEO 53'!Q295</f>
        <v>0</v>
      </c>
      <c r="Q14">
        <f>'AEO 53'!R295</f>
        <v>0</v>
      </c>
      <c r="R14">
        <f>'AEO 53'!S295</f>
        <v>0</v>
      </c>
      <c r="S14">
        <f>'AEO 53'!T295</f>
        <v>0</v>
      </c>
      <c r="T14">
        <f>'AEO 53'!U295</f>
        <v>0</v>
      </c>
      <c r="U14">
        <f>'AEO 53'!V295</f>
        <v>0</v>
      </c>
      <c r="V14">
        <f>'AEO 53'!W295</f>
        <v>0</v>
      </c>
      <c r="W14">
        <f>'AEO 53'!X295</f>
        <v>0</v>
      </c>
      <c r="X14">
        <f>'AEO 53'!Y295</f>
        <v>0</v>
      </c>
      <c r="Y14">
        <f>'AEO 53'!Z295</f>
        <v>0</v>
      </c>
      <c r="Z14">
        <f>'AEO 53'!AA295</f>
        <v>0</v>
      </c>
      <c r="AA14">
        <f>'AEO 53'!AB295</f>
        <v>0</v>
      </c>
      <c r="AB14">
        <f>'AEO 53'!AC295</f>
        <v>0</v>
      </c>
      <c r="AC14">
        <f>'AEO 53'!AD295</f>
        <v>0</v>
      </c>
      <c r="AD14">
        <f>'AEO 53'!AE295</f>
        <v>0</v>
      </c>
      <c r="AE14">
        <f>'AEO 53'!AF295</f>
        <v>0</v>
      </c>
      <c r="AF14">
        <f>'AEO 53'!AG295</f>
        <v>0</v>
      </c>
      <c r="AG14">
        <f>'AEO 53'!AH295</f>
        <v>0</v>
      </c>
      <c r="AH14">
        <f>'AEO 53'!AI295</f>
        <v>0</v>
      </c>
      <c r="AI14">
        <f>'AEO 53'!AJ295</f>
        <v>0</v>
      </c>
    </row>
    <row r="15" spans="1:35" x14ac:dyDescent="0.25">
      <c r="A15" t="s">
        <v>1112</v>
      </c>
      <c r="B15">
        <f>'AEO 53'!C296</f>
        <v>0</v>
      </c>
      <c r="C15">
        <f>'AEO 53'!D296</f>
        <v>0</v>
      </c>
      <c r="D15">
        <f>'AEO 53'!E296</f>
        <v>0</v>
      </c>
      <c r="E15">
        <f>'AEO 53'!F296</f>
        <v>0</v>
      </c>
      <c r="F15">
        <f>'AEO 53'!G296</f>
        <v>0</v>
      </c>
      <c r="G15">
        <f>'AEO 53'!H296</f>
        <v>0</v>
      </c>
      <c r="H15">
        <f>'AEO 53'!I296</f>
        <v>0</v>
      </c>
      <c r="I15">
        <f>'AEO 53'!J296</f>
        <v>0</v>
      </c>
      <c r="J15">
        <f>'AEO 53'!K296</f>
        <v>0</v>
      </c>
      <c r="K15">
        <f>'AEO 53'!L296</f>
        <v>0</v>
      </c>
      <c r="L15">
        <f>'AEO 53'!M296</f>
        <v>0</v>
      </c>
      <c r="M15">
        <f>'AEO 53'!N296</f>
        <v>0</v>
      </c>
      <c r="N15">
        <f>'AEO 53'!O296</f>
        <v>0</v>
      </c>
      <c r="O15">
        <f>'AEO 53'!P296</f>
        <v>0</v>
      </c>
      <c r="P15">
        <f>'AEO 53'!Q296</f>
        <v>0</v>
      </c>
      <c r="Q15">
        <f>'AEO 53'!R296</f>
        <v>0</v>
      </c>
      <c r="R15">
        <f>'AEO 53'!S296</f>
        <v>0</v>
      </c>
      <c r="S15">
        <f>'AEO 53'!T296</f>
        <v>0</v>
      </c>
      <c r="T15">
        <f>'AEO 53'!U296</f>
        <v>0</v>
      </c>
      <c r="U15">
        <f>'AEO 53'!V296</f>
        <v>0</v>
      </c>
      <c r="V15">
        <f>'AEO 53'!W296</f>
        <v>0</v>
      </c>
      <c r="W15">
        <f>'AEO 53'!X296</f>
        <v>0</v>
      </c>
      <c r="X15">
        <f>'AEO 53'!Y296</f>
        <v>0</v>
      </c>
      <c r="Y15">
        <f>'AEO 53'!Z296</f>
        <v>0</v>
      </c>
      <c r="Z15">
        <f>'AEO 53'!AA296</f>
        <v>0</v>
      </c>
      <c r="AA15">
        <f>'AEO 53'!AB296</f>
        <v>0</v>
      </c>
      <c r="AB15">
        <f>'AEO 53'!AC296</f>
        <v>0</v>
      </c>
      <c r="AC15">
        <f>'AEO 53'!AD296</f>
        <v>0</v>
      </c>
      <c r="AD15">
        <f>'AEO 53'!AE296</f>
        <v>0</v>
      </c>
      <c r="AE15">
        <f>'AEO 53'!AF296</f>
        <v>0</v>
      </c>
      <c r="AF15">
        <f>'AEO 53'!AG296</f>
        <v>0</v>
      </c>
      <c r="AG15">
        <f>'AEO 53'!AH296</f>
        <v>0</v>
      </c>
      <c r="AH15">
        <f>'AEO 53'!AI296</f>
        <v>0</v>
      </c>
      <c r="AI15">
        <f>'AEO 53'!AJ296</f>
        <v>0</v>
      </c>
    </row>
    <row r="16" spans="1:35" x14ac:dyDescent="0.25">
      <c r="A16" t="s">
        <v>1113</v>
      </c>
      <c r="B16">
        <f>'AEO 53'!C297</f>
        <v>0</v>
      </c>
      <c r="C16">
        <f>'AEO 53'!D297</f>
        <v>0</v>
      </c>
      <c r="D16">
        <f>'AEO 53'!E297</f>
        <v>0</v>
      </c>
      <c r="E16">
        <f>'AEO 53'!F297</f>
        <v>0</v>
      </c>
      <c r="F16">
        <f>'AEO 53'!G297</f>
        <v>0</v>
      </c>
      <c r="G16">
        <f>'AEO 53'!H297</f>
        <v>0</v>
      </c>
      <c r="H16">
        <f>'AEO 53'!I297</f>
        <v>0</v>
      </c>
      <c r="I16">
        <f>'AEO 53'!J297</f>
        <v>0</v>
      </c>
      <c r="J16">
        <f>'AEO 53'!K297</f>
        <v>0</v>
      </c>
      <c r="K16">
        <f>'AEO 53'!L297</f>
        <v>0</v>
      </c>
      <c r="L16">
        <f>'AEO 53'!M297</f>
        <v>0</v>
      </c>
      <c r="M16">
        <f>'AEO 53'!N297</f>
        <v>0</v>
      </c>
      <c r="N16">
        <f>'AEO 53'!O297</f>
        <v>0</v>
      </c>
      <c r="O16">
        <f>'AEO 53'!P297</f>
        <v>0</v>
      </c>
      <c r="P16">
        <f>'AEO 53'!Q297</f>
        <v>0</v>
      </c>
      <c r="Q16">
        <f>'AEO 53'!R297</f>
        <v>0</v>
      </c>
      <c r="R16">
        <f>'AEO 53'!S297</f>
        <v>0</v>
      </c>
      <c r="S16">
        <f>'AEO 53'!T297</f>
        <v>0</v>
      </c>
      <c r="T16">
        <f>'AEO 53'!U297</f>
        <v>0</v>
      </c>
      <c r="U16">
        <f>'AEO 53'!V297</f>
        <v>0</v>
      </c>
      <c r="V16">
        <f>'AEO 53'!W297</f>
        <v>0</v>
      </c>
      <c r="W16">
        <f>'AEO 53'!X297</f>
        <v>0</v>
      </c>
      <c r="X16">
        <f>'AEO 53'!Y297</f>
        <v>0</v>
      </c>
      <c r="Y16">
        <f>'AEO 53'!Z297</f>
        <v>0</v>
      </c>
      <c r="Z16">
        <f>'AEO 53'!AA297</f>
        <v>0</v>
      </c>
      <c r="AA16">
        <f>'AEO 53'!AB297</f>
        <v>0</v>
      </c>
      <c r="AB16">
        <f>'AEO 53'!AC297</f>
        <v>0</v>
      </c>
      <c r="AC16">
        <f>'AEO 53'!AD297</f>
        <v>0</v>
      </c>
      <c r="AD16">
        <f>'AEO 53'!AE297</f>
        <v>0</v>
      </c>
      <c r="AE16">
        <f>'AEO 53'!AF297</f>
        <v>0</v>
      </c>
      <c r="AF16">
        <f>'AEO 53'!AG297</f>
        <v>0</v>
      </c>
      <c r="AG16">
        <f>'AEO 53'!AH297</f>
        <v>0</v>
      </c>
      <c r="AH16">
        <f>'AEO 53'!AI297</f>
        <v>0</v>
      </c>
      <c r="AI16">
        <f>'AEO 53'!AJ297</f>
        <v>0</v>
      </c>
    </row>
    <row r="17" spans="1:35" x14ac:dyDescent="0.25">
      <c r="A17" t="s">
        <v>1197</v>
      </c>
      <c r="B17" s="42">
        <f>TREND($E17:$N17,$E$2:$N$2,B$2)</f>
        <v>80.164839236363605</v>
      </c>
      <c r="C17" s="42">
        <f t="shared" ref="C17:D17" si="1">TREND($E17:$N17,$E$2:$N$2,C$2)</f>
        <v>78.545250018181832</v>
      </c>
      <c r="D17" s="42">
        <f t="shared" si="1"/>
        <v>76.92566080000006</v>
      </c>
      <c r="E17" s="41">
        <f>'AEO 53'!F298</f>
        <v>76.635177999999996</v>
      </c>
      <c r="F17" s="41">
        <f>'AEO 53'!G298</f>
        <v>74.071174999999997</v>
      </c>
      <c r="G17" s="41">
        <f>'AEO 53'!H298</f>
        <v>71.755950999999996</v>
      </c>
      <c r="H17" s="41">
        <f>'AEO 53'!I298</f>
        <v>69.956672999999995</v>
      </c>
      <c r="I17" s="41">
        <f>'AEO 53'!J298</f>
        <v>68.151618999999997</v>
      </c>
      <c r="J17" s="41">
        <f>'AEO 53'!K298</f>
        <v>66.001525999999998</v>
      </c>
      <c r="K17" s="41">
        <f>'AEO 53'!L298</f>
        <v>64.905265999999997</v>
      </c>
      <c r="L17" s="41">
        <f>'AEO 53'!M298</f>
        <v>63.870086999999998</v>
      </c>
      <c r="M17" s="41">
        <f>'AEO 53'!N298</f>
        <v>62.884647000000001</v>
      </c>
      <c r="N17" s="41">
        <f>'AEO 53'!O298</f>
        <v>61.947079000000002</v>
      </c>
      <c r="O17" s="41">
        <f>'AEO 53'!P298</f>
        <v>61.055129999999998</v>
      </c>
      <c r="P17" s="41">
        <f>'AEO 53'!Q298</f>
        <v>60.206718000000002</v>
      </c>
      <c r="Q17" s="41">
        <f>'AEO 53'!R298</f>
        <v>59.393101000000001</v>
      </c>
      <c r="R17" s="41">
        <f>'AEO 53'!S298</f>
        <v>58.615242000000002</v>
      </c>
      <c r="S17" s="41">
        <f>'AEO 53'!T298</f>
        <v>57.821990999999997</v>
      </c>
      <c r="T17" s="41">
        <f>'AEO 53'!U298</f>
        <v>57.052363999999997</v>
      </c>
      <c r="U17" s="41">
        <f>'AEO 53'!V298</f>
        <v>56.317974</v>
      </c>
      <c r="V17" s="41">
        <f>'AEO 53'!W298</f>
        <v>55.617226000000002</v>
      </c>
      <c r="W17" s="41">
        <f>'AEO 53'!X298</f>
        <v>54.947533</v>
      </c>
      <c r="X17" s="41">
        <f>'AEO 53'!Y298</f>
        <v>54.309905999999998</v>
      </c>
      <c r="Y17" s="41">
        <f>'AEO 53'!Z298</f>
        <v>53.701678999999999</v>
      </c>
      <c r="Z17" s="41">
        <f>'AEO 53'!AA298</f>
        <v>53.120316000000003</v>
      </c>
      <c r="AA17" s="41">
        <f>'AEO 53'!AB298</f>
        <v>52.568984999999998</v>
      </c>
      <c r="AB17" s="41">
        <f>'AEO 53'!AC298</f>
        <v>52.042727999999997</v>
      </c>
      <c r="AC17" s="41">
        <f>'AEO 53'!AD298</f>
        <v>51.540385999999998</v>
      </c>
      <c r="AD17" s="41">
        <f>'AEO 53'!AE298</f>
        <v>51.060738000000001</v>
      </c>
      <c r="AE17" s="41">
        <f>'AEO 53'!AF298</f>
        <v>50.603175999999998</v>
      </c>
      <c r="AF17" s="41">
        <f>'AEO 53'!AG298</f>
        <v>50.166466</v>
      </c>
      <c r="AG17" s="41">
        <f>'AEO 53'!AH298</f>
        <v>49.749679999999998</v>
      </c>
      <c r="AH17" s="41">
        <f>'AEO 53'!AI298</f>
        <v>49.351913000000003</v>
      </c>
      <c r="AI17" s="41">
        <f>'AEO 53'!AJ298</f>
        <v>48.966217</v>
      </c>
    </row>
    <row r="18" spans="1:35" x14ac:dyDescent="0.25">
      <c r="A18" t="s">
        <v>1198</v>
      </c>
      <c r="B18" s="42">
        <f t="shared" ref="B18:H18" si="2">TREND($J18:$S18,$J$2:$S$2,B$2)</f>
        <v>98.140828030303055</v>
      </c>
      <c r="C18" s="42">
        <f t="shared" si="2"/>
        <v>96.992467787878468</v>
      </c>
      <c r="D18" s="42">
        <f t="shared" si="2"/>
        <v>95.844107545454335</v>
      </c>
      <c r="E18" s="42">
        <f t="shared" si="2"/>
        <v>94.695747303030203</v>
      </c>
      <c r="F18" s="42">
        <f t="shared" si="2"/>
        <v>93.54738706060607</v>
      </c>
      <c r="G18" s="42">
        <f t="shared" si="2"/>
        <v>92.399026818181483</v>
      </c>
      <c r="H18" s="42">
        <f t="shared" si="2"/>
        <v>91.25066657575735</v>
      </c>
      <c r="I18" s="42">
        <f t="shared" ref="I18" si="3">TREND($J18:$S18,$J$2:$S$2,I$2)</f>
        <v>90.102306333333217</v>
      </c>
      <c r="J18" s="41">
        <f>'AEO 53'!K299</f>
        <v>89.290878000000006</v>
      </c>
      <c r="K18" s="41">
        <f>'AEO 53'!L299</f>
        <v>87.909508000000002</v>
      </c>
      <c r="L18" s="41">
        <f>'AEO 53'!M299</f>
        <v>86.589813000000007</v>
      </c>
      <c r="M18" s="41">
        <f>'AEO 53'!N299</f>
        <v>85.333488000000003</v>
      </c>
      <c r="N18" s="41">
        <f>'AEO 53'!O299</f>
        <v>84.137328999999994</v>
      </c>
      <c r="O18" s="41">
        <f>'AEO 53'!P299</f>
        <v>82.998572999999993</v>
      </c>
      <c r="P18" s="41">
        <f>'AEO 53'!Q299</f>
        <v>81.914787000000004</v>
      </c>
      <c r="Q18" s="41">
        <f>'AEO 53'!R299</f>
        <v>80.887855999999999</v>
      </c>
      <c r="R18" s="41">
        <f>'AEO 53'!S299</f>
        <v>79.899749999999997</v>
      </c>
      <c r="S18" s="41">
        <f>'AEO 53'!T299</f>
        <v>78.901268000000002</v>
      </c>
      <c r="T18" s="41">
        <f>'AEO 53'!U299</f>
        <v>77.935844000000003</v>
      </c>
      <c r="U18" s="41">
        <f>'AEO 53'!V299</f>
        <v>77.014556999999996</v>
      </c>
      <c r="V18" s="41">
        <f>'AEO 53'!W299</f>
        <v>76.135543999999996</v>
      </c>
      <c r="W18" s="41">
        <f>'AEO 53'!X299</f>
        <v>75.296013000000002</v>
      </c>
      <c r="X18" s="41">
        <f>'AEO 53'!Y299</f>
        <v>74.495956000000007</v>
      </c>
      <c r="Y18" s="41">
        <f>'AEO 53'!Z299</f>
        <v>73.732803000000004</v>
      </c>
      <c r="Z18" s="41">
        <f>'AEO 53'!AA299</f>
        <v>73.004966999999994</v>
      </c>
      <c r="AA18" s="41">
        <f>'AEO 53'!AB299</f>
        <v>72.312995999999998</v>
      </c>
      <c r="AB18" s="41">
        <f>'AEO 53'!AC299</f>
        <v>71.652420000000006</v>
      </c>
      <c r="AC18" s="41">
        <f>'AEO 53'!AD299</f>
        <v>71.021843000000004</v>
      </c>
      <c r="AD18" s="41">
        <f>'AEO 53'!AE299</f>
        <v>70.438950000000006</v>
      </c>
      <c r="AE18" s="41">
        <f>'AEO 53'!AF299</f>
        <v>69.864806999999999</v>
      </c>
      <c r="AF18" s="41">
        <f>'AEO 53'!AG299</f>
        <v>69.316788000000003</v>
      </c>
      <c r="AG18" s="41">
        <f>'AEO 53'!AH299</f>
        <v>68.793685999999994</v>
      </c>
      <c r="AH18" s="41">
        <f>'AEO 53'!AI299</f>
        <v>68.294380000000004</v>
      </c>
      <c r="AI18" s="41">
        <f>'AEO 53'!AJ299</f>
        <v>67.811736999999994</v>
      </c>
    </row>
    <row r="21" spans="1:35" x14ac:dyDescent="0.25">
      <c r="A21" s="1" t="s">
        <v>1194</v>
      </c>
    </row>
    <row r="22" spans="1:35" x14ac:dyDescent="0.25">
      <c r="A22" t="s">
        <v>1103</v>
      </c>
    </row>
    <row r="23" spans="1:35" x14ac:dyDescent="0.25">
      <c r="A23" t="s">
        <v>1104</v>
      </c>
      <c r="B23" t="s">
        <v>1199</v>
      </c>
    </row>
    <row r="24" spans="1:35" x14ac:dyDescent="0.25">
      <c r="A24" t="s">
        <v>1105</v>
      </c>
      <c r="B24" t="s">
        <v>1199</v>
      </c>
    </row>
    <row r="25" spans="1:35" x14ac:dyDescent="0.25">
      <c r="A25" t="s">
        <v>1106</v>
      </c>
      <c r="B25" t="s">
        <v>1199</v>
      </c>
    </row>
    <row r="26" spans="1:35" x14ac:dyDescent="0.25">
      <c r="A26" t="s">
        <v>1107</v>
      </c>
      <c r="B26" t="s">
        <v>1199</v>
      </c>
    </row>
    <row r="27" spans="1:35" x14ac:dyDescent="0.25">
      <c r="A27" t="s">
        <v>1108</v>
      </c>
    </row>
    <row r="28" spans="1:35" x14ac:dyDescent="0.25">
      <c r="A28" t="s">
        <v>1195</v>
      </c>
    </row>
    <row r="29" spans="1:35" x14ac:dyDescent="0.25">
      <c r="A29" t="s">
        <v>1196</v>
      </c>
    </row>
    <row r="30" spans="1:35" x14ac:dyDescent="0.25">
      <c r="A30" t="s">
        <v>1102</v>
      </c>
    </row>
    <row r="31" spans="1:35" x14ac:dyDescent="0.25">
      <c r="A31" t="s">
        <v>1109</v>
      </c>
    </row>
    <row r="32" spans="1:35" x14ac:dyDescent="0.25">
      <c r="A32" t="s">
        <v>1110</v>
      </c>
      <c r="B32" t="s">
        <v>1200</v>
      </c>
    </row>
    <row r="33" spans="1:35" x14ac:dyDescent="0.25">
      <c r="A33" t="s">
        <v>1111</v>
      </c>
    </row>
    <row r="34" spans="1:35" x14ac:dyDescent="0.25">
      <c r="A34" t="s">
        <v>1112</v>
      </c>
    </row>
    <row r="35" spans="1:35" x14ac:dyDescent="0.25">
      <c r="A35" t="s">
        <v>1113</v>
      </c>
    </row>
    <row r="36" spans="1:35" x14ac:dyDescent="0.25">
      <c r="A36" t="s">
        <v>1197</v>
      </c>
      <c r="B36" t="s">
        <v>1201</v>
      </c>
    </row>
    <row r="37" spans="1:35" x14ac:dyDescent="0.25">
      <c r="A37" t="s">
        <v>1198</v>
      </c>
      <c r="B37" t="s">
        <v>1201</v>
      </c>
    </row>
    <row r="40" spans="1:35" x14ac:dyDescent="0.25">
      <c r="A40" s="1" t="s">
        <v>1202</v>
      </c>
    </row>
    <row r="41" spans="1:35" x14ac:dyDescent="0.25">
      <c r="A41" s="2" t="s">
        <v>1203</v>
      </c>
      <c r="B41" s="26"/>
    </row>
    <row r="42" spans="1:35" s="1" customFormat="1" x14ac:dyDescent="0.25">
      <c r="B42" s="1">
        <v>2017</v>
      </c>
      <c r="C42" s="1">
        <v>2018</v>
      </c>
      <c r="D42" s="1">
        <v>2019</v>
      </c>
      <c r="E42" s="1">
        <v>2020</v>
      </c>
      <c r="F42" s="1">
        <v>2021</v>
      </c>
      <c r="G42" s="1">
        <v>2022</v>
      </c>
      <c r="H42" s="1">
        <v>2023</v>
      </c>
      <c r="I42" s="1">
        <v>2024</v>
      </c>
      <c r="J42" s="1">
        <v>2025</v>
      </c>
      <c r="K42" s="1">
        <v>2026</v>
      </c>
      <c r="L42" s="1">
        <v>2027</v>
      </c>
      <c r="M42" s="1">
        <v>2028</v>
      </c>
      <c r="N42" s="1">
        <v>2029</v>
      </c>
      <c r="O42" s="1">
        <v>2030</v>
      </c>
      <c r="P42" s="1">
        <v>2031</v>
      </c>
      <c r="Q42" s="1">
        <v>2032</v>
      </c>
      <c r="R42" s="1">
        <v>2033</v>
      </c>
      <c r="S42" s="1">
        <v>2034</v>
      </c>
      <c r="T42" s="1">
        <v>2035</v>
      </c>
      <c r="U42" s="1">
        <v>2036</v>
      </c>
      <c r="V42" s="1">
        <v>2037</v>
      </c>
      <c r="W42" s="1">
        <v>2038</v>
      </c>
      <c r="X42" s="1">
        <v>2039</v>
      </c>
      <c r="Y42" s="1">
        <v>2040</v>
      </c>
      <c r="Z42" s="1">
        <v>2041</v>
      </c>
      <c r="AA42" s="1">
        <v>2042</v>
      </c>
      <c r="AB42" s="1">
        <v>2043</v>
      </c>
      <c r="AC42" s="1">
        <v>2044</v>
      </c>
      <c r="AD42" s="1">
        <v>2045</v>
      </c>
      <c r="AE42" s="1">
        <v>2046</v>
      </c>
      <c r="AF42" s="1">
        <v>2047</v>
      </c>
      <c r="AG42" s="1">
        <v>2048</v>
      </c>
      <c r="AH42" s="1">
        <v>2049</v>
      </c>
      <c r="AI42" s="1">
        <v>2050</v>
      </c>
    </row>
    <row r="43" spans="1:35" x14ac:dyDescent="0.25">
      <c r="A43" t="s">
        <v>1104</v>
      </c>
      <c r="B43" s="36">
        <f>'LDV Shares'!C13/SUM('LDV Shares'!C$13:C$16)</f>
        <v>6.2181784448719246E-2</v>
      </c>
      <c r="C43" s="36">
        <f>'LDV Shares'!D13/SUM('LDV Shares'!D$13:D$16)</f>
        <v>6.3335224634178261E-2</v>
      </c>
      <c r="D43" s="36">
        <f>'LDV Shares'!E13/SUM('LDV Shares'!E$13:E$16)</f>
        <v>5.8776099253286612E-2</v>
      </c>
      <c r="E43" s="36">
        <f>'LDV Shares'!F13/SUM('LDV Shares'!F$13:F$16)</f>
        <v>6.0585878918006673E-2</v>
      </c>
      <c r="F43" s="36">
        <f>'LDV Shares'!G13/SUM('LDV Shares'!G$13:G$16)</f>
        <v>5.9637852162801624E-2</v>
      </c>
      <c r="G43" s="36">
        <f>'LDV Shares'!H13/SUM('LDV Shares'!H$13:H$16)</f>
        <v>5.9803154115849466E-2</v>
      </c>
      <c r="H43" s="36">
        <f>'LDV Shares'!I13/SUM('LDV Shares'!I$13:I$16)</f>
        <v>6.003935943077273E-2</v>
      </c>
      <c r="I43" s="36">
        <f>'LDV Shares'!J13/SUM('LDV Shares'!J$13:J$16)</f>
        <v>6.0226628151934511E-2</v>
      </c>
      <c r="J43" s="36">
        <f>'LDV Shares'!K13/SUM('LDV Shares'!K$13:K$16)</f>
        <v>6.044817370182122E-2</v>
      </c>
      <c r="K43" s="36">
        <f>'LDV Shares'!L13/SUM('LDV Shares'!L$13:L$16)</f>
        <v>6.0143895833645447E-2</v>
      </c>
      <c r="L43" s="36">
        <f>'LDV Shares'!M13/SUM('LDV Shares'!M$13:M$16)</f>
        <v>6.0806365686362204E-2</v>
      </c>
      <c r="M43" s="36">
        <f>'LDV Shares'!N13/SUM('LDV Shares'!N$13:N$16)</f>
        <v>6.0233318465916508E-2</v>
      </c>
      <c r="N43" s="36">
        <f>'LDV Shares'!O13/SUM('LDV Shares'!O$13:O$16)</f>
        <v>6.1238094909437712E-2</v>
      </c>
      <c r="O43" s="36">
        <f>'LDV Shares'!P13/SUM('LDV Shares'!P$13:P$16)</f>
        <v>6.026102597761944E-2</v>
      </c>
      <c r="P43" s="36">
        <f>'LDV Shares'!Q13/SUM('LDV Shares'!Q$13:Q$16)</f>
        <v>6.0664488963246326E-2</v>
      </c>
      <c r="Q43" s="36">
        <f>'LDV Shares'!R13/SUM('LDV Shares'!R$13:R$16)</f>
        <v>6.0599174644632166E-2</v>
      </c>
      <c r="R43" s="36">
        <f>'LDV Shares'!S13/SUM('LDV Shares'!S$13:S$16)</f>
        <v>6.0458744383426508E-2</v>
      </c>
      <c r="S43" s="36">
        <f>'LDV Shares'!T13/SUM('LDV Shares'!T$13:T$16)</f>
        <v>6.0634976138077459E-2</v>
      </c>
      <c r="T43" s="36">
        <f>'LDV Shares'!U13/SUM('LDV Shares'!U$13:U$16)</f>
        <v>6.062021551650261E-2</v>
      </c>
      <c r="U43" s="36">
        <f>'LDV Shares'!V13/SUM('LDV Shares'!V$13:V$16)</f>
        <v>6.0764656997084929E-2</v>
      </c>
      <c r="V43" s="36">
        <f>'LDV Shares'!W13/SUM('LDV Shares'!W$13:W$16)</f>
        <v>6.0429592022199545E-2</v>
      </c>
      <c r="W43" s="36">
        <f>'LDV Shares'!X13/SUM('LDV Shares'!X$13:X$16)</f>
        <v>6.0721954803134144E-2</v>
      </c>
      <c r="X43" s="36">
        <f>'LDV Shares'!Y13/SUM('LDV Shares'!Y$13:Y$16)</f>
        <v>6.0815933537751478E-2</v>
      </c>
      <c r="Y43" s="36">
        <f>'LDV Shares'!Z13/SUM('LDV Shares'!Z$13:Z$16)</f>
        <v>6.0900158153919109E-2</v>
      </c>
      <c r="Z43" s="36">
        <f>'LDV Shares'!AA13/SUM('LDV Shares'!AA$13:AA$16)</f>
        <v>6.0770552526018221E-2</v>
      </c>
      <c r="AA43" s="36">
        <f>'LDV Shares'!AB13/SUM('LDV Shares'!AB$13:AB$16)</f>
        <v>6.1003071257620695E-2</v>
      </c>
      <c r="AB43" s="36">
        <f>'LDV Shares'!AC13/SUM('LDV Shares'!AC$13:AC$16)</f>
        <v>6.07530545291411E-2</v>
      </c>
      <c r="AC43" s="36">
        <f>'LDV Shares'!AD13/SUM('LDV Shares'!AD$13:AD$16)</f>
        <v>6.0721646194216099E-2</v>
      </c>
      <c r="AD43" s="36">
        <f>'LDV Shares'!AE13/SUM('LDV Shares'!AE$13:AE$16)</f>
        <v>6.0848260809228595E-2</v>
      </c>
      <c r="AE43" s="36">
        <f>'LDV Shares'!AF13/SUM('LDV Shares'!AF$13:AF$16)</f>
        <v>6.0936499815087045E-2</v>
      </c>
      <c r="AF43" s="36">
        <f>'LDV Shares'!AG13/SUM('LDV Shares'!AG$13:AG$16)</f>
        <v>6.0911307480111372E-2</v>
      </c>
      <c r="AG43" s="36">
        <f>'LDV Shares'!AH13/SUM('LDV Shares'!AH$13:AH$16)</f>
        <v>6.1082749802635762E-2</v>
      </c>
      <c r="AH43" s="36">
        <f>'LDV Shares'!AI13/SUM('LDV Shares'!AI$13:AI$16)</f>
        <v>6.0890328848265646E-2</v>
      </c>
      <c r="AI43" s="36">
        <f>'LDV Shares'!AJ13/SUM('LDV Shares'!AJ$13:AJ$16)</f>
        <v>6.0885082923436071E-2</v>
      </c>
    </row>
    <row r="44" spans="1:35" x14ac:dyDescent="0.25">
      <c r="A44" t="s">
        <v>1105</v>
      </c>
      <c r="B44" s="36">
        <f>'LDV Shares'!C14/SUM('LDV Shares'!C$13:C$16)</f>
        <v>0.25078820278107467</v>
      </c>
      <c r="C44" s="36">
        <f>'LDV Shares'!D14/SUM('LDV Shares'!D$13:D$16)</f>
        <v>0.2538131693581322</v>
      </c>
      <c r="D44" s="36">
        <f>'LDV Shares'!E14/SUM('LDV Shares'!E$13:E$16)</f>
        <v>0.24014195524217846</v>
      </c>
      <c r="E44" s="36">
        <f>'LDV Shares'!F14/SUM('LDV Shares'!F$13:F$16)</f>
        <v>0.24437032971943584</v>
      </c>
      <c r="F44" s="36">
        <f>'LDV Shares'!G14/SUM('LDV Shares'!G$13:G$16)</f>
        <v>0.24075219543893986</v>
      </c>
      <c r="G44" s="36">
        <f>'LDV Shares'!H14/SUM('LDV Shares'!H$13:H$16)</f>
        <v>0.24187790801609202</v>
      </c>
      <c r="H44" s="36">
        <f>'LDV Shares'!I14/SUM('LDV Shares'!I$13:I$16)</f>
        <v>0.2437032960627025</v>
      </c>
      <c r="I44" s="36">
        <f>'LDV Shares'!J14/SUM('LDV Shares'!J$13:J$16)</f>
        <v>0.24330404898051836</v>
      </c>
      <c r="J44" s="36">
        <f>'LDV Shares'!K14/SUM('LDV Shares'!K$13:K$16)</f>
        <v>0.2423952380203051</v>
      </c>
      <c r="K44" s="36">
        <f>'LDV Shares'!L14/SUM('LDV Shares'!L$13:L$16)</f>
        <v>0.24266011123900694</v>
      </c>
      <c r="L44" s="36">
        <f>'LDV Shares'!M14/SUM('LDV Shares'!M$13:M$16)</f>
        <v>0.2444080876799043</v>
      </c>
      <c r="M44" s="36">
        <f>'LDV Shares'!N14/SUM('LDV Shares'!N$13:N$16)</f>
        <v>0.24277746661649227</v>
      </c>
      <c r="N44" s="36">
        <f>'LDV Shares'!O14/SUM('LDV Shares'!O$13:O$16)</f>
        <v>0.24588753090724891</v>
      </c>
      <c r="O44" s="36">
        <f>'LDV Shares'!P14/SUM('LDV Shares'!P$13:P$16)</f>
        <v>0.24263296438871154</v>
      </c>
      <c r="P44" s="36">
        <f>'LDV Shares'!Q14/SUM('LDV Shares'!Q$13:Q$16)</f>
        <v>0.24383121606762798</v>
      </c>
      <c r="Q44" s="36">
        <f>'LDV Shares'!R14/SUM('LDV Shares'!R$13:R$16)</f>
        <v>0.24352387752950511</v>
      </c>
      <c r="R44" s="36">
        <f>'LDV Shares'!S14/SUM('LDV Shares'!S$13:S$16)</f>
        <v>0.24302189348380493</v>
      </c>
      <c r="S44" s="36">
        <f>'LDV Shares'!T14/SUM('LDV Shares'!T$13:T$16)</f>
        <v>0.24359359899971797</v>
      </c>
      <c r="T44" s="36">
        <f>'LDV Shares'!U14/SUM('LDV Shares'!U$13:U$16)</f>
        <v>0.2434668714342911</v>
      </c>
      <c r="U44" s="36">
        <f>'LDV Shares'!V14/SUM('LDV Shares'!V$13:V$16)</f>
        <v>0.24383453961078219</v>
      </c>
      <c r="V44" s="36">
        <f>'LDV Shares'!W14/SUM('LDV Shares'!W$13:W$16)</f>
        <v>0.24274777054485192</v>
      </c>
      <c r="W44" s="36">
        <f>'LDV Shares'!X14/SUM('LDV Shares'!X$13:X$16)</f>
        <v>0.24360946559829666</v>
      </c>
      <c r="X44" s="36">
        <f>'LDV Shares'!Y14/SUM('LDV Shares'!Y$13:Y$16)</f>
        <v>0.24381480003920397</v>
      </c>
      <c r="Y44" s="36">
        <f>'LDV Shares'!Z14/SUM('LDV Shares'!Z$13:Z$16)</f>
        <v>0.24397546446258367</v>
      </c>
      <c r="Z44" s="36">
        <f>'LDV Shares'!AA14/SUM('LDV Shares'!AA$13:AA$16)</f>
        <v>0.24353179121905391</v>
      </c>
      <c r="AA44" s="36">
        <f>'LDV Shares'!AB14/SUM('LDV Shares'!AB$13:AB$16)</f>
        <v>0.24420699561889272</v>
      </c>
      <c r="AB44" s="36">
        <f>'LDV Shares'!AC14/SUM('LDV Shares'!AC$13:AC$16)</f>
        <v>0.2434045108848002</v>
      </c>
      <c r="AC44" s="36">
        <f>'LDV Shares'!AD14/SUM('LDV Shares'!AD$13:AD$16)</f>
        <v>0.24325414868022444</v>
      </c>
      <c r="AD44" s="36">
        <f>'LDV Shares'!AE14/SUM('LDV Shares'!AE$13:AE$16)</f>
        <v>0.24362959933456402</v>
      </c>
      <c r="AE44" s="36">
        <f>'LDV Shares'!AF14/SUM('LDV Shares'!AF$13:AF$16)</f>
        <v>0.24387249624150251</v>
      </c>
      <c r="AF44" s="36">
        <f>'LDV Shares'!AG14/SUM('LDV Shares'!AG$13:AG$16)</f>
        <v>0.24376954951403132</v>
      </c>
      <c r="AG44" s="36">
        <f>'LDV Shares'!AH14/SUM('LDV Shares'!AH$13:AH$16)</f>
        <v>0.24425590269264602</v>
      </c>
      <c r="AH44" s="36">
        <f>'LDV Shares'!AI14/SUM('LDV Shares'!AI$13:AI$16)</f>
        <v>0.24361063554650877</v>
      </c>
      <c r="AI44" s="36">
        <f>'LDV Shares'!AJ14/SUM('LDV Shares'!AJ$13:AJ$16)</f>
        <v>0.24353695745726658</v>
      </c>
    </row>
    <row r="45" spans="1:35" x14ac:dyDescent="0.25">
      <c r="A45" t="s">
        <v>1106</v>
      </c>
      <c r="B45" s="36">
        <f>'LDV Shares'!C15/SUM('LDV Shares'!C$13:C$16)</f>
        <v>0.55094426470170976</v>
      </c>
      <c r="C45" s="36">
        <f>'LDV Shares'!D15/SUM('LDV Shares'!D$13:D$16)</f>
        <v>0.5488213547851144</v>
      </c>
      <c r="D45" s="36">
        <f>'LDV Shares'!E15/SUM('LDV Shares'!E$13:E$16)</f>
        <v>0.5626456748974018</v>
      </c>
      <c r="E45" s="36">
        <f>'LDV Shares'!F15/SUM('LDV Shares'!F$13:F$16)</f>
        <v>0.55932386582239213</v>
      </c>
      <c r="F45" s="36">
        <f>'LDV Shares'!G15/SUM('LDV Shares'!G$13:G$16)</f>
        <v>0.56268751505749026</v>
      </c>
      <c r="G45" s="36">
        <f>'LDV Shares'!H15/SUM('LDV Shares'!H$13:H$16)</f>
        <v>0.56322221610373646</v>
      </c>
      <c r="H45" s="36">
        <f>'LDV Shares'!I15/SUM('LDV Shares'!I$13:I$16)</f>
        <v>0.56235882747308485</v>
      </c>
      <c r="I45" s="36">
        <f>'LDV Shares'!J15/SUM('LDV Shares'!J$13:J$16)</f>
        <v>0.56173476851948234</v>
      </c>
      <c r="J45" s="36">
        <f>'LDV Shares'!K15/SUM('LDV Shares'!K$13:K$16)</f>
        <v>0.56346529582840388</v>
      </c>
      <c r="K45" s="36">
        <f>'LDV Shares'!L15/SUM('LDV Shares'!L$13:L$16)</f>
        <v>0.56276770319279201</v>
      </c>
      <c r="L45" s="36">
        <f>'LDV Shares'!M15/SUM('LDV Shares'!M$13:M$16)</f>
        <v>0.56131390846556184</v>
      </c>
      <c r="M45" s="36">
        <f>'LDV Shares'!N15/SUM('LDV Shares'!N$13:N$16)</f>
        <v>0.56303366870620297</v>
      </c>
      <c r="N45" s="36">
        <f>'LDV Shares'!O15/SUM('LDV Shares'!O$13:O$16)</f>
        <v>0.56036385864579341</v>
      </c>
      <c r="O45" s="36">
        <f>'LDV Shares'!P15/SUM('LDV Shares'!P$13:P$16)</f>
        <v>0.56371290675880259</v>
      </c>
      <c r="P45" s="36">
        <f>'LDV Shares'!Q15/SUM('LDV Shares'!Q$13:Q$16)</f>
        <v>0.56274044786170874</v>
      </c>
      <c r="Q45" s="36">
        <f>'LDV Shares'!R15/SUM('LDV Shares'!R$13:R$16)</f>
        <v>0.56320861825510382</v>
      </c>
      <c r="R45" s="36">
        <f>'LDV Shares'!S15/SUM('LDV Shares'!S$13:S$16)</f>
        <v>0.56384625119314102</v>
      </c>
      <c r="S45" s="36">
        <f>'LDV Shares'!T15/SUM('LDV Shares'!T$13:T$16)</f>
        <v>0.56322794504176255</v>
      </c>
      <c r="T45" s="36">
        <f>'LDV Shares'!U15/SUM('LDV Shares'!U$13:U$16)</f>
        <v>0.56345099453849201</v>
      </c>
      <c r="U45" s="36">
        <f>'LDV Shares'!V15/SUM('LDV Shares'!V$13:V$16)</f>
        <v>0.56323514603960001</v>
      </c>
      <c r="V45" s="36">
        <f>'LDV Shares'!W15/SUM('LDV Shares'!W$13:W$16)</f>
        <v>0.5643963140610897</v>
      </c>
      <c r="W45" s="36">
        <f>'LDV Shares'!X15/SUM('LDV Shares'!X$13:X$16)</f>
        <v>0.56368877174022769</v>
      </c>
      <c r="X45" s="36">
        <f>'LDV Shares'!Y15/SUM('LDV Shares'!Y$13:Y$16)</f>
        <v>0.56360442171358949</v>
      </c>
      <c r="Y45" s="36">
        <f>'LDV Shares'!Z15/SUM('LDV Shares'!Z$13:Z$16)</f>
        <v>0.56354618004871382</v>
      </c>
      <c r="Z45" s="36">
        <f>'LDV Shares'!AA15/SUM('LDV Shares'!AA$13:AA$16)</f>
        <v>0.56408078123104222</v>
      </c>
      <c r="AA45" s="36">
        <f>'LDV Shares'!AB15/SUM('LDV Shares'!AB$13:AB$16)</f>
        <v>0.5635242253613546</v>
      </c>
      <c r="AB45" s="36">
        <f>'LDV Shares'!AC15/SUM('LDV Shares'!AC$13:AC$16)</f>
        <v>0.56439064456730903</v>
      </c>
      <c r="AC45" s="36">
        <f>'LDV Shares'!AD15/SUM('LDV Shares'!AD$13:AD$16)</f>
        <v>0.56462237343905786</v>
      </c>
      <c r="AD45" s="36">
        <f>'LDV Shares'!AE15/SUM('LDV Shares'!AE$13:AE$16)</f>
        <v>0.56434553342542282</v>
      </c>
      <c r="AE45" s="36">
        <f>'LDV Shares'!AF15/SUM('LDV Shares'!AF$13:AF$16)</f>
        <v>0.56418856122814653</v>
      </c>
      <c r="AF45" s="36">
        <f>'LDV Shares'!AG15/SUM('LDV Shares'!AG$13:AG$16)</f>
        <v>0.56436497427486076</v>
      </c>
      <c r="AG45" s="36">
        <f>'LDV Shares'!AH15/SUM('LDV Shares'!AH$13:AH$16)</f>
        <v>0.56397336664699138</v>
      </c>
      <c r="AH45" s="36">
        <f>'LDV Shares'!AI15/SUM('LDV Shares'!AI$13:AI$16)</f>
        <v>0.56468068451698661</v>
      </c>
      <c r="AI45" s="36">
        <f>'LDV Shares'!AJ15/SUM('LDV Shares'!AJ$13:AJ$16)</f>
        <v>0.56481492867793881</v>
      </c>
    </row>
    <row r="46" spans="1:35" x14ac:dyDescent="0.25">
      <c r="A46" t="s">
        <v>1107</v>
      </c>
      <c r="B46" s="36">
        <f>'LDV Shares'!C16/SUM('LDV Shares'!C$13:C$16)</f>
        <v>0.13608574806849633</v>
      </c>
      <c r="C46" s="36">
        <f>'LDV Shares'!D16/SUM('LDV Shares'!D$13:D$16)</f>
        <v>0.13403025122257506</v>
      </c>
      <c r="D46" s="36">
        <f>'LDV Shares'!E16/SUM('LDV Shares'!E$13:E$16)</f>
        <v>0.13843627060713307</v>
      </c>
      <c r="E46" s="36">
        <f>'LDV Shares'!F16/SUM('LDV Shares'!F$13:F$16)</f>
        <v>0.13571992554016538</v>
      </c>
      <c r="F46" s="36">
        <f>'LDV Shares'!G16/SUM('LDV Shares'!G$13:G$16)</f>
        <v>0.13692243734076817</v>
      </c>
      <c r="G46" s="36">
        <f>'LDV Shares'!H16/SUM('LDV Shares'!H$13:H$16)</f>
        <v>0.135096721764322</v>
      </c>
      <c r="H46" s="36">
        <f>'LDV Shares'!I16/SUM('LDV Shares'!I$13:I$16)</f>
        <v>0.13389851703343991</v>
      </c>
      <c r="I46" s="36">
        <f>'LDV Shares'!J16/SUM('LDV Shares'!J$13:J$16)</f>
        <v>0.13473455434806475</v>
      </c>
      <c r="J46" s="36">
        <f>'LDV Shares'!K16/SUM('LDV Shares'!K$13:K$16)</f>
        <v>0.13369129244946976</v>
      </c>
      <c r="K46" s="36">
        <f>'LDV Shares'!L16/SUM('LDV Shares'!L$13:L$16)</f>
        <v>0.13442828973455564</v>
      </c>
      <c r="L46" s="36">
        <f>'LDV Shares'!M16/SUM('LDV Shares'!M$13:M$16)</f>
        <v>0.13347163816817154</v>
      </c>
      <c r="M46" s="36">
        <f>'LDV Shares'!N16/SUM('LDV Shares'!N$13:N$16)</f>
        <v>0.13395554621138825</v>
      </c>
      <c r="N46" s="36">
        <f>'LDV Shares'!O16/SUM('LDV Shares'!O$13:O$16)</f>
        <v>0.13251051553752</v>
      </c>
      <c r="O46" s="36">
        <f>'LDV Shares'!P16/SUM('LDV Shares'!P$13:P$16)</f>
        <v>0.13339310287486625</v>
      </c>
      <c r="P46" s="36">
        <f>'LDV Shares'!Q16/SUM('LDV Shares'!Q$13:Q$16)</f>
        <v>0.1327638471074169</v>
      </c>
      <c r="Q46" s="36">
        <f>'LDV Shares'!R16/SUM('LDV Shares'!R$13:R$16)</f>
        <v>0.13266832957075894</v>
      </c>
      <c r="R46" s="36">
        <f>'LDV Shares'!S16/SUM('LDV Shares'!S$13:S$16)</f>
        <v>0.1326731109396275</v>
      </c>
      <c r="S46" s="36">
        <f>'LDV Shares'!T16/SUM('LDV Shares'!T$13:T$16)</f>
        <v>0.13254347982044212</v>
      </c>
      <c r="T46" s="36">
        <f>'LDV Shares'!U16/SUM('LDV Shares'!U$13:U$16)</f>
        <v>0.1324619185107142</v>
      </c>
      <c r="U46" s="36">
        <f>'LDV Shares'!V16/SUM('LDV Shares'!V$13:V$16)</f>
        <v>0.13216565735253294</v>
      </c>
      <c r="V46" s="36">
        <f>'LDV Shares'!W16/SUM('LDV Shares'!W$13:W$16)</f>
        <v>0.1324263233718587</v>
      </c>
      <c r="W46" s="36">
        <f>'LDV Shares'!X16/SUM('LDV Shares'!X$13:X$16)</f>
        <v>0.13197980785834165</v>
      </c>
      <c r="X46" s="36">
        <f>'LDV Shares'!Y16/SUM('LDV Shares'!Y$13:Y$16)</f>
        <v>0.13176484470945496</v>
      </c>
      <c r="Y46" s="36">
        <f>'LDV Shares'!Z16/SUM('LDV Shares'!Z$13:Z$16)</f>
        <v>0.13157819733478349</v>
      </c>
      <c r="Z46" s="36">
        <f>'LDV Shares'!AA16/SUM('LDV Shares'!AA$13:AA$16)</f>
        <v>0.13161687502388569</v>
      </c>
      <c r="AA46" s="36">
        <f>'LDV Shares'!AB16/SUM('LDV Shares'!AB$13:AB$16)</f>
        <v>0.13126570776213195</v>
      </c>
      <c r="AB46" s="36">
        <f>'LDV Shares'!AC16/SUM('LDV Shares'!AC$13:AC$16)</f>
        <v>0.13145179001874965</v>
      </c>
      <c r="AC46" s="36">
        <f>'LDV Shares'!AD16/SUM('LDV Shares'!AD$13:AD$16)</f>
        <v>0.1314018316865016</v>
      </c>
      <c r="AD46" s="36">
        <f>'LDV Shares'!AE16/SUM('LDV Shares'!AE$13:AE$16)</f>
        <v>0.13117660643078449</v>
      </c>
      <c r="AE46" s="36">
        <f>'LDV Shares'!AF16/SUM('LDV Shares'!AF$13:AF$16)</f>
        <v>0.13100244271526396</v>
      </c>
      <c r="AF46" s="36">
        <f>'LDV Shares'!AG16/SUM('LDV Shares'!AG$13:AG$16)</f>
        <v>0.13095416873099647</v>
      </c>
      <c r="AG46" s="36">
        <f>'LDV Shares'!AH16/SUM('LDV Shares'!AH$13:AH$16)</f>
        <v>0.13068798085772684</v>
      </c>
      <c r="AH46" s="36">
        <f>'LDV Shares'!AI16/SUM('LDV Shares'!AI$13:AI$16)</f>
        <v>0.130818351088239</v>
      </c>
      <c r="AI46" s="36">
        <f>'LDV Shares'!AJ16/SUM('LDV Shares'!AJ$13:AJ$16)</f>
        <v>0.13076303094135858</v>
      </c>
    </row>
    <row r="47" spans="1:35" x14ac:dyDescent="0.25">
      <c r="A47" s="2" t="s">
        <v>1204</v>
      </c>
      <c r="B47" s="26"/>
    </row>
    <row r="48" spans="1:35" s="1" customFormat="1" x14ac:dyDescent="0.25">
      <c r="B48" s="1">
        <v>2017</v>
      </c>
      <c r="C48" s="1">
        <v>2018</v>
      </c>
      <c r="D48" s="1">
        <v>2019</v>
      </c>
      <c r="E48" s="1">
        <v>2020</v>
      </c>
      <c r="F48" s="1">
        <v>2021</v>
      </c>
      <c r="G48" s="1">
        <v>2022</v>
      </c>
      <c r="H48" s="1">
        <v>2023</v>
      </c>
      <c r="I48" s="1">
        <v>2024</v>
      </c>
      <c r="J48" s="1">
        <v>2025</v>
      </c>
      <c r="K48" s="1">
        <v>2026</v>
      </c>
      <c r="L48" s="1">
        <v>2027</v>
      </c>
      <c r="M48" s="1">
        <v>2028</v>
      </c>
      <c r="N48" s="1">
        <v>2029</v>
      </c>
      <c r="O48" s="1">
        <v>2030</v>
      </c>
      <c r="P48" s="1">
        <v>2031</v>
      </c>
      <c r="Q48" s="1">
        <v>2032</v>
      </c>
      <c r="R48" s="1">
        <v>2033</v>
      </c>
      <c r="S48" s="1">
        <v>2034</v>
      </c>
      <c r="T48" s="1">
        <v>2035</v>
      </c>
      <c r="U48" s="1">
        <v>2036</v>
      </c>
      <c r="V48" s="1">
        <v>2037</v>
      </c>
      <c r="W48" s="1">
        <v>2038</v>
      </c>
      <c r="X48" s="1">
        <v>2039</v>
      </c>
      <c r="Y48" s="1">
        <v>2040</v>
      </c>
      <c r="Z48" s="1">
        <v>2041</v>
      </c>
      <c r="AA48" s="1">
        <v>2042</v>
      </c>
      <c r="AB48" s="1">
        <v>2043</v>
      </c>
      <c r="AC48" s="1">
        <v>2044</v>
      </c>
      <c r="AD48" s="1">
        <v>2045</v>
      </c>
      <c r="AE48" s="1">
        <v>2046</v>
      </c>
      <c r="AF48" s="1">
        <v>2047</v>
      </c>
      <c r="AG48" s="1">
        <v>2048</v>
      </c>
      <c r="AH48" s="1">
        <v>2049</v>
      </c>
      <c r="AI48" s="1">
        <v>2050</v>
      </c>
    </row>
    <row r="49" spans="1:35" x14ac:dyDescent="0.25">
      <c r="A49" t="s">
        <v>1197</v>
      </c>
      <c r="B49" s="36">
        <f>'LDV Shares'!C28/SUM('LDV Shares'!C$28:C$29)</f>
        <v>0.4508120910386752</v>
      </c>
      <c r="C49" s="36">
        <f>'LDV Shares'!D28/SUM('LDV Shares'!D$28:D$29)</f>
        <v>0.45099699342523442</v>
      </c>
      <c r="D49" s="36">
        <f>'LDV Shares'!E28/SUM('LDV Shares'!E$28:E$29)</f>
        <v>0.45357119711052679</v>
      </c>
      <c r="E49" s="36">
        <f>'LDV Shares'!F28/SUM('LDV Shares'!F$28:F$29)</f>
        <v>0.45330652101985075</v>
      </c>
      <c r="F49" s="36">
        <f>'LDV Shares'!G28/SUM('LDV Shares'!G$28:G$29)</f>
        <v>0.45414568939656291</v>
      </c>
      <c r="G49" s="36">
        <f>'LDV Shares'!H28/SUM('LDV Shares'!H$28:H$29)</f>
        <v>0.45401707783623357</v>
      </c>
      <c r="H49" s="36">
        <f>'LDV Shares'!I28/SUM('LDV Shares'!I$28:I$29)</f>
        <v>0.45405273680076119</v>
      </c>
      <c r="I49" s="36">
        <f>'LDV Shares'!J28/SUM('LDV Shares'!J$28:J$29)</f>
        <v>0.45404286426537344</v>
      </c>
      <c r="J49" s="36">
        <f>'LDV Shares'!K28/SUM('LDV Shares'!K$28:K$29)</f>
        <v>0.45201431300083017</v>
      </c>
      <c r="K49" s="36">
        <f>'LDV Shares'!L28/SUM('LDV Shares'!L$28:L$29)</f>
        <v>0.45409966935239726</v>
      </c>
      <c r="L49" s="36">
        <f>'LDV Shares'!M28/SUM('LDV Shares'!M$28:M$29)</f>
        <v>0.45378707593413453</v>
      </c>
      <c r="M49" s="36">
        <f>'LDV Shares'!N28/SUM('LDV Shares'!N$28:N$29)</f>
        <v>0.45410212696863289</v>
      </c>
      <c r="N49" s="36">
        <f>'LDV Shares'!O28/SUM('LDV Shares'!O$28:O$29)</f>
        <v>0.45364373831369825</v>
      </c>
      <c r="O49" s="36">
        <f>'LDV Shares'!P28/SUM('LDV Shares'!P$28:P$29)</f>
        <v>0.4541719590757553</v>
      </c>
      <c r="P49" s="36">
        <f>'LDV Shares'!Q28/SUM('LDV Shares'!Q$28:Q$29)</f>
        <v>0.45399541518454628</v>
      </c>
      <c r="Q49" s="36">
        <f>'LDV Shares'!R28/SUM('LDV Shares'!R$28:R$29)</f>
        <v>0.45403890475231334</v>
      </c>
      <c r="R49" s="36">
        <f>'LDV Shares'!S28/SUM('LDV Shares'!S$28:S$29)</f>
        <v>0.45427979296309984</v>
      </c>
      <c r="S49" s="36">
        <f>'LDV Shares'!T28/SUM('LDV Shares'!T$28:T$29)</f>
        <v>0.45405598829695132</v>
      </c>
      <c r="T49" s="36">
        <f>'LDV Shares'!U28/SUM('LDV Shares'!U$28:U$29)</f>
        <v>0.45411685433834298</v>
      </c>
      <c r="U49" s="36">
        <f>'LDV Shares'!V28/SUM('LDV Shares'!V$28:V$29)</f>
        <v>0.45410874505493232</v>
      </c>
      <c r="V49" s="36">
        <f>'LDV Shares'!W28/SUM('LDV Shares'!W$28:W$29)</f>
        <v>0.45433870346962996</v>
      </c>
      <c r="W49" s="36">
        <f>'LDV Shares'!X28/SUM('LDV Shares'!X$28:X$29)</f>
        <v>0.4543066713290736</v>
      </c>
      <c r="X49" s="36">
        <f>'LDV Shares'!Y28/SUM('LDV Shares'!Y$28:Y$29)</f>
        <v>0.45425855441777557</v>
      </c>
      <c r="Y49" s="36">
        <f>'LDV Shares'!Z28/SUM('LDV Shares'!Z$28:Z$29)</f>
        <v>0.45427733759526168</v>
      </c>
      <c r="Z49" s="36">
        <f>'LDV Shares'!AA28/SUM('LDV Shares'!AA$28:AA$29)</f>
        <v>0.45449462889480546</v>
      </c>
      <c r="AA49" s="36">
        <f>'LDV Shares'!AB28/SUM('LDV Shares'!AB$28:AB$29)</f>
        <v>0.45433310398783211</v>
      </c>
      <c r="AB49" s="36">
        <f>'LDV Shares'!AC28/SUM('LDV Shares'!AC$28:AC$29)</f>
        <v>0.45451517245301948</v>
      </c>
      <c r="AC49" s="36">
        <f>'LDV Shares'!AD28/SUM('LDV Shares'!AD$28:AD$29)</f>
        <v>0.45457569765246436</v>
      </c>
      <c r="AD49" s="36">
        <f>'LDV Shares'!AE28/SUM('LDV Shares'!AE$28:AE$29)</f>
        <v>0.4545717313224415</v>
      </c>
      <c r="AE49" s="36">
        <f>'LDV Shares'!AF28/SUM('LDV Shares'!AF$28:AF$29)</f>
        <v>0.45456446075294993</v>
      </c>
      <c r="AF49" s="36">
        <f>'LDV Shares'!AG28/SUM('LDV Shares'!AG$28:AG$29)</f>
        <v>0.4546168987456467</v>
      </c>
      <c r="AG49" s="36">
        <f>'LDV Shares'!AH28/SUM('LDV Shares'!AH$28:AH$29)</f>
        <v>0.45462864915716789</v>
      </c>
      <c r="AH49" s="36">
        <f>'LDV Shares'!AI28/SUM('LDV Shares'!AI$28:AI$29)</f>
        <v>0.45477476846917886</v>
      </c>
      <c r="AI49" s="36">
        <f>'LDV Shares'!AJ28/SUM('LDV Shares'!AJ$28:AJ$29)</f>
        <v>0.45481873816577428</v>
      </c>
    </row>
    <row r="50" spans="1:35" x14ac:dyDescent="0.25">
      <c r="A50" t="s">
        <v>1198</v>
      </c>
      <c r="B50" s="36">
        <f>'LDV Shares'!C29/SUM('LDV Shares'!C$28:C$29)</f>
        <v>0.54918790896132463</v>
      </c>
      <c r="C50" s="36">
        <f>'LDV Shares'!D29/SUM('LDV Shares'!D$28:D$29)</f>
        <v>0.54900300657476564</v>
      </c>
      <c r="D50" s="36">
        <f>'LDV Shares'!E29/SUM('LDV Shares'!E$28:E$29)</f>
        <v>0.54642880288947315</v>
      </c>
      <c r="E50" s="36">
        <f>'LDV Shares'!F29/SUM('LDV Shares'!F$28:F$29)</f>
        <v>0.54669347898014931</v>
      </c>
      <c r="F50" s="36">
        <f>'LDV Shares'!G29/SUM('LDV Shares'!G$28:G$29)</f>
        <v>0.54585431060343703</v>
      </c>
      <c r="G50" s="36">
        <f>'LDV Shares'!H29/SUM('LDV Shares'!H$28:H$29)</f>
        <v>0.54598292216376643</v>
      </c>
      <c r="H50" s="36">
        <f>'LDV Shares'!I29/SUM('LDV Shares'!I$28:I$29)</f>
        <v>0.54594726319923881</v>
      </c>
      <c r="I50" s="36">
        <f>'LDV Shares'!J29/SUM('LDV Shares'!J$28:J$29)</f>
        <v>0.54595713573462656</v>
      </c>
      <c r="J50" s="36">
        <f>'LDV Shares'!K29/SUM('LDV Shares'!K$28:K$29)</f>
        <v>0.54798568699916972</v>
      </c>
      <c r="K50" s="36">
        <f>'LDV Shares'!L29/SUM('LDV Shares'!L$28:L$29)</f>
        <v>0.54590033064760279</v>
      </c>
      <c r="L50" s="36">
        <f>'LDV Shares'!M29/SUM('LDV Shares'!M$28:M$29)</f>
        <v>0.54621292406586552</v>
      </c>
      <c r="M50" s="36">
        <f>'LDV Shares'!N29/SUM('LDV Shares'!N$28:N$29)</f>
        <v>0.54589787303136705</v>
      </c>
      <c r="N50" s="36">
        <f>'LDV Shares'!O29/SUM('LDV Shares'!O$28:O$29)</f>
        <v>0.5463562616863018</v>
      </c>
      <c r="O50" s="36">
        <f>'LDV Shares'!P29/SUM('LDV Shares'!P$28:P$29)</f>
        <v>0.54582804092424464</v>
      </c>
      <c r="P50" s="36">
        <f>'LDV Shares'!Q29/SUM('LDV Shares'!Q$28:Q$29)</f>
        <v>0.54600458481545378</v>
      </c>
      <c r="Q50" s="36">
        <f>'LDV Shares'!R29/SUM('LDV Shares'!R$28:R$29)</f>
        <v>0.54596109524768666</v>
      </c>
      <c r="R50" s="36">
        <f>'LDV Shares'!S29/SUM('LDV Shares'!S$28:S$29)</f>
        <v>0.54572020703690016</v>
      </c>
      <c r="S50" s="36">
        <f>'LDV Shares'!T29/SUM('LDV Shares'!T$28:T$29)</f>
        <v>0.54594401170304863</v>
      </c>
      <c r="T50" s="36">
        <f>'LDV Shares'!U29/SUM('LDV Shares'!U$28:U$29)</f>
        <v>0.54588314566165708</v>
      </c>
      <c r="U50" s="36">
        <f>'LDV Shares'!V29/SUM('LDV Shares'!V$28:V$29)</f>
        <v>0.54589125494506763</v>
      </c>
      <c r="V50" s="36">
        <f>'LDV Shares'!W29/SUM('LDV Shares'!W$28:W$29)</f>
        <v>0.54566129653037021</v>
      </c>
      <c r="W50" s="36">
        <f>'LDV Shares'!X29/SUM('LDV Shares'!X$28:X$29)</f>
        <v>0.54569332867092635</v>
      </c>
      <c r="X50" s="36">
        <f>'LDV Shares'!Y29/SUM('LDV Shares'!Y$28:Y$29)</f>
        <v>0.54574144558222448</v>
      </c>
      <c r="Y50" s="36">
        <f>'LDV Shares'!Z29/SUM('LDV Shares'!Z$28:Z$29)</f>
        <v>0.54572266240473832</v>
      </c>
      <c r="Z50" s="36">
        <f>'LDV Shares'!AA29/SUM('LDV Shares'!AA$28:AA$29)</f>
        <v>0.54550537110519448</v>
      </c>
      <c r="AA50" s="36">
        <f>'LDV Shares'!AB29/SUM('LDV Shares'!AB$28:AB$29)</f>
        <v>0.545666896012168</v>
      </c>
      <c r="AB50" s="36">
        <f>'LDV Shares'!AC29/SUM('LDV Shares'!AC$28:AC$29)</f>
        <v>0.54548482754698058</v>
      </c>
      <c r="AC50" s="36">
        <f>'LDV Shares'!AD29/SUM('LDV Shares'!AD$28:AD$29)</f>
        <v>0.54542430234753558</v>
      </c>
      <c r="AD50" s="36">
        <f>'LDV Shares'!AE29/SUM('LDV Shares'!AE$28:AE$29)</f>
        <v>0.54542826867755856</v>
      </c>
      <c r="AE50" s="36">
        <f>'LDV Shares'!AF29/SUM('LDV Shares'!AF$28:AF$29)</f>
        <v>0.54543553924705013</v>
      </c>
      <c r="AF50" s="36">
        <f>'LDV Shares'!AG29/SUM('LDV Shares'!AG$28:AG$29)</f>
        <v>0.54538310125435319</v>
      </c>
      <c r="AG50" s="36">
        <f>'LDV Shares'!AH29/SUM('LDV Shares'!AH$28:AH$29)</f>
        <v>0.54537135084283217</v>
      </c>
      <c r="AH50" s="36">
        <f>'LDV Shares'!AI29/SUM('LDV Shares'!AI$28:AI$29)</f>
        <v>0.54522523153082125</v>
      </c>
      <c r="AI50" s="36">
        <f>'LDV Shares'!AJ29/SUM('LDV Shares'!AJ$28:AJ$29)</f>
        <v>0.54518126183422577</v>
      </c>
    </row>
    <row r="53" spans="1:35" x14ac:dyDescent="0.25">
      <c r="A53" s="43" t="s">
        <v>1205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s="1" customFormat="1" x14ac:dyDescent="0.25">
      <c r="B54" s="1">
        <v>2017</v>
      </c>
      <c r="C54" s="1">
        <v>2018</v>
      </c>
      <c r="D54" s="1">
        <v>2019</v>
      </c>
      <c r="E54" s="1">
        <v>2020</v>
      </c>
      <c r="F54" s="1">
        <v>2021</v>
      </c>
      <c r="G54" s="1">
        <v>2022</v>
      </c>
      <c r="H54" s="1">
        <v>2023</v>
      </c>
      <c r="I54" s="1">
        <v>2024</v>
      </c>
      <c r="J54" s="1">
        <v>2025</v>
      </c>
      <c r="K54" s="1">
        <v>2026</v>
      </c>
      <c r="L54" s="1">
        <v>2027</v>
      </c>
      <c r="M54" s="1">
        <v>2028</v>
      </c>
      <c r="N54" s="1">
        <v>2029</v>
      </c>
      <c r="O54" s="1">
        <v>2030</v>
      </c>
      <c r="P54" s="1">
        <v>2031</v>
      </c>
      <c r="Q54" s="1">
        <v>2032</v>
      </c>
      <c r="R54" s="1">
        <v>2033</v>
      </c>
      <c r="S54" s="1">
        <v>2034</v>
      </c>
      <c r="T54" s="1">
        <v>2035</v>
      </c>
      <c r="U54" s="1">
        <v>2036</v>
      </c>
      <c r="V54" s="1">
        <v>2037</v>
      </c>
      <c r="W54" s="1">
        <v>2038</v>
      </c>
      <c r="X54" s="1">
        <v>2039</v>
      </c>
      <c r="Y54" s="1">
        <v>2040</v>
      </c>
      <c r="Z54" s="1">
        <v>2041</v>
      </c>
      <c r="AA54" s="1">
        <v>2042</v>
      </c>
      <c r="AB54" s="1">
        <v>2043</v>
      </c>
      <c r="AC54" s="1">
        <v>2044</v>
      </c>
      <c r="AD54" s="1">
        <v>2045</v>
      </c>
      <c r="AE54" s="1">
        <v>2046</v>
      </c>
      <c r="AF54" s="1">
        <v>2047</v>
      </c>
      <c r="AG54" s="1">
        <v>2048</v>
      </c>
      <c r="AH54" s="1">
        <v>2049</v>
      </c>
      <c r="AI54" s="1">
        <v>2050</v>
      </c>
    </row>
    <row r="55" spans="1:35" x14ac:dyDescent="0.25">
      <c r="A55" t="s">
        <v>1199</v>
      </c>
      <c r="B55" s="41">
        <f>SUMPRODUCT(B4:B7,B43:B46)</f>
        <v>78.415539232825282</v>
      </c>
      <c r="C55" s="41">
        <f t="shared" ref="C55:AI55" si="4">SUMPRODUCT(C4:C7,C43:C46)</f>
        <v>76.772417945249629</v>
      </c>
      <c r="D55" s="41">
        <f t="shared" si="4"/>
        <v>75.292937202718008</v>
      </c>
      <c r="E55" s="41">
        <f t="shared" si="4"/>
        <v>73.628000291536253</v>
      </c>
      <c r="F55" s="41">
        <f t="shared" si="4"/>
        <v>71.53365906287425</v>
      </c>
      <c r="G55" s="41">
        <f t="shared" si="4"/>
        <v>69.41222591827389</v>
      </c>
      <c r="H55" s="41">
        <f t="shared" si="4"/>
        <v>67.521082589090014</v>
      </c>
      <c r="I55" s="41">
        <f t="shared" si="4"/>
        <v>66.017831499467022</v>
      </c>
      <c r="J55" s="41">
        <f t="shared" si="4"/>
        <v>64.459935694823102</v>
      </c>
      <c r="K55" s="41">
        <f t="shared" si="4"/>
        <v>63.449400329926057</v>
      </c>
      <c r="L55" s="41">
        <f t="shared" si="4"/>
        <v>62.478057067415556</v>
      </c>
      <c r="M55" s="41">
        <f t="shared" si="4"/>
        <v>61.567136522778497</v>
      </c>
      <c r="N55" s="41">
        <f t="shared" si="4"/>
        <v>60.68369898360227</v>
      </c>
      <c r="O55" s="41">
        <f t="shared" si="4"/>
        <v>59.86343645013207</v>
      </c>
      <c r="P55" s="41">
        <f t="shared" si="4"/>
        <v>59.071245520385979</v>
      </c>
      <c r="Q55" s="41">
        <f t="shared" si="4"/>
        <v>58.322622784908653</v>
      </c>
      <c r="R55" s="41">
        <f t="shared" si="4"/>
        <v>57.611803772169765</v>
      </c>
      <c r="S55" s="41">
        <f t="shared" si="4"/>
        <v>56.870699760861541</v>
      </c>
      <c r="T55" s="41">
        <f t="shared" si="4"/>
        <v>56.150511416607287</v>
      </c>
      <c r="U55" s="41">
        <f t="shared" si="4"/>
        <v>55.46162468552501</v>
      </c>
      <c r="V55" s="41">
        <f t="shared" si="4"/>
        <v>54.807848441451092</v>
      </c>
      <c r="W55" s="41">
        <f t="shared" si="4"/>
        <v>54.179837601628748</v>
      </c>
      <c r="X55" s="41">
        <f t="shared" si="4"/>
        <v>53.582124698116978</v>
      </c>
      <c r="Y55" s="41">
        <f t="shared" si="4"/>
        <v>53.012231678830389</v>
      </c>
      <c r="Z55" s="41">
        <f t="shared" si="4"/>
        <v>52.471823797721129</v>
      </c>
      <c r="AA55" s="41">
        <f t="shared" si="4"/>
        <v>51.954075143449735</v>
      </c>
      <c r="AB55" s="41">
        <f t="shared" si="4"/>
        <v>51.462448133630581</v>
      </c>
      <c r="AC55" s="41">
        <f t="shared" si="4"/>
        <v>50.992080310817848</v>
      </c>
      <c r="AD55" s="41">
        <f t="shared" si="4"/>
        <v>50.542347660209735</v>
      </c>
      <c r="AE55" s="41">
        <f t="shared" si="4"/>
        <v>50.11336560302297</v>
      </c>
      <c r="AF55" s="41">
        <f t="shared" si="4"/>
        <v>49.704449952137956</v>
      </c>
      <c r="AG55" s="41">
        <f t="shared" si="4"/>
        <v>49.31330426290296</v>
      </c>
      <c r="AH55" s="41">
        <f t="shared" si="4"/>
        <v>48.941468014652898</v>
      </c>
      <c r="AI55" s="41">
        <f t="shared" si="4"/>
        <v>48.579959339853097</v>
      </c>
    </row>
    <row r="56" spans="1:35" x14ac:dyDescent="0.25">
      <c r="A56" t="s">
        <v>1201</v>
      </c>
      <c r="B56" s="41">
        <f>SUMPRODUCT(B17:B18,B49:B50)</f>
        <v>90.037034933619395</v>
      </c>
      <c r="C56" s="41">
        <f t="shared" ref="C56:AI56" si="5">SUMPRODUCT(C17:C18,C49:C50)</f>
        <v>88.672828036684734</v>
      </c>
      <c r="D56" s="41">
        <f t="shared" si="5"/>
        <v>87.263245007646887</v>
      </c>
      <c r="E56" s="41">
        <f t="shared" si="5"/>
        <v>86.508773464635681</v>
      </c>
      <c r="F56" s="41">
        <f t="shared" si="5"/>
        <v>84.70234930750847</v>
      </c>
      <c r="G56" s="41">
        <f t="shared" si="5"/>
        <v>83.026717857658909</v>
      </c>
      <c r="H56" s="41">
        <f t="shared" si="5"/>
        <v>81.582070515266892</v>
      </c>
      <c r="I56" s="41">
        <f t="shared" si="5"/>
        <v>80.135753383912942</v>
      </c>
      <c r="J56" s="41">
        <f t="shared" si="5"/>
        <v>78.763757555485483</v>
      </c>
      <c r="K56" s="41">
        <f t="shared" si="5"/>
        <v>77.46328931409748</v>
      </c>
      <c r="L56" s="41">
        <f t="shared" si="5"/>
        <v>76.279894972435272</v>
      </c>
      <c r="M56" s="41">
        <f t="shared" si="5"/>
        <v>75.139421553919348</v>
      </c>
      <c r="N56" s="41">
        <f t="shared" si="5"/>
        <v>74.070861035884462</v>
      </c>
      <c r="O56" s="41">
        <f t="shared" si="5"/>
        <v>73.032476503822821</v>
      </c>
      <c r="P56" s="41">
        <f t="shared" si="5"/>
        <v>72.059423201490233</v>
      </c>
      <c r="Q56" s="41">
        <f t="shared" si="5"/>
        <v>71.128400981880688</v>
      </c>
      <c r="R56" s="41">
        <f t="shared" si="5"/>
        <v>70.230628112438552</v>
      </c>
      <c r="S56" s="41">
        <f t="shared" si="5"/>
        <v>69.330096049179801</v>
      </c>
      <c r="T56" s="41">
        <f t="shared" si="5"/>
        <v>68.452303754762312</v>
      </c>
      <c r="U56" s="41">
        <f t="shared" si="5"/>
        <v>67.616057666944755</v>
      </c>
      <c r="V56" s="41">
        <f t="shared" si="5"/>
        <v>66.813278002502443</v>
      </c>
      <c r="W56" s="41">
        <f t="shared" si="5"/>
        <v>66.05156278459377</v>
      </c>
      <c r="X56" s="41">
        <f t="shared" si="5"/>
        <v>65.326270107595064</v>
      </c>
      <c r="Y56" s="41">
        <f t="shared" si="5"/>
        <v>64.63311732023945</v>
      </c>
      <c r="Z56" s="41">
        <f t="shared" si="5"/>
        <v>63.967499923052273</v>
      </c>
      <c r="AA56" s="41">
        <f t="shared" si="5"/>
        <v>63.342638197200102</v>
      </c>
      <c r="AB56" s="41">
        <f t="shared" si="5"/>
        <v>62.739517458869408</v>
      </c>
      <c r="AC56" s="41">
        <f t="shared" si="5"/>
        <v>62.166046092938508</v>
      </c>
      <c r="AD56" s="41">
        <f t="shared" si="5"/>
        <v>61.630162621226702</v>
      </c>
      <c r="AE56" s="41">
        <f t="shared" si="5"/>
        <v>61.109154091262695</v>
      </c>
      <c r="AF56" s="41">
        <f t="shared" si="5"/>
        <v>60.61072800237946</v>
      </c>
      <c r="AG56" s="41">
        <f t="shared" si="5"/>
        <v>60.135735277679004</v>
      </c>
      <c r="AH56" s="41">
        <f t="shared" si="5"/>
        <v>59.67982395583995</v>
      </c>
      <c r="AI56" s="41">
        <f t="shared" si="5"/>
        <v>59.240441373522138</v>
      </c>
    </row>
    <row r="59" spans="1:35" x14ac:dyDescent="0.25">
      <c r="A59" t="s">
        <v>1206</v>
      </c>
    </row>
    <row r="60" spans="1:35" x14ac:dyDescent="0.25">
      <c r="A60" t="s">
        <v>1207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workbookViewId="0"/>
  </sheetViews>
  <sheetFormatPr defaultRowHeight="15" x14ac:dyDescent="0.25"/>
  <cols>
    <col min="1" max="1" width="38.140625" customWidth="1"/>
    <col min="2" max="2" width="24.42578125" customWidth="1"/>
    <col min="3" max="3" width="11.140625" style="15" bestFit="1" customWidth="1"/>
  </cols>
  <sheetData>
    <row r="1" spans="1:3" x14ac:dyDescent="0.25">
      <c r="A1" t="s">
        <v>259</v>
      </c>
      <c r="B1" t="s">
        <v>260</v>
      </c>
      <c r="C1" s="15">
        <v>119000</v>
      </c>
    </row>
    <row r="2" spans="1:3" x14ac:dyDescent="0.25">
      <c r="A2" t="s">
        <v>261</v>
      </c>
      <c r="B2" t="s">
        <v>262</v>
      </c>
      <c r="C2" s="15">
        <v>119800</v>
      </c>
    </row>
    <row r="3" spans="1:3" x14ac:dyDescent="0.25">
      <c r="A3" t="s">
        <v>263</v>
      </c>
      <c r="B3" t="s">
        <v>264</v>
      </c>
      <c r="C3" s="15">
        <v>119000</v>
      </c>
    </row>
    <row r="4" spans="1:3" x14ac:dyDescent="0.25">
      <c r="A4" t="s">
        <v>265</v>
      </c>
      <c r="B4" t="s">
        <v>266</v>
      </c>
      <c r="C4" s="15">
        <v>119800</v>
      </c>
    </row>
    <row r="5" spans="1:3" x14ac:dyDescent="0.25">
      <c r="A5" t="s">
        <v>267</v>
      </c>
      <c r="B5" t="s">
        <v>260</v>
      </c>
      <c r="C5" s="15">
        <v>122900</v>
      </c>
    </row>
    <row r="6" spans="1:3" x14ac:dyDescent="0.25">
      <c r="A6" t="s">
        <v>268</v>
      </c>
      <c r="B6" t="s">
        <v>262</v>
      </c>
      <c r="C6" s="15">
        <v>154900</v>
      </c>
    </row>
    <row r="7" spans="1:3" x14ac:dyDescent="0.25">
      <c r="A7" t="s">
        <v>269</v>
      </c>
      <c r="B7" t="s">
        <v>270</v>
      </c>
      <c r="C7" s="15">
        <v>129330</v>
      </c>
    </row>
    <row r="8" spans="1:3" x14ac:dyDescent="0.25">
      <c r="A8" t="s">
        <v>271</v>
      </c>
      <c r="B8" t="s">
        <v>270</v>
      </c>
      <c r="C8" s="15">
        <v>123000</v>
      </c>
    </row>
    <row r="9" spans="1:3" x14ac:dyDescent="0.25">
      <c r="A9" t="s">
        <v>272</v>
      </c>
      <c r="B9" t="s">
        <v>262</v>
      </c>
      <c r="C9" s="15">
        <v>135900</v>
      </c>
    </row>
    <row r="10" spans="1:3" x14ac:dyDescent="0.25">
      <c r="A10" t="s">
        <v>273</v>
      </c>
      <c r="B10" t="s">
        <v>274</v>
      </c>
      <c r="C10" s="15">
        <v>131175</v>
      </c>
    </row>
    <row r="11" spans="1:3" x14ac:dyDescent="0.25">
      <c r="A11" t="s">
        <v>275</v>
      </c>
      <c r="B11" t="s">
        <v>276</v>
      </c>
      <c r="C11" s="15">
        <v>128200</v>
      </c>
    </row>
    <row r="12" spans="1:3" x14ac:dyDescent="0.25">
      <c r="A12" t="s">
        <v>277</v>
      </c>
      <c r="B12" t="s">
        <v>278</v>
      </c>
      <c r="C12" s="15">
        <v>129190</v>
      </c>
    </row>
    <row r="13" spans="1:3" x14ac:dyDescent="0.25">
      <c r="A13" t="s">
        <v>279</v>
      </c>
      <c r="B13" t="s">
        <v>280</v>
      </c>
      <c r="C13" s="15">
        <v>127516</v>
      </c>
    </row>
    <row r="14" spans="1:3" x14ac:dyDescent="0.25">
      <c r="A14" t="s">
        <v>281</v>
      </c>
      <c r="B14" t="s">
        <v>278</v>
      </c>
      <c r="C14" s="15">
        <v>130257</v>
      </c>
    </row>
    <row r="15" spans="1:3" x14ac:dyDescent="0.25">
      <c r="A15" t="s">
        <v>282</v>
      </c>
      <c r="B15" t="s">
        <v>278</v>
      </c>
      <c r="C15" s="15">
        <v>127450</v>
      </c>
    </row>
    <row r="16" spans="1:3" x14ac:dyDescent="0.25">
      <c r="A16" t="s">
        <v>283</v>
      </c>
      <c r="B16" t="s">
        <v>284</v>
      </c>
      <c r="C16" s="15">
        <v>132250</v>
      </c>
    </row>
    <row r="17" spans="1:3" x14ac:dyDescent="0.25">
      <c r="A17" t="s">
        <v>285</v>
      </c>
      <c r="B17" t="s">
        <v>278</v>
      </c>
      <c r="C17" s="15">
        <v>128530</v>
      </c>
    </row>
    <row r="18" spans="1:3" x14ac:dyDescent="0.25">
      <c r="A18" t="s">
        <v>286</v>
      </c>
      <c r="B18" t="s">
        <v>276</v>
      </c>
      <c r="C18" s="15">
        <v>132698</v>
      </c>
    </row>
    <row r="19" spans="1:3" x14ac:dyDescent="0.25">
      <c r="A19" t="s">
        <v>287</v>
      </c>
      <c r="B19" t="s">
        <v>288</v>
      </c>
      <c r="C19" s="15">
        <v>139900</v>
      </c>
    </row>
    <row r="20" spans="1:3" x14ac:dyDescent="0.25">
      <c r="A20" t="s">
        <v>289</v>
      </c>
      <c r="B20" t="s">
        <v>280</v>
      </c>
      <c r="C20" s="15">
        <v>135523</v>
      </c>
    </row>
    <row r="21" spans="1:3" x14ac:dyDescent="0.25">
      <c r="A21" t="s">
        <v>290</v>
      </c>
      <c r="B21" t="s">
        <v>276</v>
      </c>
      <c r="C21" s="15">
        <v>128200</v>
      </c>
    </row>
    <row r="22" spans="1:3" x14ac:dyDescent="0.25">
      <c r="A22" t="s">
        <v>291</v>
      </c>
      <c r="B22" t="s">
        <v>278</v>
      </c>
      <c r="C22" s="15">
        <v>187500</v>
      </c>
    </row>
    <row r="23" spans="1:3" x14ac:dyDescent="0.25">
      <c r="A23" t="s">
        <v>292</v>
      </c>
      <c r="B23" t="s">
        <v>278</v>
      </c>
      <c r="C23" s="15">
        <v>133744</v>
      </c>
    </row>
    <row r="24" spans="1:3" x14ac:dyDescent="0.25">
      <c r="A24" t="s">
        <v>293</v>
      </c>
      <c r="B24" t="s">
        <v>278</v>
      </c>
      <c r="C24" s="15">
        <v>129462</v>
      </c>
    </row>
    <row r="25" spans="1:3" x14ac:dyDescent="0.25">
      <c r="A25" t="s">
        <v>294</v>
      </c>
      <c r="B25" t="s">
        <v>278</v>
      </c>
      <c r="C25" s="15">
        <v>129462</v>
      </c>
    </row>
    <row r="26" spans="1:3" x14ac:dyDescent="0.25">
      <c r="A26" t="s">
        <v>295</v>
      </c>
      <c r="B26" t="s">
        <v>278</v>
      </c>
      <c r="C26" s="15">
        <v>129190</v>
      </c>
    </row>
    <row r="27" spans="1:3" x14ac:dyDescent="0.25">
      <c r="A27" t="s">
        <v>296</v>
      </c>
      <c r="B27" t="s">
        <v>297</v>
      </c>
      <c r="C27" s="15">
        <v>128149</v>
      </c>
    </row>
    <row r="28" spans="1:3" x14ac:dyDescent="0.25">
      <c r="A28" t="s">
        <v>298</v>
      </c>
      <c r="B28" t="s">
        <v>278</v>
      </c>
      <c r="C28" s="15">
        <v>131215</v>
      </c>
    </row>
    <row r="29" spans="1:3" x14ac:dyDescent="0.25">
      <c r="A29" t="s">
        <v>299</v>
      </c>
      <c r="B29" t="s">
        <v>276</v>
      </c>
      <c r="C29" s="15">
        <v>137085</v>
      </c>
    </row>
    <row r="30" spans="1:3" x14ac:dyDescent="0.25">
      <c r="A30" t="s">
        <v>300</v>
      </c>
      <c r="B30" t="s">
        <v>284</v>
      </c>
      <c r="C30" s="15">
        <v>138800</v>
      </c>
    </row>
    <row r="31" spans="1:3" x14ac:dyDescent="0.25">
      <c r="A31" t="s">
        <v>301</v>
      </c>
      <c r="B31" t="s">
        <v>302</v>
      </c>
      <c r="C31" s="15">
        <v>124167</v>
      </c>
    </row>
    <row r="32" spans="1:3" x14ac:dyDescent="0.25">
      <c r="A32" t="s">
        <v>303</v>
      </c>
      <c r="B32" t="s">
        <v>288</v>
      </c>
      <c r="C32" s="15">
        <v>124500</v>
      </c>
    </row>
    <row r="33" spans="1:3" x14ac:dyDescent="0.25">
      <c r="A33" t="s">
        <v>304</v>
      </c>
      <c r="B33" t="s">
        <v>305</v>
      </c>
      <c r="C33" s="15">
        <v>173500</v>
      </c>
    </row>
    <row r="34" spans="1:3" x14ac:dyDescent="0.25">
      <c r="A34" t="s">
        <v>306</v>
      </c>
      <c r="B34" t="s">
        <v>280</v>
      </c>
      <c r="C34" s="15">
        <v>135523</v>
      </c>
    </row>
    <row r="35" spans="1:3" x14ac:dyDescent="0.25">
      <c r="A35" t="s">
        <v>307</v>
      </c>
      <c r="B35" t="s">
        <v>308</v>
      </c>
      <c r="C35" s="15">
        <v>124791</v>
      </c>
    </row>
    <row r="36" spans="1:3" x14ac:dyDescent="0.25">
      <c r="A36" t="s">
        <v>309</v>
      </c>
      <c r="B36" t="s">
        <v>310</v>
      </c>
      <c r="C36" s="15">
        <v>129330</v>
      </c>
    </row>
    <row r="37" spans="1:3" x14ac:dyDescent="0.25">
      <c r="A37" t="s">
        <v>311</v>
      </c>
      <c r="B37" t="s">
        <v>270</v>
      </c>
      <c r="C37" s="15">
        <v>129330</v>
      </c>
    </row>
    <row r="38" spans="1:3" x14ac:dyDescent="0.25">
      <c r="A38" t="s">
        <v>312</v>
      </c>
      <c r="B38" t="s">
        <v>274</v>
      </c>
      <c r="C38" s="15">
        <v>126994</v>
      </c>
    </row>
    <row r="39" spans="1:3" x14ac:dyDescent="0.25">
      <c r="A39" t="s">
        <v>313</v>
      </c>
      <c r="B39" t="s">
        <v>278</v>
      </c>
      <c r="C39" s="15">
        <v>125046</v>
      </c>
    </row>
    <row r="40" spans="1:3" x14ac:dyDescent="0.25">
      <c r="A40" t="s">
        <v>314</v>
      </c>
      <c r="B40" t="s">
        <v>280</v>
      </c>
      <c r="C40" s="15">
        <v>136900</v>
      </c>
    </row>
    <row r="41" spans="1:3" x14ac:dyDescent="0.25">
      <c r="A41" t="s">
        <v>315</v>
      </c>
      <c r="B41" t="s">
        <v>274</v>
      </c>
      <c r="C41" s="15">
        <v>130436</v>
      </c>
    </row>
    <row r="42" spans="1:3" x14ac:dyDescent="0.25">
      <c r="A42" t="s">
        <v>316</v>
      </c>
      <c r="B42" t="s">
        <v>310</v>
      </c>
      <c r="C42" s="15">
        <v>129330</v>
      </c>
    </row>
    <row r="43" spans="1:3" x14ac:dyDescent="0.25">
      <c r="A43" t="s">
        <v>317</v>
      </c>
      <c r="B43" t="s">
        <v>270</v>
      </c>
      <c r="C43" s="15">
        <v>129330</v>
      </c>
    </row>
    <row r="44" spans="1:3" x14ac:dyDescent="0.25">
      <c r="A44" t="s">
        <v>318</v>
      </c>
      <c r="B44" t="s">
        <v>270</v>
      </c>
      <c r="C44" s="15">
        <v>123000</v>
      </c>
    </row>
    <row r="45" spans="1:3" x14ac:dyDescent="0.25">
      <c r="A45" t="s">
        <v>319</v>
      </c>
      <c r="B45" t="s">
        <v>310</v>
      </c>
      <c r="C45" s="15">
        <v>134672</v>
      </c>
    </row>
    <row r="46" spans="1:3" x14ac:dyDescent="0.25">
      <c r="A46" t="s">
        <v>320</v>
      </c>
      <c r="B46" t="s">
        <v>321</v>
      </c>
      <c r="C46" s="15">
        <v>144900</v>
      </c>
    </row>
    <row r="47" spans="1:3" x14ac:dyDescent="0.25">
      <c r="A47" t="s">
        <v>322</v>
      </c>
      <c r="B47" t="s">
        <v>270</v>
      </c>
      <c r="C47" s="15">
        <v>123000</v>
      </c>
    </row>
    <row r="48" spans="1:3" x14ac:dyDescent="0.25">
      <c r="A48" t="s">
        <v>323</v>
      </c>
      <c r="B48" t="s">
        <v>276</v>
      </c>
      <c r="C48" s="15">
        <v>137085</v>
      </c>
    </row>
    <row r="49" spans="1:3" x14ac:dyDescent="0.25">
      <c r="A49" t="s">
        <v>324</v>
      </c>
      <c r="B49" t="s">
        <v>274</v>
      </c>
      <c r="C49" s="15">
        <v>128400</v>
      </c>
    </row>
    <row r="50" spans="1:3" x14ac:dyDescent="0.25">
      <c r="A50" t="s">
        <v>325</v>
      </c>
      <c r="B50" t="s">
        <v>284</v>
      </c>
      <c r="C50" s="15">
        <v>144750</v>
      </c>
    </row>
    <row r="51" spans="1:3" x14ac:dyDescent="0.25">
      <c r="A51" t="s">
        <v>326</v>
      </c>
      <c r="B51" t="s">
        <v>310</v>
      </c>
      <c r="C51" s="15">
        <v>129330</v>
      </c>
    </row>
    <row r="52" spans="1:3" x14ac:dyDescent="0.25">
      <c r="A52" t="s">
        <v>327</v>
      </c>
      <c r="B52" t="s">
        <v>280</v>
      </c>
      <c r="C52" s="15">
        <v>127450</v>
      </c>
    </row>
    <row r="53" spans="1:3" x14ac:dyDescent="0.25">
      <c r="A53" t="s">
        <v>328</v>
      </c>
      <c r="B53" t="s">
        <v>329</v>
      </c>
      <c r="C53" s="15">
        <v>132900</v>
      </c>
    </row>
    <row r="54" spans="1:3" x14ac:dyDescent="0.25">
      <c r="A54" t="s">
        <v>330</v>
      </c>
      <c r="B54" t="s">
        <v>270</v>
      </c>
      <c r="C54" s="15">
        <v>134675</v>
      </c>
    </row>
    <row r="55" spans="1:3" x14ac:dyDescent="0.25">
      <c r="A55" t="s">
        <v>331</v>
      </c>
      <c r="B55" t="s">
        <v>270</v>
      </c>
      <c r="C55" s="15">
        <v>134672</v>
      </c>
    </row>
    <row r="56" spans="1:3" x14ac:dyDescent="0.25">
      <c r="A56" t="s">
        <v>332</v>
      </c>
      <c r="B56" t="s">
        <v>270</v>
      </c>
      <c r="C56" s="15">
        <v>129330</v>
      </c>
    </row>
    <row r="57" spans="1:3" x14ac:dyDescent="0.25">
      <c r="A57" t="s">
        <v>333</v>
      </c>
      <c r="B57" t="s">
        <v>274</v>
      </c>
      <c r="C57" s="15">
        <v>112520</v>
      </c>
    </row>
    <row r="58" spans="1:3" x14ac:dyDescent="0.25">
      <c r="A58" t="s">
        <v>334</v>
      </c>
      <c r="B58" t="s">
        <v>284</v>
      </c>
      <c r="C58" s="15">
        <v>129950</v>
      </c>
    </row>
    <row r="59" spans="1:3" x14ac:dyDescent="0.25">
      <c r="A59" t="s">
        <v>335</v>
      </c>
      <c r="B59" t="s">
        <v>274</v>
      </c>
      <c r="C59" s="15">
        <v>128400</v>
      </c>
    </row>
    <row r="60" spans="1:3" x14ac:dyDescent="0.25">
      <c r="A60" t="s">
        <v>336</v>
      </c>
      <c r="B60" t="s">
        <v>337</v>
      </c>
      <c r="C60" s="15">
        <v>126576</v>
      </c>
    </row>
    <row r="61" spans="1:3" x14ac:dyDescent="0.25">
      <c r="A61" t="s">
        <v>338</v>
      </c>
      <c r="B61" t="s">
        <v>276</v>
      </c>
      <c r="C61" s="15">
        <v>128200</v>
      </c>
    </row>
    <row r="62" spans="1:3" x14ac:dyDescent="0.25">
      <c r="A62" t="s">
        <v>339</v>
      </c>
      <c r="B62" t="s">
        <v>274</v>
      </c>
      <c r="C62" s="15">
        <v>132700</v>
      </c>
    </row>
    <row r="63" spans="1:3" x14ac:dyDescent="0.25">
      <c r="A63" t="s">
        <v>340</v>
      </c>
      <c r="B63" t="s">
        <v>284</v>
      </c>
      <c r="C63" s="15">
        <v>121850</v>
      </c>
    </row>
    <row r="64" spans="1:3" x14ac:dyDescent="0.25">
      <c r="A64" t="s">
        <v>341</v>
      </c>
      <c r="B64" t="s">
        <v>276</v>
      </c>
      <c r="C64" s="15">
        <v>137085</v>
      </c>
    </row>
    <row r="65" spans="1:3" x14ac:dyDescent="0.25">
      <c r="A65" t="s">
        <v>342</v>
      </c>
      <c r="B65" t="s">
        <v>274</v>
      </c>
      <c r="C65" s="15">
        <v>126994</v>
      </c>
    </row>
    <row r="66" spans="1:3" x14ac:dyDescent="0.25">
      <c r="A66" t="s">
        <v>343</v>
      </c>
      <c r="B66" t="s">
        <v>302</v>
      </c>
      <c r="C66" s="15">
        <v>118900</v>
      </c>
    </row>
    <row r="67" spans="1:3" x14ac:dyDescent="0.25">
      <c r="A67" t="s">
        <v>344</v>
      </c>
      <c r="B67" t="s">
        <v>274</v>
      </c>
      <c r="C67" s="15">
        <v>130436</v>
      </c>
    </row>
    <row r="68" spans="1:3" x14ac:dyDescent="0.25">
      <c r="A68" t="s">
        <v>345</v>
      </c>
      <c r="B68" t="s">
        <v>274</v>
      </c>
      <c r="C68" s="15">
        <v>126994</v>
      </c>
    </row>
    <row r="69" spans="1:3" x14ac:dyDescent="0.25">
      <c r="A69" t="s">
        <v>346</v>
      </c>
      <c r="B69" t="s">
        <v>274</v>
      </c>
      <c r="C69" s="15">
        <v>120874</v>
      </c>
    </row>
    <row r="70" spans="1:3" x14ac:dyDescent="0.25">
      <c r="A70" t="s">
        <v>347</v>
      </c>
      <c r="B70" t="s">
        <v>274</v>
      </c>
      <c r="C70" s="15">
        <v>126994</v>
      </c>
    </row>
    <row r="71" spans="1:3" x14ac:dyDescent="0.25">
      <c r="A71" t="s">
        <v>348</v>
      </c>
      <c r="B71" t="s">
        <v>349</v>
      </c>
      <c r="C71" s="15">
        <v>135900</v>
      </c>
    </row>
    <row r="72" spans="1:3" x14ac:dyDescent="0.25">
      <c r="A72" t="s">
        <v>350</v>
      </c>
      <c r="B72" t="s">
        <v>276</v>
      </c>
      <c r="C72" s="15">
        <v>140759</v>
      </c>
    </row>
    <row r="73" spans="1:3" x14ac:dyDescent="0.25">
      <c r="A73" t="s">
        <v>351</v>
      </c>
      <c r="B73" t="s">
        <v>352</v>
      </c>
      <c r="C73" s="15">
        <v>105000</v>
      </c>
    </row>
    <row r="74" spans="1:3" x14ac:dyDescent="0.25">
      <c r="A74" t="s">
        <v>353</v>
      </c>
      <c r="B74" t="s">
        <v>278</v>
      </c>
      <c r="C74" s="15">
        <v>128733</v>
      </c>
    </row>
    <row r="75" spans="1:3" x14ac:dyDescent="0.25">
      <c r="A75" t="s">
        <v>354</v>
      </c>
      <c r="B75" t="s">
        <v>278</v>
      </c>
      <c r="C75" s="15">
        <v>129526</v>
      </c>
    </row>
    <row r="76" spans="1:3" x14ac:dyDescent="0.25">
      <c r="A76" t="s">
        <v>355</v>
      </c>
      <c r="B76" t="s">
        <v>278</v>
      </c>
      <c r="C76" s="15">
        <v>120566</v>
      </c>
    </row>
    <row r="77" spans="1:3" x14ac:dyDescent="0.25">
      <c r="A77" t="s">
        <v>356</v>
      </c>
      <c r="B77" t="s">
        <v>357</v>
      </c>
      <c r="C77" s="15">
        <v>137281</v>
      </c>
    </row>
    <row r="78" spans="1:3" x14ac:dyDescent="0.25">
      <c r="A78" t="s">
        <v>358</v>
      </c>
      <c r="B78" t="s">
        <v>278</v>
      </c>
      <c r="C78" s="15">
        <v>129190</v>
      </c>
    </row>
    <row r="79" spans="1:3" x14ac:dyDescent="0.25">
      <c r="A79" t="s">
        <v>359</v>
      </c>
      <c r="B79" t="s">
        <v>284</v>
      </c>
      <c r="C79" s="15">
        <v>133450</v>
      </c>
    </row>
    <row r="80" spans="1:3" x14ac:dyDescent="0.25">
      <c r="A80" t="s">
        <v>360</v>
      </c>
      <c r="B80" t="s">
        <v>276</v>
      </c>
      <c r="C80" s="15">
        <v>132180</v>
      </c>
    </row>
    <row r="81" spans="1:3" x14ac:dyDescent="0.25">
      <c r="A81" t="s">
        <v>361</v>
      </c>
      <c r="B81" t="s">
        <v>278</v>
      </c>
      <c r="C81" s="15">
        <v>126539</v>
      </c>
    </row>
    <row r="82" spans="1:3" x14ac:dyDescent="0.25">
      <c r="A82" t="s">
        <v>362</v>
      </c>
      <c r="B82" t="s">
        <v>280</v>
      </c>
      <c r="C82" s="15">
        <v>123785</v>
      </c>
    </row>
    <row r="83" spans="1:3" x14ac:dyDescent="0.25">
      <c r="A83" t="s">
        <v>363</v>
      </c>
      <c r="B83" t="s">
        <v>274</v>
      </c>
      <c r="C83" s="15">
        <v>136005</v>
      </c>
    </row>
    <row r="84" spans="1:3" x14ac:dyDescent="0.25">
      <c r="A84" t="s">
        <v>364</v>
      </c>
      <c r="B84" t="s">
        <v>278</v>
      </c>
      <c r="C84" s="15">
        <v>128570</v>
      </c>
    </row>
    <row r="85" spans="1:3" x14ac:dyDescent="0.25">
      <c r="A85" t="s">
        <v>365</v>
      </c>
      <c r="B85" t="s">
        <v>274</v>
      </c>
      <c r="C85" s="15">
        <v>133680</v>
      </c>
    </row>
    <row r="86" spans="1:3" x14ac:dyDescent="0.25">
      <c r="A86" t="s">
        <v>366</v>
      </c>
      <c r="B86" t="s">
        <v>337</v>
      </c>
      <c r="C86" s="15">
        <v>126948</v>
      </c>
    </row>
    <row r="87" spans="1:3" x14ac:dyDescent="0.25">
      <c r="A87" t="s">
        <v>367</v>
      </c>
      <c r="B87" t="s">
        <v>329</v>
      </c>
      <c r="C87" s="15">
        <v>128950</v>
      </c>
    </row>
    <row r="88" spans="1:3" x14ac:dyDescent="0.25">
      <c r="A88" t="s">
        <v>368</v>
      </c>
      <c r="B88" t="s">
        <v>278</v>
      </c>
      <c r="C88" s="15">
        <v>129190</v>
      </c>
    </row>
    <row r="89" spans="1:3" x14ac:dyDescent="0.25">
      <c r="A89" t="s">
        <v>369</v>
      </c>
      <c r="B89" t="s">
        <v>278</v>
      </c>
      <c r="C89" s="15">
        <v>129190</v>
      </c>
    </row>
    <row r="90" spans="1:3" x14ac:dyDescent="0.25">
      <c r="A90" t="s">
        <v>370</v>
      </c>
      <c r="B90" t="s">
        <v>278</v>
      </c>
      <c r="C90" s="15">
        <v>129190</v>
      </c>
    </row>
    <row r="91" spans="1:3" x14ac:dyDescent="0.25">
      <c r="A91" t="s">
        <v>371</v>
      </c>
      <c r="B91" t="s">
        <v>274</v>
      </c>
      <c r="C91" s="15">
        <v>124693</v>
      </c>
    </row>
    <row r="92" spans="1:3" x14ac:dyDescent="0.25">
      <c r="A92" t="s">
        <v>372</v>
      </c>
      <c r="B92" t="s">
        <v>278</v>
      </c>
      <c r="C92" s="15">
        <v>123648</v>
      </c>
    </row>
    <row r="93" spans="1:3" x14ac:dyDescent="0.25">
      <c r="A93" t="s">
        <v>373</v>
      </c>
      <c r="B93" t="s">
        <v>278</v>
      </c>
      <c r="C93" s="15">
        <v>123648</v>
      </c>
    </row>
    <row r="94" spans="1:3" x14ac:dyDescent="0.25">
      <c r="A94" t="s">
        <v>374</v>
      </c>
      <c r="B94" t="s">
        <v>278</v>
      </c>
      <c r="C94" s="15">
        <v>126539</v>
      </c>
    </row>
    <row r="95" spans="1:3" x14ac:dyDescent="0.25">
      <c r="A95" t="s">
        <v>375</v>
      </c>
      <c r="B95" t="s">
        <v>376</v>
      </c>
      <c r="C95" s="15">
        <v>111900</v>
      </c>
    </row>
    <row r="96" spans="1:3" x14ac:dyDescent="0.25">
      <c r="A96" t="s">
        <v>377</v>
      </c>
      <c r="B96" t="s">
        <v>278</v>
      </c>
      <c r="C96" s="15">
        <v>123648</v>
      </c>
    </row>
    <row r="97" spans="1:3" x14ac:dyDescent="0.25">
      <c r="A97" t="s">
        <v>378</v>
      </c>
      <c r="B97" t="s">
        <v>278</v>
      </c>
      <c r="C97" s="15">
        <v>126539</v>
      </c>
    </row>
    <row r="98" spans="1:3" x14ac:dyDescent="0.25">
      <c r="A98" t="s">
        <v>379</v>
      </c>
      <c r="B98" t="s">
        <v>278</v>
      </c>
      <c r="C98" s="15">
        <v>123648</v>
      </c>
    </row>
    <row r="99" spans="1:3" x14ac:dyDescent="0.25">
      <c r="A99" t="s">
        <v>380</v>
      </c>
      <c r="B99" t="s">
        <v>329</v>
      </c>
      <c r="C99" s="15">
        <v>142008</v>
      </c>
    </row>
    <row r="100" spans="1:3" x14ac:dyDescent="0.25">
      <c r="A100" t="s">
        <v>381</v>
      </c>
      <c r="B100" t="s">
        <v>278</v>
      </c>
      <c r="C100" s="15">
        <v>129190</v>
      </c>
    </row>
    <row r="101" spans="1:3" x14ac:dyDescent="0.25">
      <c r="A101" t="s">
        <v>382</v>
      </c>
      <c r="B101" t="s">
        <v>278</v>
      </c>
      <c r="C101" s="15">
        <v>129190</v>
      </c>
    </row>
    <row r="102" spans="1:3" x14ac:dyDescent="0.25">
      <c r="A102" t="s">
        <v>383</v>
      </c>
      <c r="B102" t="s">
        <v>278</v>
      </c>
      <c r="C102" s="15">
        <v>123648</v>
      </c>
    </row>
    <row r="103" spans="1:3" x14ac:dyDescent="0.25">
      <c r="A103" t="s">
        <v>384</v>
      </c>
      <c r="B103" t="s">
        <v>278</v>
      </c>
      <c r="C103" s="15">
        <v>123648</v>
      </c>
    </row>
    <row r="104" spans="1:3" x14ac:dyDescent="0.25">
      <c r="A104" t="s">
        <v>385</v>
      </c>
      <c r="B104" t="s">
        <v>278</v>
      </c>
      <c r="C104" s="15">
        <v>131215</v>
      </c>
    </row>
    <row r="105" spans="1:3" x14ac:dyDescent="0.25">
      <c r="A105" t="s">
        <v>386</v>
      </c>
      <c r="B105" t="s">
        <v>278</v>
      </c>
      <c r="C105" s="15">
        <v>140060</v>
      </c>
    </row>
    <row r="106" spans="1:3" x14ac:dyDescent="0.25">
      <c r="A106" t="s">
        <v>387</v>
      </c>
      <c r="B106" t="s">
        <v>278</v>
      </c>
      <c r="C106" s="15">
        <v>123648</v>
      </c>
    </row>
    <row r="107" spans="1:3" x14ac:dyDescent="0.25">
      <c r="A107" t="s">
        <v>388</v>
      </c>
      <c r="B107" t="s">
        <v>278</v>
      </c>
      <c r="C107" s="15">
        <v>123648</v>
      </c>
    </row>
    <row r="108" spans="1:3" x14ac:dyDescent="0.25">
      <c r="A108" t="s">
        <v>375</v>
      </c>
      <c r="B108" t="s">
        <v>389</v>
      </c>
      <c r="C108" s="15">
        <v>111900</v>
      </c>
    </row>
    <row r="109" spans="1:3" x14ac:dyDescent="0.25">
      <c r="A109" t="s">
        <v>390</v>
      </c>
      <c r="B109" t="s">
        <v>278</v>
      </c>
      <c r="C109" s="15">
        <v>123648</v>
      </c>
    </row>
    <row r="110" spans="1:3" x14ac:dyDescent="0.25">
      <c r="A110" t="s">
        <v>391</v>
      </c>
      <c r="B110" t="s">
        <v>337</v>
      </c>
      <c r="C110" s="15">
        <v>139932</v>
      </c>
    </row>
    <row r="111" spans="1:3" x14ac:dyDescent="0.25">
      <c r="A111" t="s">
        <v>392</v>
      </c>
      <c r="B111" t="s">
        <v>284</v>
      </c>
      <c r="C111" s="15">
        <v>128500</v>
      </c>
    </row>
    <row r="112" spans="1:3" x14ac:dyDescent="0.25">
      <c r="A112" t="s">
        <v>393</v>
      </c>
      <c r="B112" t="s">
        <v>274</v>
      </c>
      <c r="C112" s="15">
        <v>133680</v>
      </c>
    </row>
    <row r="113" spans="1:3" x14ac:dyDescent="0.25">
      <c r="A113" t="s">
        <v>394</v>
      </c>
      <c r="B113" t="s">
        <v>270</v>
      </c>
      <c r="C113" s="15">
        <v>133744</v>
      </c>
    </row>
    <row r="114" spans="1:3" x14ac:dyDescent="0.25">
      <c r="A114" t="s">
        <v>395</v>
      </c>
      <c r="B114" t="s">
        <v>278</v>
      </c>
      <c r="C114" s="15">
        <v>132444</v>
      </c>
    </row>
    <row r="115" spans="1:3" x14ac:dyDescent="0.25">
      <c r="A115" t="s">
        <v>396</v>
      </c>
      <c r="B115" t="s">
        <v>337</v>
      </c>
      <c r="C115" s="15">
        <v>143314</v>
      </c>
    </row>
    <row r="116" spans="1:3" x14ac:dyDescent="0.25">
      <c r="A116" t="s">
        <v>397</v>
      </c>
      <c r="B116" t="s">
        <v>276</v>
      </c>
      <c r="C116" s="15">
        <v>132180</v>
      </c>
    </row>
    <row r="117" spans="1:3" x14ac:dyDescent="0.25">
      <c r="A117" t="s">
        <v>398</v>
      </c>
      <c r="B117" t="s">
        <v>321</v>
      </c>
      <c r="C117" s="15">
        <v>144500</v>
      </c>
    </row>
    <row r="118" spans="1:3" x14ac:dyDescent="0.25">
      <c r="A118" t="s">
        <v>399</v>
      </c>
      <c r="B118" t="s">
        <v>278</v>
      </c>
      <c r="C118" s="15">
        <v>129190</v>
      </c>
    </row>
    <row r="119" spans="1:3" x14ac:dyDescent="0.25">
      <c r="A119" t="s">
        <v>400</v>
      </c>
      <c r="B119" t="s">
        <v>321</v>
      </c>
      <c r="C119" s="15">
        <v>144214</v>
      </c>
    </row>
    <row r="120" spans="1:3" x14ac:dyDescent="0.25">
      <c r="A120" t="s">
        <v>401</v>
      </c>
      <c r="B120" t="s">
        <v>278</v>
      </c>
      <c r="C120" s="15">
        <v>143500</v>
      </c>
    </row>
    <row r="121" spans="1:3" x14ac:dyDescent="0.25">
      <c r="A121" t="s">
        <v>402</v>
      </c>
      <c r="B121" t="s">
        <v>278</v>
      </c>
      <c r="C121" s="15">
        <v>133745</v>
      </c>
    </row>
    <row r="122" spans="1:3" x14ac:dyDescent="0.25">
      <c r="A122" t="s">
        <v>403</v>
      </c>
      <c r="B122" t="s">
        <v>278</v>
      </c>
      <c r="C122" s="15">
        <v>133744</v>
      </c>
    </row>
    <row r="123" spans="1:3" x14ac:dyDescent="0.25">
      <c r="A123" t="s">
        <v>404</v>
      </c>
      <c r="B123" t="s">
        <v>278</v>
      </c>
      <c r="C123" s="15">
        <v>133744</v>
      </c>
    </row>
    <row r="124" spans="1:3" x14ac:dyDescent="0.25">
      <c r="A124" t="s">
        <v>405</v>
      </c>
      <c r="B124" t="s">
        <v>278</v>
      </c>
      <c r="C124" s="15">
        <v>133744</v>
      </c>
    </row>
    <row r="125" spans="1:3" x14ac:dyDescent="0.25">
      <c r="A125" t="s">
        <v>406</v>
      </c>
      <c r="B125" t="s">
        <v>407</v>
      </c>
      <c r="C125" s="15">
        <v>152980</v>
      </c>
    </row>
    <row r="126" spans="1:3" x14ac:dyDescent="0.25">
      <c r="A126" t="s">
        <v>408</v>
      </c>
      <c r="B126" t="s">
        <v>278</v>
      </c>
      <c r="C126" s="15">
        <v>128570</v>
      </c>
    </row>
    <row r="127" spans="1:3" x14ac:dyDescent="0.25">
      <c r="A127" t="s">
        <v>409</v>
      </c>
      <c r="B127" t="s">
        <v>278</v>
      </c>
      <c r="C127" s="15">
        <v>123648</v>
      </c>
    </row>
    <row r="128" spans="1:3" x14ac:dyDescent="0.25">
      <c r="A128" t="s">
        <v>410</v>
      </c>
      <c r="B128" t="s">
        <v>278</v>
      </c>
      <c r="C128" s="15">
        <v>130257</v>
      </c>
    </row>
    <row r="129" spans="1:3" x14ac:dyDescent="0.25">
      <c r="A129" t="s">
        <v>411</v>
      </c>
      <c r="B129" t="s">
        <v>412</v>
      </c>
      <c r="C129" s="15">
        <v>130086</v>
      </c>
    </row>
    <row r="130" spans="1:3" x14ac:dyDescent="0.25">
      <c r="A130" t="s">
        <v>413</v>
      </c>
      <c r="B130" t="s">
        <v>278</v>
      </c>
      <c r="C130" s="15">
        <v>128295</v>
      </c>
    </row>
    <row r="131" spans="1:3" x14ac:dyDescent="0.25">
      <c r="A131" t="s">
        <v>414</v>
      </c>
      <c r="B131" t="s">
        <v>278</v>
      </c>
      <c r="C131" s="15">
        <v>128397</v>
      </c>
    </row>
    <row r="132" spans="1:3" x14ac:dyDescent="0.25">
      <c r="A132" t="s">
        <v>415</v>
      </c>
      <c r="B132" t="s">
        <v>357</v>
      </c>
      <c r="C132" s="15">
        <v>130746</v>
      </c>
    </row>
    <row r="133" spans="1:3" x14ac:dyDescent="0.25">
      <c r="A133" t="s">
        <v>416</v>
      </c>
      <c r="B133" t="s">
        <v>284</v>
      </c>
      <c r="C133" s="15">
        <v>132250</v>
      </c>
    </row>
    <row r="134" spans="1:3" x14ac:dyDescent="0.25">
      <c r="A134" t="s">
        <v>417</v>
      </c>
      <c r="B134" t="s">
        <v>278</v>
      </c>
      <c r="C134" s="15">
        <v>128030</v>
      </c>
    </row>
    <row r="135" spans="1:3" x14ac:dyDescent="0.25">
      <c r="A135" t="s">
        <v>418</v>
      </c>
      <c r="B135" t="s">
        <v>274</v>
      </c>
      <c r="C135" s="15">
        <v>133680</v>
      </c>
    </row>
    <row r="136" spans="1:3" x14ac:dyDescent="0.25">
      <c r="A136" t="s">
        <v>419</v>
      </c>
      <c r="B136" t="s">
        <v>420</v>
      </c>
      <c r="C136" s="15">
        <v>134920</v>
      </c>
    </row>
    <row r="137" spans="1:3" x14ac:dyDescent="0.25">
      <c r="A137" t="s">
        <v>421</v>
      </c>
      <c r="B137" t="s">
        <v>284</v>
      </c>
      <c r="C137" s="15">
        <v>132250</v>
      </c>
    </row>
    <row r="138" spans="1:3" x14ac:dyDescent="0.25">
      <c r="A138" t="s">
        <v>375</v>
      </c>
      <c r="B138" t="s">
        <v>389</v>
      </c>
      <c r="C138" s="15">
        <v>111900</v>
      </c>
    </row>
    <row r="139" spans="1:3" x14ac:dyDescent="0.25">
      <c r="A139" t="s">
        <v>422</v>
      </c>
      <c r="B139" t="s">
        <v>274</v>
      </c>
      <c r="C139" s="15">
        <v>130436</v>
      </c>
    </row>
    <row r="140" spans="1:3" x14ac:dyDescent="0.25">
      <c r="A140" t="s">
        <v>423</v>
      </c>
      <c r="B140" t="s">
        <v>280</v>
      </c>
      <c r="C140" s="15">
        <v>135523</v>
      </c>
    </row>
    <row r="141" spans="1:3" x14ac:dyDescent="0.25">
      <c r="A141" t="s">
        <v>424</v>
      </c>
      <c r="B141" t="s">
        <v>280</v>
      </c>
      <c r="C141" s="15">
        <v>123785</v>
      </c>
    </row>
    <row r="142" spans="1:3" x14ac:dyDescent="0.25">
      <c r="A142" t="s">
        <v>425</v>
      </c>
      <c r="B142" t="s">
        <v>284</v>
      </c>
      <c r="C142" s="15">
        <v>136500</v>
      </c>
    </row>
    <row r="143" spans="1:3" x14ac:dyDescent="0.25">
      <c r="A143" t="s">
        <v>426</v>
      </c>
      <c r="B143" t="s">
        <v>270</v>
      </c>
      <c r="C143" s="15">
        <v>129330</v>
      </c>
    </row>
    <row r="144" spans="1:3" x14ac:dyDescent="0.25">
      <c r="A144" t="s">
        <v>427</v>
      </c>
      <c r="B144" t="s">
        <v>284</v>
      </c>
      <c r="C144" s="15">
        <v>133744</v>
      </c>
    </row>
    <row r="145" spans="1:3" x14ac:dyDescent="0.25">
      <c r="A145" t="s">
        <v>428</v>
      </c>
      <c r="B145" t="s">
        <v>278</v>
      </c>
      <c r="C145" s="15">
        <v>132180</v>
      </c>
    </row>
    <row r="146" spans="1:3" x14ac:dyDescent="0.25">
      <c r="A146" t="s">
        <v>429</v>
      </c>
      <c r="B146" t="s">
        <v>274</v>
      </c>
      <c r="C146" s="15">
        <v>136005</v>
      </c>
    </row>
    <row r="147" spans="1:3" x14ac:dyDescent="0.25">
      <c r="A147" t="s">
        <v>430</v>
      </c>
      <c r="B147" t="s">
        <v>329</v>
      </c>
      <c r="C147" s="15">
        <v>127078</v>
      </c>
    </row>
    <row r="148" spans="1:3" x14ac:dyDescent="0.25">
      <c r="A148" t="s">
        <v>431</v>
      </c>
      <c r="B148" t="s">
        <v>276</v>
      </c>
      <c r="C148" s="15">
        <v>124693</v>
      </c>
    </row>
    <row r="149" spans="1:3" x14ac:dyDescent="0.25">
      <c r="A149" t="s">
        <v>432</v>
      </c>
      <c r="B149" t="s">
        <v>357</v>
      </c>
      <c r="C149" s="15">
        <v>117149</v>
      </c>
    </row>
    <row r="150" spans="1:3" x14ac:dyDescent="0.25">
      <c r="A150" t="s">
        <v>433</v>
      </c>
      <c r="B150" t="s">
        <v>278</v>
      </c>
      <c r="C150" s="15">
        <v>128676</v>
      </c>
    </row>
    <row r="151" spans="1:3" x14ac:dyDescent="0.25">
      <c r="A151" t="s">
        <v>434</v>
      </c>
      <c r="B151" t="s">
        <v>337</v>
      </c>
      <c r="C151" s="15">
        <v>136219</v>
      </c>
    </row>
    <row r="152" spans="1:3" x14ac:dyDescent="0.25">
      <c r="A152" t="s">
        <v>435</v>
      </c>
      <c r="B152" t="s">
        <v>278</v>
      </c>
      <c r="C152" s="15">
        <v>128676</v>
      </c>
    </row>
    <row r="153" spans="1:3" x14ac:dyDescent="0.25">
      <c r="A153" t="s">
        <v>436</v>
      </c>
      <c r="B153" t="s">
        <v>280</v>
      </c>
      <c r="C153" s="15">
        <v>123785</v>
      </c>
    </row>
    <row r="154" spans="1:3" x14ac:dyDescent="0.25">
      <c r="A154" t="s">
        <v>437</v>
      </c>
      <c r="B154" t="s">
        <v>278</v>
      </c>
      <c r="C154" s="15">
        <v>131215</v>
      </c>
    </row>
    <row r="155" spans="1:3" x14ac:dyDescent="0.25">
      <c r="A155" t="s">
        <v>438</v>
      </c>
      <c r="B155" t="s">
        <v>280</v>
      </c>
      <c r="C155" s="15">
        <v>135523</v>
      </c>
    </row>
    <row r="156" spans="1:3" x14ac:dyDescent="0.25">
      <c r="A156" t="s">
        <v>439</v>
      </c>
      <c r="B156" t="s">
        <v>278</v>
      </c>
      <c r="C156" s="15">
        <v>175000</v>
      </c>
    </row>
    <row r="157" spans="1:3" x14ac:dyDescent="0.25">
      <c r="A157" t="s">
        <v>440</v>
      </c>
      <c r="B157" t="s">
        <v>278</v>
      </c>
      <c r="C157" s="15">
        <v>148677</v>
      </c>
    </row>
    <row r="158" spans="1:3" x14ac:dyDescent="0.25">
      <c r="A158" t="s">
        <v>441</v>
      </c>
      <c r="B158" t="s">
        <v>442</v>
      </c>
      <c r="C158" s="15">
        <v>137900</v>
      </c>
    </row>
    <row r="159" spans="1:3" x14ac:dyDescent="0.25">
      <c r="A159" t="s">
        <v>443</v>
      </c>
      <c r="B159" t="s">
        <v>278</v>
      </c>
      <c r="C159" s="15">
        <v>126539</v>
      </c>
    </row>
    <row r="160" spans="1:3" x14ac:dyDescent="0.25">
      <c r="A160" t="s">
        <v>444</v>
      </c>
      <c r="B160" t="s">
        <v>278</v>
      </c>
      <c r="C160" s="15">
        <v>131683</v>
      </c>
    </row>
    <row r="161" spans="1:3" x14ac:dyDescent="0.25">
      <c r="A161" t="s">
        <v>445</v>
      </c>
      <c r="B161" t="s">
        <v>278</v>
      </c>
      <c r="C161" s="15">
        <v>128030</v>
      </c>
    </row>
    <row r="162" spans="1:3" x14ac:dyDescent="0.25">
      <c r="A162" t="s">
        <v>446</v>
      </c>
      <c r="B162" t="s">
        <v>276</v>
      </c>
      <c r="C162" s="15">
        <v>132180</v>
      </c>
    </row>
    <row r="163" spans="1:3" x14ac:dyDescent="0.25">
      <c r="A163" t="s">
        <v>447</v>
      </c>
      <c r="B163" t="s">
        <v>274</v>
      </c>
      <c r="C163" s="15">
        <v>132018</v>
      </c>
    </row>
    <row r="164" spans="1:3" x14ac:dyDescent="0.25">
      <c r="A164" t="s">
        <v>448</v>
      </c>
      <c r="B164" t="s">
        <v>357</v>
      </c>
      <c r="C164" s="15">
        <v>130881</v>
      </c>
    </row>
    <row r="165" spans="1:3" x14ac:dyDescent="0.25">
      <c r="A165" t="s">
        <v>449</v>
      </c>
      <c r="B165" t="s">
        <v>278</v>
      </c>
      <c r="C165" s="15">
        <v>129462</v>
      </c>
    </row>
    <row r="166" spans="1:3" x14ac:dyDescent="0.25">
      <c r="A166" t="s">
        <v>450</v>
      </c>
      <c r="B166" t="s">
        <v>349</v>
      </c>
      <c r="C166" s="15">
        <v>156800</v>
      </c>
    </row>
    <row r="167" spans="1:3" x14ac:dyDescent="0.25">
      <c r="A167" t="s">
        <v>451</v>
      </c>
      <c r="B167" t="s">
        <v>321</v>
      </c>
      <c r="C167" s="15">
        <v>144500</v>
      </c>
    </row>
    <row r="168" spans="1:3" x14ac:dyDescent="0.25">
      <c r="A168" t="s">
        <v>452</v>
      </c>
      <c r="B168" t="s">
        <v>278</v>
      </c>
      <c r="C168" s="15">
        <v>132180</v>
      </c>
    </row>
    <row r="169" spans="1:3" x14ac:dyDescent="0.25">
      <c r="A169" t="s">
        <v>453</v>
      </c>
      <c r="B169" t="s">
        <v>280</v>
      </c>
      <c r="C169" s="15">
        <v>129712</v>
      </c>
    </row>
    <row r="170" spans="1:3" x14ac:dyDescent="0.25">
      <c r="A170" t="s">
        <v>454</v>
      </c>
      <c r="B170" t="s">
        <v>280</v>
      </c>
      <c r="C170" s="15">
        <v>136345</v>
      </c>
    </row>
    <row r="171" spans="1:3" x14ac:dyDescent="0.25">
      <c r="A171" t="s">
        <v>455</v>
      </c>
      <c r="B171" t="s">
        <v>278</v>
      </c>
      <c r="C171" s="15">
        <v>120617</v>
      </c>
    </row>
    <row r="172" spans="1:3" x14ac:dyDescent="0.25">
      <c r="A172" t="s">
        <v>456</v>
      </c>
      <c r="B172" t="s">
        <v>302</v>
      </c>
      <c r="C172" s="15">
        <v>127111</v>
      </c>
    </row>
    <row r="173" spans="1:3" x14ac:dyDescent="0.25">
      <c r="A173" t="s">
        <v>457</v>
      </c>
      <c r="B173" t="s">
        <v>337</v>
      </c>
      <c r="C173" s="15">
        <v>137454</v>
      </c>
    </row>
    <row r="174" spans="1:3" x14ac:dyDescent="0.25">
      <c r="A174" t="s">
        <v>458</v>
      </c>
      <c r="B174" t="s">
        <v>278</v>
      </c>
      <c r="C174" s="15">
        <v>128856</v>
      </c>
    </row>
    <row r="175" spans="1:3" x14ac:dyDescent="0.25">
      <c r="A175" t="s">
        <v>459</v>
      </c>
      <c r="B175" t="s">
        <v>274</v>
      </c>
      <c r="C175" s="15">
        <v>132018</v>
      </c>
    </row>
    <row r="176" spans="1:3" x14ac:dyDescent="0.25">
      <c r="A176" t="s">
        <v>375</v>
      </c>
      <c r="B176" t="s">
        <v>460</v>
      </c>
      <c r="C176" s="15">
        <v>111900</v>
      </c>
    </row>
    <row r="177" spans="1:3" x14ac:dyDescent="0.25">
      <c r="A177" t="s">
        <v>461</v>
      </c>
      <c r="B177" t="s">
        <v>262</v>
      </c>
      <c r="C177" s="15">
        <v>130256</v>
      </c>
    </row>
    <row r="178" spans="1:3" x14ac:dyDescent="0.25">
      <c r="A178" t="s">
        <v>462</v>
      </c>
      <c r="B178" t="s">
        <v>420</v>
      </c>
      <c r="C178" s="15">
        <v>131500</v>
      </c>
    </row>
    <row r="179" spans="1:3" x14ac:dyDescent="0.25">
      <c r="A179" t="s">
        <v>463</v>
      </c>
      <c r="B179" t="s">
        <v>337</v>
      </c>
      <c r="C179" s="15">
        <v>133409</v>
      </c>
    </row>
    <row r="180" spans="1:3" x14ac:dyDescent="0.25">
      <c r="A180" t="s">
        <v>464</v>
      </c>
      <c r="B180" t="s">
        <v>337</v>
      </c>
      <c r="C180" s="15">
        <v>138957</v>
      </c>
    </row>
    <row r="181" spans="1:3" x14ac:dyDescent="0.25">
      <c r="A181" t="s">
        <v>465</v>
      </c>
      <c r="B181" t="s">
        <v>278</v>
      </c>
      <c r="C181" s="15">
        <v>128733</v>
      </c>
    </row>
    <row r="182" spans="1:3" x14ac:dyDescent="0.25">
      <c r="A182" t="s">
        <v>466</v>
      </c>
      <c r="B182" t="s">
        <v>278</v>
      </c>
      <c r="C182" s="15">
        <v>129526</v>
      </c>
    </row>
    <row r="183" spans="1:3" x14ac:dyDescent="0.25">
      <c r="A183" t="s">
        <v>467</v>
      </c>
      <c r="B183" t="s">
        <v>420</v>
      </c>
      <c r="C183" s="15">
        <v>131500</v>
      </c>
    </row>
    <row r="184" spans="1:3" x14ac:dyDescent="0.25">
      <c r="A184" t="s">
        <v>468</v>
      </c>
      <c r="B184" t="s">
        <v>469</v>
      </c>
      <c r="C184" s="15">
        <v>129462</v>
      </c>
    </row>
    <row r="185" spans="1:3" x14ac:dyDescent="0.25">
      <c r="A185" t="s">
        <v>470</v>
      </c>
      <c r="B185" t="s">
        <v>337</v>
      </c>
      <c r="C185" s="15">
        <v>133801</v>
      </c>
    </row>
    <row r="186" spans="1:3" x14ac:dyDescent="0.25">
      <c r="A186" t="s">
        <v>471</v>
      </c>
      <c r="B186" t="s">
        <v>280</v>
      </c>
      <c r="C186" s="15">
        <v>135523</v>
      </c>
    </row>
    <row r="187" spans="1:3" x14ac:dyDescent="0.25">
      <c r="A187" t="s">
        <v>472</v>
      </c>
      <c r="B187" t="s">
        <v>278</v>
      </c>
      <c r="C187" s="15">
        <v>132180</v>
      </c>
    </row>
    <row r="188" spans="1:3" x14ac:dyDescent="0.25">
      <c r="A188" t="s">
        <v>473</v>
      </c>
      <c r="B188" t="s">
        <v>278</v>
      </c>
      <c r="C188" s="15">
        <v>128676</v>
      </c>
    </row>
    <row r="189" spans="1:3" x14ac:dyDescent="0.25">
      <c r="A189" t="s">
        <v>474</v>
      </c>
      <c r="B189" t="s">
        <v>284</v>
      </c>
      <c r="C189" s="15">
        <v>132250</v>
      </c>
    </row>
    <row r="190" spans="1:3" x14ac:dyDescent="0.25">
      <c r="A190" t="s">
        <v>475</v>
      </c>
      <c r="B190" t="s">
        <v>278</v>
      </c>
      <c r="C190" s="15">
        <v>132180</v>
      </c>
    </row>
    <row r="191" spans="1:3" x14ac:dyDescent="0.25">
      <c r="A191" t="s">
        <v>476</v>
      </c>
      <c r="B191" t="s">
        <v>278</v>
      </c>
      <c r="C191" s="15">
        <v>185000</v>
      </c>
    </row>
    <row r="192" spans="1:3" x14ac:dyDescent="0.25">
      <c r="A192" t="s">
        <v>477</v>
      </c>
      <c r="B192" t="s">
        <v>278</v>
      </c>
      <c r="C192" s="15">
        <v>120617</v>
      </c>
    </row>
    <row r="193" spans="1:3" x14ac:dyDescent="0.25">
      <c r="A193" t="s">
        <v>478</v>
      </c>
      <c r="B193" t="s">
        <v>274</v>
      </c>
      <c r="C193" s="15">
        <v>132018</v>
      </c>
    </row>
    <row r="194" spans="1:3" x14ac:dyDescent="0.25">
      <c r="A194" t="s">
        <v>479</v>
      </c>
      <c r="B194" t="s">
        <v>420</v>
      </c>
      <c r="C194" s="15">
        <v>289000</v>
      </c>
    </row>
    <row r="195" spans="1:3" x14ac:dyDescent="0.25">
      <c r="A195" t="s">
        <v>480</v>
      </c>
      <c r="B195" t="s">
        <v>284</v>
      </c>
      <c r="C195" s="15">
        <v>135500</v>
      </c>
    </row>
    <row r="196" spans="1:3" x14ac:dyDescent="0.25">
      <c r="A196" t="s">
        <v>481</v>
      </c>
      <c r="B196" t="s">
        <v>337</v>
      </c>
      <c r="C196" s="15">
        <v>149592</v>
      </c>
    </row>
    <row r="197" spans="1:3" x14ac:dyDescent="0.25">
      <c r="A197" t="s">
        <v>482</v>
      </c>
      <c r="B197" t="s">
        <v>278</v>
      </c>
      <c r="C197" s="15">
        <v>128856</v>
      </c>
    </row>
    <row r="198" spans="1:3" x14ac:dyDescent="0.25">
      <c r="A198" t="s">
        <v>483</v>
      </c>
      <c r="B198" t="s">
        <v>278</v>
      </c>
      <c r="C198" s="15">
        <v>129462</v>
      </c>
    </row>
    <row r="199" spans="1:3" x14ac:dyDescent="0.25">
      <c r="A199" t="s">
        <v>484</v>
      </c>
      <c r="B199" t="s">
        <v>284</v>
      </c>
      <c r="C199" s="15">
        <v>131450</v>
      </c>
    </row>
    <row r="200" spans="1:3" x14ac:dyDescent="0.25">
      <c r="A200" t="s">
        <v>485</v>
      </c>
      <c r="B200" t="s">
        <v>278</v>
      </c>
      <c r="C200" s="15">
        <v>138775</v>
      </c>
    </row>
    <row r="201" spans="1:3" x14ac:dyDescent="0.25">
      <c r="A201" t="s">
        <v>486</v>
      </c>
      <c r="B201" t="s">
        <v>278</v>
      </c>
      <c r="C201" s="15">
        <v>138775</v>
      </c>
    </row>
    <row r="202" spans="1:3" x14ac:dyDescent="0.25">
      <c r="A202" t="s">
        <v>487</v>
      </c>
      <c r="B202" t="s">
        <v>278</v>
      </c>
      <c r="C202" s="15">
        <v>131369</v>
      </c>
    </row>
    <row r="203" spans="1:3" x14ac:dyDescent="0.25">
      <c r="A203" t="s">
        <v>488</v>
      </c>
      <c r="B203" t="s">
        <v>274</v>
      </c>
      <c r="C203" s="15">
        <v>133680</v>
      </c>
    </row>
    <row r="204" spans="1:3" x14ac:dyDescent="0.25">
      <c r="A204" t="s">
        <v>489</v>
      </c>
      <c r="B204" t="s">
        <v>278</v>
      </c>
      <c r="C204" s="15">
        <v>126539</v>
      </c>
    </row>
    <row r="205" spans="1:3" x14ac:dyDescent="0.25">
      <c r="A205" t="s">
        <v>490</v>
      </c>
      <c r="B205" t="s">
        <v>274</v>
      </c>
      <c r="C205" s="15">
        <v>124693</v>
      </c>
    </row>
    <row r="206" spans="1:3" x14ac:dyDescent="0.25">
      <c r="A206" t="s">
        <v>491</v>
      </c>
      <c r="B206" t="s">
        <v>278</v>
      </c>
      <c r="C206" s="15">
        <v>126539</v>
      </c>
    </row>
    <row r="207" spans="1:3" x14ac:dyDescent="0.25">
      <c r="A207" t="s">
        <v>492</v>
      </c>
      <c r="B207" t="s">
        <v>278</v>
      </c>
      <c r="C207" s="15">
        <v>126539</v>
      </c>
    </row>
    <row r="208" spans="1:3" x14ac:dyDescent="0.25">
      <c r="A208" t="s">
        <v>493</v>
      </c>
      <c r="B208" t="s">
        <v>278</v>
      </c>
      <c r="C208" s="15">
        <v>126539</v>
      </c>
    </row>
    <row r="209" spans="1:3" x14ac:dyDescent="0.25">
      <c r="A209" t="s">
        <v>494</v>
      </c>
      <c r="B209" t="s">
        <v>278</v>
      </c>
      <c r="C209" s="15">
        <v>126539</v>
      </c>
    </row>
    <row r="210" spans="1:3" x14ac:dyDescent="0.25">
      <c r="A210" t="s">
        <v>495</v>
      </c>
      <c r="B210" t="s">
        <v>288</v>
      </c>
      <c r="C210" s="15">
        <v>132900</v>
      </c>
    </row>
    <row r="211" spans="1:3" x14ac:dyDescent="0.25">
      <c r="A211" t="s">
        <v>496</v>
      </c>
      <c r="B211" t="s">
        <v>278</v>
      </c>
      <c r="C211" s="15">
        <v>130257</v>
      </c>
    </row>
    <row r="212" spans="1:3" x14ac:dyDescent="0.25">
      <c r="A212" t="s">
        <v>497</v>
      </c>
      <c r="B212" t="s">
        <v>278</v>
      </c>
      <c r="C212" s="15">
        <v>132551</v>
      </c>
    </row>
    <row r="213" spans="1:3" x14ac:dyDescent="0.25">
      <c r="A213" t="s">
        <v>498</v>
      </c>
      <c r="B213" t="s">
        <v>278</v>
      </c>
      <c r="C213" s="15">
        <v>130257</v>
      </c>
    </row>
    <row r="214" spans="1:3" x14ac:dyDescent="0.25">
      <c r="A214" t="s">
        <v>499</v>
      </c>
      <c r="B214" t="s">
        <v>280</v>
      </c>
      <c r="C214" s="15">
        <v>147838</v>
      </c>
    </row>
    <row r="215" spans="1:3" x14ac:dyDescent="0.25">
      <c r="A215" t="s">
        <v>500</v>
      </c>
      <c r="B215" t="s">
        <v>278</v>
      </c>
      <c r="C215" s="15">
        <v>129462</v>
      </c>
    </row>
    <row r="216" spans="1:3" x14ac:dyDescent="0.25">
      <c r="A216" t="s">
        <v>501</v>
      </c>
      <c r="B216" t="s">
        <v>278</v>
      </c>
      <c r="C216" s="15">
        <v>127513</v>
      </c>
    </row>
    <row r="217" spans="1:3" x14ac:dyDescent="0.25">
      <c r="A217" t="s">
        <v>502</v>
      </c>
      <c r="B217" t="s">
        <v>278</v>
      </c>
      <c r="C217" s="15">
        <v>131215</v>
      </c>
    </row>
    <row r="218" spans="1:3" x14ac:dyDescent="0.25">
      <c r="A218" t="s">
        <v>503</v>
      </c>
      <c r="B218" t="s">
        <v>329</v>
      </c>
      <c r="C218" s="15">
        <v>151734</v>
      </c>
    </row>
    <row r="219" spans="1:3" x14ac:dyDescent="0.25">
      <c r="A219" t="s">
        <v>504</v>
      </c>
      <c r="B219" t="s">
        <v>284</v>
      </c>
      <c r="C219" s="15">
        <v>132500</v>
      </c>
    </row>
    <row r="220" spans="1:3" x14ac:dyDescent="0.25">
      <c r="A220" t="s">
        <v>505</v>
      </c>
      <c r="B220" t="s">
        <v>321</v>
      </c>
      <c r="C220" s="15">
        <v>174105</v>
      </c>
    </row>
    <row r="221" spans="1:3" x14ac:dyDescent="0.25">
      <c r="A221" t="s">
        <v>506</v>
      </c>
      <c r="B221" t="s">
        <v>337</v>
      </c>
      <c r="C221" s="15">
        <v>140253</v>
      </c>
    </row>
    <row r="222" spans="1:3" x14ac:dyDescent="0.25">
      <c r="A222" t="s">
        <v>507</v>
      </c>
      <c r="B222" t="s">
        <v>284</v>
      </c>
      <c r="C222" s="15">
        <v>132250</v>
      </c>
    </row>
    <row r="223" spans="1:3" x14ac:dyDescent="0.25">
      <c r="A223" t="s">
        <v>508</v>
      </c>
      <c r="B223" t="s">
        <v>278</v>
      </c>
      <c r="C223" s="15">
        <v>132180</v>
      </c>
    </row>
    <row r="224" spans="1:3" x14ac:dyDescent="0.25">
      <c r="A224" t="s">
        <v>509</v>
      </c>
      <c r="B224" t="s">
        <v>278</v>
      </c>
      <c r="C224" s="15">
        <v>120566</v>
      </c>
    </row>
    <row r="225" spans="1:3" x14ac:dyDescent="0.25">
      <c r="A225" t="s">
        <v>510</v>
      </c>
      <c r="B225" t="s">
        <v>278</v>
      </c>
      <c r="C225" s="15">
        <v>120566</v>
      </c>
    </row>
    <row r="226" spans="1:3" x14ac:dyDescent="0.25">
      <c r="A226" t="s">
        <v>511</v>
      </c>
      <c r="B226" t="s">
        <v>280</v>
      </c>
      <c r="C226" s="15">
        <v>207200</v>
      </c>
    </row>
    <row r="227" spans="1:3" x14ac:dyDescent="0.25">
      <c r="A227" t="s">
        <v>512</v>
      </c>
      <c r="B227" t="s">
        <v>278</v>
      </c>
      <c r="C227" s="15">
        <v>132444</v>
      </c>
    </row>
    <row r="228" spans="1:3" x14ac:dyDescent="0.25">
      <c r="A228" t="s">
        <v>513</v>
      </c>
      <c r="B228" t="s">
        <v>278</v>
      </c>
      <c r="C228" s="15">
        <v>120566</v>
      </c>
    </row>
    <row r="229" spans="1:3" x14ac:dyDescent="0.25">
      <c r="A229" t="s">
        <v>514</v>
      </c>
      <c r="B229" t="s">
        <v>337</v>
      </c>
      <c r="C229" s="15">
        <v>124526</v>
      </c>
    </row>
    <row r="230" spans="1:3" x14ac:dyDescent="0.25">
      <c r="A230" t="s">
        <v>515</v>
      </c>
      <c r="B230" t="s">
        <v>278</v>
      </c>
      <c r="C230" s="15">
        <v>120566</v>
      </c>
    </row>
    <row r="231" spans="1:3" x14ac:dyDescent="0.25">
      <c r="A231" t="s">
        <v>375</v>
      </c>
      <c r="B231" t="s">
        <v>389</v>
      </c>
      <c r="C231" s="15">
        <v>111900</v>
      </c>
    </row>
    <row r="232" spans="1:3" x14ac:dyDescent="0.25">
      <c r="A232" t="s">
        <v>516</v>
      </c>
      <c r="B232" t="s">
        <v>278</v>
      </c>
      <c r="C232" s="15">
        <v>120566</v>
      </c>
    </row>
    <row r="233" spans="1:3" x14ac:dyDescent="0.25">
      <c r="A233" t="s">
        <v>517</v>
      </c>
      <c r="B233" t="s">
        <v>278</v>
      </c>
      <c r="C233" s="15">
        <v>120566</v>
      </c>
    </row>
    <row r="234" spans="1:3" x14ac:dyDescent="0.25">
      <c r="A234" t="s">
        <v>518</v>
      </c>
      <c r="B234" t="s">
        <v>278</v>
      </c>
      <c r="C234" s="15">
        <v>129462</v>
      </c>
    </row>
    <row r="235" spans="1:3" x14ac:dyDescent="0.25">
      <c r="A235" t="s">
        <v>519</v>
      </c>
      <c r="B235" t="s">
        <v>278</v>
      </c>
      <c r="C235" s="15">
        <v>128030</v>
      </c>
    </row>
    <row r="236" spans="1:3" x14ac:dyDescent="0.25">
      <c r="A236" t="s">
        <v>520</v>
      </c>
      <c r="B236" t="s">
        <v>278</v>
      </c>
      <c r="C236" s="15">
        <v>129190</v>
      </c>
    </row>
    <row r="237" spans="1:3" x14ac:dyDescent="0.25">
      <c r="A237" t="s">
        <v>375</v>
      </c>
      <c r="B237" t="s">
        <v>389</v>
      </c>
      <c r="C237" s="15">
        <v>111900</v>
      </c>
    </row>
    <row r="238" spans="1:3" x14ac:dyDescent="0.25">
      <c r="A238" t="s">
        <v>521</v>
      </c>
      <c r="B238" t="s">
        <v>274</v>
      </c>
      <c r="C238" s="15">
        <v>133680</v>
      </c>
    </row>
    <row r="239" spans="1:3" x14ac:dyDescent="0.25">
      <c r="A239" t="s">
        <v>522</v>
      </c>
      <c r="B239" t="s">
        <v>278</v>
      </c>
      <c r="C239" s="15">
        <v>130257</v>
      </c>
    </row>
    <row r="240" spans="1:3" x14ac:dyDescent="0.25">
      <c r="A240" t="s">
        <v>523</v>
      </c>
      <c r="B240" t="s">
        <v>278</v>
      </c>
      <c r="C240" s="15">
        <v>132180</v>
      </c>
    </row>
    <row r="241" spans="1:3" x14ac:dyDescent="0.25">
      <c r="A241" t="s">
        <v>524</v>
      </c>
      <c r="B241" t="s">
        <v>274</v>
      </c>
      <c r="C241" s="15">
        <v>133680</v>
      </c>
    </row>
    <row r="242" spans="1:3" x14ac:dyDescent="0.25">
      <c r="A242" t="s">
        <v>525</v>
      </c>
      <c r="B242" t="s">
        <v>278</v>
      </c>
      <c r="C242" s="15">
        <v>179120</v>
      </c>
    </row>
    <row r="243" spans="1:3" x14ac:dyDescent="0.25">
      <c r="A243" t="s">
        <v>526</v>
      </c>
      <c r="B243" t="s">
        <v>278</v>
      </c>
      <c r="C243" s="15">
        <v>179120</v>
      </c>
    </row>
    <row r="244" spans="1:3" x14ac:dyDescent="0.25">
      <c r="A244" t="s">
        <v>527</v>
      </c>
      <c r="B244" t="s">
        <v>278</v>
      </c>
      <c r="C244" s="15">
        <v>127740</v>
      </c>
    </row>
    <row r="245" spans="1:3" x14ac:dyDescent="0.25">
      <c r="A245" t="s">
        <v>528</v>
      </c>
      <c r="B245" t="s">
        <v>278</v>
      </c>
      <c r="C245" s="15">
        <v>120566</v>
      </c>
    </row>
    <row r="246" spans="1:3" x14ac:dyDescent="0.25">
      <c r="A246" t="s">
        <v>529</v>
      </c>
      <c r="B246" t="s">
        <v>278</v>
      </c>
      <c r="C246" s="15">
        <v>129190</v>
      </c>
    </row>
    <row r="247" spans="1:3" x14ac:dyDescent="0.25">
      <c r="A247" t="s">
        <v>530</v>
      </c>
      <c r="B247" t="s">
        <v>531</v>
      </c>
      <c r="C247" s="15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/>
  </sheetViews>
  <sheetFormatPr defaultRowHeight="15" x14ac:dyDescent="0.25"/>
  <cols>
    <col min="1" max="1" width="69" customWidth="1"/>
    <col min="2" max="2" width="22.85546875" customWidth="1"/>
    <col min="3" max="3" width="12.5703125" style="16" bestFit="1" customWidth="1"/>
  </cols>
  <sheetData>
    <row r="1" spans="1:3" x14ac:dyDescent="0.25">
      <c r="A1" t="s">
        <v>532</v>
      </c>
      <c r="B1" t="s">
        <v>533</v>
      </c>
      <c r="C1" s="16">
        <v>142405</v>
      </c>
    </row>
    <row r="2" spans="1:3" x14ac:dyDescent="0.25">
      <c r="A2" t="s">
        <v>534</v>
      </c>
      <c r="B2" t="s">
        <v>535</v>
      </c>
      <c r="C2" s="16">
        <v>129900</v>
      </c>
    </row>
    <row r="3" spans="1:3" x14ac:dyDescent="0.25">
      <c r="A3" t="s">
        <v>536</v>
      </c>
      <c r="B3" t="s">
        <v>537</v>
      </c>
      <c r="C3" s="16">
        <v>125950</v>
      </c>
    </row>
    <row r="4" spans="1:3" x14ac:dyDescent="0.25">
      <c r="A4" t="s">
        <v>538</v>
      </c>
      <c r="B4" t="s">
        <v>533</v>
      </c>
      <c r="C4" s="16">
        <v>142988</v>
      </c>
    </row>
    <row r="5" spans="1:3" ht="15" customHeight="1" x14ac:dyDescent="0.25">
      <c r="A5" t="s">
        <v>539</v>
      </c>
      <c r="B5" t="s">
        <v>533</v>
      </c>
      <c r="C5" s="16">
        <v>136835</v>
      </c>
    </row>
    <row r="6" spans="1:3" x14ac:dyDescent="0.25">
      <c r="A6" t="s">
        <v>540</v>
      </c>
      <c r="B6" t="s">
        <v>262</v>
      </c>
      <c r="C6" s="16">
        <v>145650</v>
      </c>
    </row>
    <row r="7" spans="1:3" x14ac:dyDescent="0.25">
      <c r="A7" t="s">
        <v>541</v>
      </c>
      <c r="B7" t="s">
        <v>542</v>
      </c>
      <c r="C7" s="16">
        <v>146000</v>
      </c>
    </row>
    <row r="8" spans="1:3" x14ac:dyDescent="0.25">
      <c r="A8" t="s">
        <v>543</v>
      </c>
      <c r="B8" t="s">
        <v>531</v>
      </c>
      <c r="C8" s="16">
        <v>148600</v>
      </c>
    </row>
    <row r="9" spans="1:3" x14ac:dyDescent="0.25">
      <c r="A9" t="s">
        <v>544</v>
      </c>
      <c r="B9" t="s">
        <v>545</v>
      </c>
      <c r="C9" s="16">
        <v>136900</v>
      </c>
    </row>
    <row r="10" spans="1:3" x14ac:dyDescent="0.25">
      <c r="A10" t="s">
        <v>546</v>
      </c>
      <c r="B10" t="s">
        <v>547</v>
      </c>
      <c r="C10" s="16">
        <v>144500</v>
      </c>
    </row>
    <row r="11" spans="1:3" x14ac:dyDescent="0.25">
      <c r="A11" t="s">
        <v>548</v>
      </c>
      <c r="B11" t="s">
        <v>278</v>
      </c>
      <c r="C11" s="16">
        <v>135090</v>
      </c>
    </row>
    <row r="12" spans="1:3" x14ac:dyDescent="0.25">
      <c r="A12" t="s">
        <v>549</v>
      </c>
      <c r="B12" t="s">
        <v>469</v>
      </c>
      <c r="C12" s="16">
        <v>143860</v>
      </c>
    </row>
    <row r="13" spans="1:3" x14ac:dyDescent="0.25">
      <c r="A13" t="s">
        <v>550</v>
      </c>
      <c r="B13" t="s">
        <v>305</v>
      </c>
      <c r="C13" s="16">
        <v>138500</v>
      </c>
    </row>
    <row r="14" spans="1:3" x14ac:dyDescent="0.25">
      <c r="A14" t="s">
        <v>551</v>
      </c>
      <c r="B14" t="s">
        <v>284</v>
      </c>
      <c r="C14" s="16">
        <v>148275</v>
      </c>
    </row>
    <row r="15" spans="1:3" x14ac:dyDescent="0.25">
      <c r="A15" t="s">
        <v>552</v>
      </c>
      <c r="B15" t="s">
        <v>542</v>
      </c>
      <c r="C15" s="16">
        <v>136500</v>
      </c>
    </row>
    <row r="16" spans="1:3" x14ac:dyDescent="0.25">
      <c r="A16" t="s">
        <v>553</v>
      </c>
      <c r="B16" t="s">
        <v>357</v>
      </c>
      <c r="C16" s="16">
        <v>140608</v>
      </c>
    </row>
    <row r="17" spans="1:3" x14ac:dyDescent="0.25">
      <c r="A17" t="s">
        <v>554</v>
      </c>
      <c r="B17" t="s">
        <v>280</v>
      </c>
      <c r="C17" s="16">
        <v>165536</v>
      </c>
    </row>
    <row r="18" spans="1:3" x14ac:dyDescent="0.25">
      <c r="A18" t="s">
        <v>555</v>
      </c>
      <c r="B18" t="s">
        <v>531</v>
      </c>
      <c r="C18" s="16">
        <v>151764</v>
      </c>
    </row>
    <row r="19" spans="1:3" x14ac:dyDescent="0.25">
      <c r="A19" t="s">
        <v>556</v>
      </c>
      <c r="B19" t="s">
        <v>297</v>
      </c>
      <c r="C19" s="16">
        <v>138500</v>
      </c>
    </row>
    <row r="20" spans="1:3" x14ac:dyDescent="0.25">
      <c r="A20" t="s">
        <v>557</v>
      </c>
      <c r="B20" t="s">
        <v>280</v>
      </c>
      <c r="C20" s="16">
        <v>165718</v>
      </c>
    </row>
    <row r="21" spans="1:3" x14ac:dyDescent="0.25">
      <c r="A21" t="s">
        <v>558</v>
      </c>
      <c r="B21" t="s">
        <v>305</v>
      </c>
      <c r="C21" s="16">
        <v>139500</v>
      </c>
    </row>
    <row r="22" spans="1:3" x14ac:dyDescent="0.25">
      <c r="A22" t="s">
        <v>559</v>
      </c>
      <c r="B22" t="s">
        <v>284</v>
      </c>
      <c r="C22" s="16">
        <v>139500</v>
      </c>
    </row>
    <row r="23" spans="1:3" x14ac:dyDescent="0.25">
      <c r="A23" t="s">
        <v>560</v>
      </c>
      <c r="B23" t="s">
        <v>284</v>
      </c>
      <c r="C23" s="16">
        <v>151000</v>
      </c>
    </row>
    <row r="24" spans="1:3" x14ac:dyDescent="0.25">
      <c r="A24" t="s">
        <v>561</v>
      </c>
      <c r="B24" t="s">
        <v>284</v>
      </c>
      <c r="C24" s="16">
        <v>144000</v>
      </c>
    </row>
    <row r="25" spans="1:3" x14ac:dyDescent="0.25">
      <c r="A25" t="s">
        <v>562</v>
      </c>
      <c r="B25" t="s">
        <v>542</v>
      </c>
      <c r="C25" s="16">
        <v>141750</v>
      </c>
    </row>
    <row r="26" spans="1:3" x14ac:dyDescent="0.25">
      <c r="A26" t="s">
        <v>563</v>
      </c>
      <c r="B26" t="s">
        <v>284</v>
      </c>
      <c r="C26" s="16">
        <v>145934</v>
      </c>
    </row>
    <row r="27" spans="1:3" x14ac:dyDescent="0.25">
      <c r="A27" t="s">
        <v>564</v>
      </c>
      <c r="B27" t="s">
        <v>284</v>
      </c>
      <c r="C27" s="16">
        <v>141150</v>
      </c>
    </row>
    <row r="28" spans="1:3" x14ac:dyDescent="0.25">
      <c r="A28" t="s">
        <v>565</v>
      </c>
      <c r="B28" t="s">
        <v>260</v>
      </c>
      <c r="C28" s="16">
        <v>144500</v>
      </c>
    </row>
    <row r="29" spans="1:3" x14ac:dyDescent="0.25">
      <c r="A29" t="s">
        <v>566</v>
      </c>
      <c r="B29" t="s">
        <v>305</v>
      </c>
      <c r="C29" s="16">
        <v>136500</v>
      </c>
    </row>
    <row r="30" spans="1:3" x14ac:dyDescent="0.25">
      <c r="A30" t="s">
        <v>567</v>
      </c>
      <c r="B30" t="s">
        <v>305</v>
      </c>
      <c r="C30" s="16">
        <v>138500</v>
      </c>
    </row>
    <row r="31" spans="1:3" x14ac:dyDescent="0.25">
      <c r="A31" t="s">
        <v>568</v>
      </c>
      <c r="B31" t="s">
        <v>542</v>
      </c>
      <c r="C31" s="16">
        <v>140500</v>
      </c>
    </row>
    <row r="32" spans="1:3" x14ac:dyDescent="0.25">
      <c r="A32" t="s">
        <v>569</v>
      </c>
      <c r="B32" t="s">
        <v>274</v>
      </c>
      <c r="C32" s="16">
        <v>144775</v>
      </c>
    </row>
    <row r="33" spans="1:3" x14ac:dyDescent="0.25">
      <c r="A33" t="s">
        <v>570</v>
      </c>
      <c r="B33" t="s">
        <v>329</v>
      </c>
      <c r="C33" s="16">
        <v>147555</v>
      </c>
    </row>
    <row r="34" spans="1:3" x14ac:dyDescent="0.25">
      <c r="A34" t="s">
        <v>571</v>
      </c>
      <c r="B34" t="s">
        <v>542</v>
      </c>
      <c r="C34" s="16">
        <v>132000</v>
      </c>
    </row>
    <row r="35" spans="1:3" x14ac:dyDescent="0.25">
      <c r="A35" t="s">
        <v>572</v>
      </c>
      <c r="B35" t="s">
        <v>308</v>
      </c>
      <c r="C35" s="16">
        <v>131211</v>
      </c>
    </row>
    <row r="36" spans="1:3" x14ac:dyDescent="0.25">
      <c r="A36" t="s">
        <v>573</v>
      </c>
      <c r="B36" t="s">
        <v>542</v>
      </c>
      <c r="C36" s="16">
        <v>147500</v>
      </c>
    </row>
    <row r="37" spans="1:3" x14ac:dyDescent="0.25">
      <c r="A37" t="s">
        <v>574</v>
      </c>
      <c r="B37" t="s">
        <v>284</v>
      </c>
      <c r="C37" s="16">
        <v>141600</v>
      </c>
    </row>
    <row r="38" spans="1:3" x14ac:dyDescent="0.25">
      <c r="A38" t="s">
        <v>575</v>
      </c>
      <c r="B38" t="s">
        <v>262</v>
      </c>
      <c r="C38" s="16">
        <v>144000</v>
      </c>
    </row>
    <row r="39" spans="1:3" x14ac:dyDescent="0.25">
      <c r="A39" t="s">
        <v>576</v>
      </c>
      <c r="B39" t="s">
        <v>349</v>
      </c>
      <c r="C39" s="16">
        <v>155900</v>
      </c>
    </row>
    <row r="40" spans="1:3" x14ac:dyDescent="0.25">
      <c r="A40" t="s">
        <v>577</v>
      </c>
      <c r="B40" t="s">
        <v>284</v>
      </c>
      <c r="C40" s="16">
        <v>137500</v>
      </c>
    </row>
    <row r="41" spans="1:3" x14ac:dyDescent="0.25">
      <c r="A41" t="s">
        <v>578</v>
      </c>
      <c r="B41" t="s">
        <v>412</v>
      </c>
      <c r="C41" s="16">
        <v>136483</v>
      </c>
    </row>
    <row r="42" spans="1:3" x14ac:dyDescent="0.25">
      <c r="A42" t="s">
        <v>579</v>
      </c>
      <c r="B42" t="s">
        <v>389</v>
      </c>
      <c r="C42" s="16">
        <v>131900</v>
      </c>
    </row>
    <row r="43" spans="1:3" x14ac:dyDescent="0.25">
      <c r="A43" t="s">
        <v>580</v>
      </c>
      <c r="B43" t="s">
        <v>389</v>
      </c>
      <c r="C43" s="16">
        <v>131900</v>
      </c>
    </row>
    <row r="44" spans="1:3" x14ac:dyDescent="0.25">
      <c r="A44" t="s">
        <v>581</v>
      </c>
      <c r="B44" t="s">
        <v>284</v>
      </c>
      <c r="C44" s="16">
        <v>127995</v>
      </c>
    </row>
    <row r="45" spans="1:3" x14ac:dyDescent="0.25">
      <c r="A45" t="s">
        <v>582</v>
      </c>
      <c r="B45" t="s">
        <v>278</v>
      </c>
      <c r="C45" s="16">
        <v>145385</v>
      </c>
    </row>
    <row r="46" spans="1:3" x14ac:dyDescent="0.25">
      <c r="A46" t="s">
        <v>583</v>
      </c>
      <c r="B46" t="s">
        <v>274</v>
      </c>
      <c r="C46" s="16">
        <v>145180</v>
      </c>
    </row>
    <row r="47" spans="1:3" x14ac:dyDescent="0.25">
      <c r="A47" t="s">
        <v>584</v>
      </c>
      <c r="B47" t="s">
        <v>274</v>
      </c>
      <c r="C47" s="16">
        <v>140460</v>
      </c>
    </row>
    <row r="48" spans="1:3" x14ac:dyDescent="0.25">
      <c r="A48" t="s">
        <v>585</v>
      </c>
      <c r="B48" t="s">
        <v>531</v>
      </c>
      <c r="C48" s="16">
        <v>146000</v>
      </c>
    </row>
    <row r="49" spans="1:3" x14ac:dyDescent="0.25">
      <c r="A49" t="s">
        <v>586</v>
      </c>
      <c r="B49" t="s">
        <v>412</v>
      </c>
      <c r="C49" s="16">
        <v>137468</v>
      </c>
    </row>
    <row r="50" spans="1:3" x14ac:dyDescent="0.25">
      <c r="A50" t="s">
        <v>587</v>
      </c>
      <c r="B50" t="s">
        <v>337</v>
      </c>
      <c r="C50" s="16">
        <v>148351</v>
      </c>
    </row>
    <row r="51" spans="1:3" x14ac:dyDescent="0.25">
      <c r="A51" t="s">
        <v>588</v>
      </c>
      <c r="B51" t="s">
        <v>337</v>
      </c>
      <c r="C51" s="16">
        <v>153543</v>
      </c>
    </row>
    <row r="52" spans="1:3" x14ac:dyDescent="0.25">
      <c r="A52" t="s">
        <v>589</v>
      </c>
      <c r="B52" t="s">
        <v>337</v>
      </c>
      <c r="C52" s="16">
        <v>147429</v>
      </c>
    </row>
    <row r="53" spans="1:3" x14ac:dyDescent="0.25">
      <c r="A53" t="s">
        <v>590</v>
      </c>
      <c r="B53" t="s">
        <v>531</v>
      </c>
      <c r="C53" s="16">
        <v>146000</v>
      </c>
    </row>
    <row r="54" spans="1:3" x14ac:dyDescent="0.25">
      <c r="A54" t="s">
        <v>591</v>
      </c>
      <c r="B54" t="s">
        <v>376</v>
      </c>
      <c r="C54" s="16">
        <v>131900</v>
      </c>
    </row>
    <row r="55" spans="1:3" x14ac:dyDescent="0.25">
      <c r="A55" t="s">
        <v>592</v>
      </c>
      <c r="B55" t="s">
        <v>542</v>
      </c>
      <c r="C55" s="16">
        <v>144800</v>
      </c>
    </row>
    <row r="56" spans="1:3" x14ac:dyDescent="0.25">
      <c r="A56" t="s">
        <v>593</v>
      </c>
      <c r="B56" t="s">
        <v>274</v>
      </c>
      <c r="C56" s="16">
        <v>141245</v>
      </c>
    </row>
    <row r="57" spans="1:3" x14ac:dyDescent="0.25">
      <c r="A57" t="s">
        <v>594</v>
      </c>
      <c r="B57" t="s">
        <v>531</v>
      </c>
      <c r="C57" s="16">
        <v>146000</v>
      </c>
    </row>
    <row r="58" spans="1:3" x14ac:dyDescent="0.25">
      <c r="A58" t="s">
        <v>591</v>
      </c>
      <c r="B58" t="s">
        <v>389</v>
      </c>
      <c r="C58" s="16">
        <v>131900</v>
      </c>
    </row>
    <row r="59" spans="1:3" x14ac:dyDescent="0.25">
      <c r="A59" t="s">
        <v>595</v>
      </c>
      <c r="B59" t="s">
        <v>288</v>
      </c>
      <c r="C59" s="16">
        <v>146800</v>
      </c>
    </row>
    <row r="60" spans="1:3" x14ac:dyDescent="0.25">
      <c r="A60" t="s">
        <v>596</v>
      </c>
      <c r="B60" t="s">
        <v>337</v>
      </c>
      <c r="C60" s="16">
        <v>141898</v>
      </c>
    </row>
    <row r="61" spans="1:3" x14ac:dyDescent="0.25">
      <c r="A61" t="s">
        <v>597</v>
      </c>
      <c r="B61" t="s">
        <v>284</v>
      </c>
      <c r="C61" s="16">
        <v>147780</v>
      </c>
    </row>
    <row r="62" spans="1:3" x14ac:dyDescent="0.25">
      <c r="A62" t="s">
        <v>598</v>
      </c>
      <c r="B62" t="s">
        <v>389</v>
      </c>
      <c r="C62" s="16">
        <v>129900</v>
      </c>
    </row>
    <row r="63" spans="1:3" x14ac:dyDescent="0.25">
      <c r="A63" t="s">
        <v>599</v>
      </c>
      <c r="B63" t="s">
        <v>412</v>
      </c>
      <c r="C63" s="16">
        <v>145375</v>
      </c>
    </row>
    <row r="64" spans="1:3" x14ac:dyDescent="0.25">
      <c r="A64" t="s">
        <v>600</v>
      </c>
      <c r="B64" t="s">
        <v>278</v>
      </c>
      <c r="C64" s="16">
        <v>159000</v>
      </c>
    </row>
    <row r="65" spans="1:3" x14ac:dyDescent="0.25">
      <c r="A65" t="s">
        <v>601</v>
      </c>
      <c r="B65" t="s">
        <v>376</v>
      </c>
      <c r="C65" s="16">
        <v>129900</v>
      </c>
    </row>
    <row r="66" spans="1:3" x14ac:dyDescent="0.25">
      <c r="A66" t="s">
        <v>602</v>
      </c>
      <c r="B66" t="s">
        <v>337</v>
      </c>
      <c r="C66" s="16">
        <v>149391</v>
      </c>
    </row>
    <row r="67" spans="1:3" x14ac:dyDescent="0.25">
      <c r="A67" t="s">
        <v>603</v>
      </c>
      <c r="B67" t="s">
        <v>389</v>
      </c>
      <c r="C67" s="16">
        <v>129900</v>
      </c>
    </row>
    <row r="68" spans="1:3" x14ac:dyDescent="0.25">
      <c r="A68" t="s">
        <v>604</v>
      </c>
      <c r="B68" t="s">
        <v>284</v>
      </c>
      <c r="C68" s="16">
        <v>146500</v>
      </c>
    </row>
    <row r="69" spans="1:3" x14ac:dyDescent="0.25">
      <c r="A69" t="s">
        <v>579</v>
      </c>
      <c r="B69" t="s">
        <v>389</v>
      </c>
      <c r="C69" s="16">
        <v>131900</v>
      </c>
    </row>
    <row r="70" spans="1:3" x14ac:dyDescent="0.25">
      <c r="A70" t="s">
        <v>580</v>
      </c>
      <c r="B70" t="s">
        <v>389</v>
      </c>
      <c r="C70" s="16">
        <v>131900</v>
      </c>
    </row>
    <row r="71" spans="1:3" x14ac:dyDescent="0.25">
      <c r="A71" t="s">
        <v>605</v>
      </c>
      <c r="B71" t="s">
        <v>389</v>
      </c>
      <c r="C71" s="16">
        <v>136900</v>
      </c>
    </row>
    <row r="72" spans="1:3" x14ac:dyDescent="0.25">
      <c r="A72" t="s">
        <v>606</v>
      </c>
      <c r="B72" t="s">
        <v>531</v>
      </c>
      <c r="C72" s="16">
        <v>149285</v>
      </c>
    </row>
    <row r="73" spans="1:3" x14ac:dyDescent="0.25">
      <c r="A73" t="s">
        <v>607</v>
      </c>
      <c r="B73" t="s">
        <v>278</v>
      </c>
      <c r="C73" s="16">
        <v>146655</v>
      </c>
    </row>
    <row r="74" spans="1:3" x14ac:dyDescent="0.25">
      <c r="A74" t="s">
        <v>608</v>
      </c>
      <c r="B74" t="s">
        <v>278</v>
      </c>
      <c r="C74" s="16">
        <v>146655</v>
      </c>
    </row>
    <row r="75" spans="1:3" x14ac:dyDescent="0.25">
      <c r="A75" t="s">
        <v>591</v>
      </c>
      <c r="B75" t="s">
        <v>460</v>
      </c>
      <c r="C75" s="16">
        <v>131900</v>
      </c>
    </row>
    <row r="76" spans="1:3" x14ac:dyDescent="0.25">
      <c r="A76" t="s">
        <v>609</v>
      </c>
      <c r="B76" t="s">
        <v>284</v>
      </c>
      <c r="C76" s="16">
        <v>145180</v>
      </c>
    </row>
    <row r="77" spans="1:3" x14ac:dyDescent="0.25">
      <c r="A77" t="s">
        <v>610</v>
      </c>
      <c r="B77" t="s">
        <v>337</v>
      </c>
      <c r="C77" s="16">
        <v>153814</v>
      </c>
    </row>
    <row r="78" spans="1:3" x14ac:dyDescent="0.25">
      <c r="A78" t="s">
        <v>611</v>
      </c>
      <c r="B78" t="s">
        <v>337</v>
      </c>
      <c r="C78" s="16">
        <v>148613</v>
      </c>
    </row>
    <row r="79" spans="1:3" x14ac:dyDescent="0.25">
      <c r="A79" t="s">
        <v>612</v>
      </c>
      <c r="B79" t="s">
        <v>389</v>
      </c>
      <c r="C79" s="16">
        <v>131900</v>
      </c>
    </row>
    <row r="80" spans="1:3" x14ac:dyDescent="0.25">
      <c r="A80" t="s">
        <v>613</v>
      </c>
      <c r="B80" t="s">
        <v>284</v>
      </c>
      <c r="C80" s="16">
        <v>134900</v>
      </c>
    </row>
    <row r="81" spans="1:3" x14ac:dyDescent="0.25">
      <c r="A81" t="s">
        <v>614</v>
      </c>
      <c r="B81" t="s">
        <v>284</v>
      </c>
      <c r="C81" s="16">
        <v>146000</v>
      </c>
    </row>
    <row r="82" spans="1:3" x14ac:dyDescent="0.25">
      <c r="A82" t="s">
        <v>615</v>
      </c>
      <c r="B82" t="s">
        <v>337</v>
      </c>
      <c r="C82" s="16">
        <v>151674</v>
      </c>
    </row>
    <row r="83" spans="1:3" x14ac:dyDescent="0.25">
      <c r="A83" t="s">
        <v>616</v>
      </c>
      <c r="B83" t="s">
        <v>278</v>
      </c>
      <c r="C83" s="16">
        <v>146655</v>
      </c>
    </row>
    <row r="84" spans="1:3" x14ac:dyDescent="0.25">
      <c r="A84" t="s">
        <v>617</v>
      </c>
      <c r="B84" t="s">
        <v>284</v>
      </c>
      <c r="C84" s="16">
        <v>146500</v>
      </c>
    </row>
    <row r="85" spans="1:3" x14ac:dyDescent="0.25">
      <c r="A85" t="s">
        <v>618</v>
      </c>
      <c r="B85" t="s">
        <v>278</v>
      </c>
      <c r="C85" s="16">
        <v>146655</v>
      </c>
    </row>
    <row r="86" spans="1:3" x14ac:dyDescent="0.25">
      <c r="A86" t="s">
        <v>619</v>
      </c>
      <c r="B86" t="s">
        <v>284</v>
      </c>
      <c r="C86" s="16">
        <v>146655</v>
      </c>
    </row>
    <row r="87" spans="1:3" x14ac:dyDescent="0.25">
      <c r="A87" t="s">
        <v>591</v>
      </c>
      <c r="B87" t="s">
        <v>389</v>
      </c>
      <c r="C87" s="16">
        <v>131900</v>
      </c>
    </row>
    <row r="88" spans="1:3" x14ac:dyDescent="0.25">
      <c r="A88" t="s">
        <v>620</v>
      </c>
      <c r="B88" t="s">
        <v>278</v>
      </c>
      <c r="C88" s="16">
        <v>146655</v>
      </c>
    </row>
    <row r="89" spans="1:3" x14ac:dyDescent="0.25">
      <c r="A89" t="s">
        <v>621</v>
      </c>
      <c r="B89" t="s">
        <v>278</v>
      </c>
      <c r="C89" s="16">
        <v>138407</v>
      </c>
    </row>
    <row r="90" spans="1:3" x14ac:dyDescent="0.25">
      <c r="A90" t="s">
        <v>598</v>
      </c>
      <c r="B90" t="s">
        <v>389</v>
      </c>
      <c r="C90" s="16">
        <v>129900</v>
      </c>
    </row>
    <row r="91" spans="1:3" x14ac:dyDescent="0.25">
      <c r="A91" t="s">
        <v>622</v>
      </c>
      <c r="B91" t="s">
        <v>278</v>
      </c>
      <c r="C91" s="16">
        <v>138407</v>
      </c>
    </row>
    <row r="92" spans="1:3" x14ac:dyDescent="0.25">
      <c r="A92" t="s">
        <v>623</v>
      </c>
      <c r="B92" t="s">
        <v>280</v>
      </c>
      <c r="C92" s="16">
        <v>166322</v>
      </c>
    </row>
    <row r="93" spans="1:3" x14ac:dyDescent="0.25">
      <c r="A93" t="s">
        <v>624</v>
      </c>
      <c r="B93" t="s">
        <v>412</v>
      </c>
      <c r="C93" s="16">
        <v>132993</v>
      </c>
    </row>
    <row r="94" spans="1:3" x14ac:dyDescent="0.25">
      <c r="A94" t="s">
        <v>625</v>
      </c>
      <c r="B94" t="s">
        <v>412</v>
      </c>
      <c r="C94" s="16">
        <v>150929</v>
      </c>
    </row>
    <row r="95" spans="1:3" x14ac:dyDescent="0.25">
      <c r="A95" t="s">
        <v>626</v>
      </c>
      <c r="B95" t="s">
        <v>278</v>
      </c>
      <c r="C95" s="16">
        <v>143860</v>
      </c>
    </row>
    <row r="96" spans="1:3" x14ac:dyDescent="0.25">
      <c r="A96" t="s">
        <v>603</v>
      </c>
      <c r="B96" t="s">
        <v>389</v>
      </c>
      <c r="C96" s="16">
        <v>129900</v>
      </c>
    </row>
    <row r="97" spans="1:3" x14ac:dyDescent="0.25">
      <c r="A97" t="s">
        <v>627</v>
      </c>
      <c r="B97" t="s">
        <v>531</v>
      </c>
      <c r="C97" s="16">
        <v>150699</v>
      </c>
    </row>
    <row r="98" spans="1:3" x14ac:dyDescent="0.25">
      <c r="A98" t="s">
        <v>628</v>
      </c>
      <c r="B98" t="s">
        <v>337</v>
      </c>
      <c r="C98" s="16">
        <v>136908</v>
      </c>
    </row>
    <row r="99" spans="1:3" x14ac:dyDescent="0.25">
      <c r="A99" t="s">
        <v>612</v>
      </c>
      <c r="B99" t="s">
        <v>460</v>
      </c>
      <c r="C99" s="16">
        <v>131900</v>
      </c>
    </row>
    <row r="100" spans="1:3" x14ac:dyDescent="0.25">
      <c r="A100" t="s">
        <v>629</v>
      </c>
      <c r="B100" t="s">
        <v>305</v>
      </c>
      <c r="C100" s="16">
        <v>150500</v>
      </c>
    </row>
    <row r="101" spans="1:3" x14ac:dyDescent="0.25">
      <c r="A101" t="s">
        <v>630</v>
      </c>
      <c r="B101" t="s">
        <v>412</v>
      </c>
      <c r="C101" s="16">
        <v>147311</v>
      </c>
    </row>
    <row r="102" spans="1:3" x14ac:dyDescent="0.25">
      <c r="A102" t="s">
        <v>631</v>
      </c>
      <c r="B102" t="s">
        <v>284</v>
      </c>
      <c r="C102" s="16">
        <v>151500</v>
      </c>
    </row>
    <row r="103" spans="1:3" x14ac:dyDescent="0.25">
      <c r="A103" t="s">
        <v>632</v>
      </c>
      <c r="B103" t="s">
        <v>278</v>
      </c>
      <c r="C103" s="16">
        <v>135090</v>
      </c>
    </row>
    <row r="104" spans="1:3" x14ac:dyDescent="0.25">
      <c r="A104" t="s">
        <v>633</v>
      </c>
      <c r="B104" t="s">
        <v>278</v>
      </c>
      <c r="C104" s="16">
        <v>135090</v>
      </c>
    </row>
    <row r="105" spans="1:3" x14ac:dyDescent="0.25">
      <c r="A105" t="s">
        <v>603</v>
      </c>
      <c r="B105" t="s">
        <v>389</v>
      </c>
      <c r="C105" s="16">
        <v>129900</v>
      </c>
    </row>
    <row r="106" spans="1:3" x14ac:dyDescent="0.25">
      <c r="A106" t="s">
        <v>634</v>
      </c>
      <c r="B106" t="s">
        <v>305</v>
      </c>
      <c r="C106" s="16">
        <v>156500</v>
      </c>
    </row>
    <row r="107" spans="1:3" x14ac:dyDescent="0.25">
      <c r="A107" t="s">
        <v>635</v>
      </c>
      <c r="B107" t="s">
        <v>305</v>
      </c>
      <c r="C107" s="16">
        <v>146750</v>
      </c>
    </row>
    <row r="108" spans="1:3" x14ac:dyDescent="0.25">
      <c r="A108" t="s">
        <v>636</v>
      </c>
      <c r="B108" t="s">
        <v>288</v>
      </c>
      <c r="C108" s="16">
        <v>137900</v>
      </c>
    </row>
    <row r="109" spans="1:3" x14ac:dyDescent="0.25">
      <c r="A109" t="s">
        <v>637</v>
      </c>
      <c r="B109" t="s">
        <v>305</v>
      </c>
      <c r="C109" s="16">
        <v>150750</v>
      </c>
    </row>
    <row r="110" spans="1:3" x14ac:dyDescent="0.25">
      <c r="A110" t="s">
        <v>638</v>
      </c>
      <c r="B110" t="s">
        <v>305</v>
      </c>
      <c r="C110" s="16">
        <v>150750</v>
      </c>
    </row>
    <row r="111" spans="1:3" x14ac:dyDescent="0.25">
      <c r="A111" t="s">
        <v>639</v>
      </c>
      <c r="B111" t="s">
        <v>305</v>
      </c>
      <c r="C111" s="16">
        <v>150000</v>
      </c>
    </row>
    <row r="112" spans="1:3" x14ac:dyDescent="0.25">
      <c r="A112" t="s">
        <v>640</v>
      </c>
      <c r="B112" t="s">
        <v>337</v>
      </c>
      <c r="C112" s="16">
        <v>143529</v>
      </c>
    </row>
    <row r="113" spans="1:3" x14ac:dyDescent="0.25">
      <c r="A113" t="s">
        <v>598</v>
      </c>
      <c r="B113" t="s">
        <v>376</v>
      </c>
      <c r="C113" s="16">
        <v>129900</v>
      </c>
    </row>
    <row r="114" spans="1:3" x14ac:dyDescent="0.25">
      <c r="A114" t="s">
        <v>601</v>
      </c>
      <c r="B114" t="s">
        <v>389</v>
      </c>
      <c r="C114" s="16">
        <v>129900</v>
      </c>
    </row>
    <row r="115" spans="1:3" x14ac:dyDescent="0.25">
      <c r="A115" t="s">
        <v>641</v>
      </c>
      <c r="B115" t="s">
        <v>542</v>
      </c>
      <c r="C115" s="16">
        <v>145200</v>
      </c>
    </row>
    <row r="116" spans="1:3" x14ac:dyDescent="0.25">
      <c r="A116" t="s">
        <v>642</v>
      </c>
      <c r="B116" t="s">
        <v>531</v>
      </c>
      <c r="C116" s="16">
        <v>150699</v>
      </c>
    </row>
    <row r="117" spans="1:3" x14ac:dyDescent="0.25">
      <c r="A117" t="s">
        <v>605</v>
      </c>
      <c r="B117" t="s">
        <v>389</v>
      </c>
      <c r="C117" s="16">
        <v>136900</v>
      </c>
    </row>
    <row r="118" spans="1:3" x14ac:dyDescent="0.25">
      <c r="A118" t="s">
        <v>643</v>
      </c>
      <c r="B118" t="s">
        <v>278</v>
      </c>
      <c r="C118" s="16">
        <v>135090</v>
      </c>
    </row>
    <row r="119" spans="1:3" x14ac:dyDescent="0.25">
      <c r="A119" t="s">
        <v>644</v>
      </c>
      <c r="B119" t="s">
        <v>278</v>
      </c>
      <c r="C119" s="16">
        <v>135090</v>
      </c>
    </row>
    <row r="120" spans="1:3" x14ac:dyDescent="0.25">
      <c r="A120" t="s">
        <v>601</v>
      </c>
      <c r="B120" t="s">
        <v>389</v>
      </c>
      <c r="C120" s="16">
        <v>129900</v>
      </c>
    </row>
    <row r="121" spans="1:3" x14ac:dyDescent="0.25">
      <c r="A121" t="s">
        <v>645</v>
      </c>
      <c r="B121" t="s">
        <v>469</v>
      </c>
      <c r="C121" s="16">
        <v>148900</v>
      </c>
    </row>
    <row r="122" spans="1:3" x14ac:dyDescent="0.25">
      <c r="A122" t="s">
        <v>579</v>
      </c>
      <c r="B122" t="s">
        <v>389</v>
      </c>
      <c r="C122" s="16">
        <v>131900</v>
      </c>
    </row>
    <row r="123" spans="1:3" x14ac:dyDescent="0.25">
      <c r="A123" t="s">
        <v>580</v>
      </c>
      <c r="B123" t="s">
        <v>389</v>
      </c>
      <c r="C123" s="16">
        <v>131900</v>
      </c>
    </row>
    <row r="124" spans="1:3" x14ac:dyDescent="0.25">
      <c r="A124" t="s">
        <v>646</v>
      </c>
      <c r="B124" t="s">
        <v>531</v>
      </c>
      <c r="C124" s="16">
        <v>143500</v>
      </c>
    </row>
    <row r="125" spans="1:3" x14ac:dyDescent="0.25">
      <c r="A125" t="s">
        <v>647</v>
      </c>
      <c r="B125" t="s">
        <v>337</v>
      </c>
      <c r="C125" s="16">
        <v>147600</v>
      </c>
    </row>
    <row r="126" spans="1:3" x14ac:dyDescent="0.25">
      <c r="A126" t="s">
        <v>591</v>
      </c>
      <c r="B126" t="s">
        <v>389</v>
      </c>
      <c r="C126" s="16">
        <v>131900</v>
      </c>
    </row>
    <row r="127" spans="1:3" x14ac:dyDescent="0.25">
      <c r="A127" t="s">
        <v>648</v>
      </c>
      <c r="B127" t="s">
        <v>305</v>
      </c>
      <c r="C127" s="16">
        <v>139000</v>
      </c>
    </row>
    <row r="128" spans="1:3" x14ac:dyDescent="0.25">
      <c r="A128" t="s">
        <v>649</v>
      </c>
      <c r="B128" t="s">
        <v>278</v>
      </c>
      <c r="C128" s="16">
        <v>138407</v>
      </c>
    </row>
    <row r="129" spans="1:3" x14ac:dyDescent="0.25">
      <c r="A129" t="s">
        <v>650</v>
      </c>
      <c r="B129" t="s">
        <v>278</v>
      </c>
      <c r="C129" s="16">
        <v>138407</v>
      </c>
    </row>
    <row r="130" spans="1:3" x14ac:dyDescent="0.25">
      <c r="A130" t="s">
        <v>651</v>
      </c>
      <c r="B130" t="s">
        <v>278</v>
      </c>
      <c r="C130" s="16">
        <v>135090</v>
      </c>
    </row>
    <row r="131" spans="1:3" x14ac:dyDescent="0.25">
      <c r="A131" t="s">
        <v>652</v>
      </c>
      <c r="B131" t="s">
        <v>278</v>
      </c>
      <c r="C131" s="16">
        <v>146972</v>
      </c>
    </row>
    <row r="132" spans="1:3" x14ac:dyDescent="0.25">
      <c r="A132" t="s">
        <v>653</v>
      </c>
      <c r="B132" t="s">
        <v>278</v>
      </c>
      <c r="C132" s="16">
        <v>146972</v>
      </c>
    </row>
    <row r="133" spans="1:3" x14ac:dyDescent="0.25">
      <c r="A133" t="s">
        <v>654</v>
      </c>
      <c r="B133" t="s">
        <v>469</v>
      </c>
      <c r="C133" s="16">
        <v>146000</v>
      </c>
    </row>
    <row r="134" spans="1:3" x14ac:dyDescent="0.25">
      <c r="A134" t="s">
        <v>655</v>
      </c>
      <c r="B134" t="s">
        <v>531</v>
      </c>
      <c r="C134" s="16">
        <v>150475</v>
      </c>
    </row>
    <row r="135" spans="1:3" x14ac:dyDescent="0.25">
      <c r="A135" t="s">
        <v>656</v>
      </c>
      <c r="B135" t="s">
        <v>412</v>
      </c>
      <c r="C135" s="16">
        <v>136581</v>
      </c>
    </row>
    <row r="136" spans="1:3" x14ac:dyDescent="0.25">
      <c r="A136" t="s">
        <v>603</v>
      </c>
      <c r="B136" t="s">
        <v>460</v>
      </c>
      <c r="C136" s="16">
        <v>129900</v>
      </c>
    </row>
    <row r="137" spans="1:3" x14ac:dyDescent="0.25">
      <c r="A137" t="s">
        <v>598</v>
      </c>
      <c r="B137" t="s">
        <v>389</v>
      </c>
      <c r="C137" s="16">
        <v>129900</v>
      </c>
    </row>
    <row r="138" spans="1:3" x14ac:dyDescent="0.25">
      <c r="A138" t="s">
        <v>605</v>
      </c>
      <c r="B138" t="s">
        <v>460</v>
      </c>
      <c r="C138" s="16">
        <v>136900</v>
      </c>
    </row>
    <row r="139" spans="1:3" x14ac:dyDescent="0.25">
      <c r="A139" t="s">
        <v>657</v>
      </c>
      <c r="B139" t="s">
        <v>305</v>
      </c>
      <c r="C139" s="16">
        <v>134500</v>
      </c>
    </row>
    <row r="140" spans="1:3" x14ac:dyDescent="0.25">
      <c r="A140" t="s">
        <v>658</v>
      </c>
      <c r="B140" t="s">
        <v>337</v>
      </c>
      <c r="C140" s="16">
        <v>156236</v>
      </c>
    </row>
    <row r="141" spans="1:3" x14ac:dyDescent="0.25">
      <c r="A141" t="s">
        <v>659</v>
      </c>
      <c r="B141" t="s">
        <v>531</v>
      </c>
      <c r="C141" s="16">
        <v>151299</v>
      </c>
    </row>
    <row r="142" spans="1:3" x14ac:dyDescent="0.25">
      <c r="A142" t="s">
        <v>660</v>
      </c>
      <c r="B142" t="s">
        <v>389</v>
      </c>
      <c r="C142" s="16">
        <v>129900</v>
      </c>
    </row>
    <row r="143" spans="1:3" x14ac:dyDescent="0.25">
      <c r="A143" t="s">
        <v>661</v>
      </c>
      <c r="B143" t="s">
        <v>278</v>
      </c>
      <c r="C143" s="16">
        <v>143100</v>
      </c>
    </row>
    <row r="144" spans="1:3" x14ac:dyDescent="0.25">
      <c r="A144" t="s">
        <v>662</v>
      </c>
      <c r="B144" t="s">
        <v>337</v>
      </c>
      <c r="C144" s="16">
        <v>142880</v>
      </c>
    </row>
    <row r="145" spans="1:3" x14ac:dyDescent="0.25">
      <c r="A145" t="s">
        <v>612</v>
      </c>
      <c r="B145" t="s">
        <v>389</v>
      </c>
      <c r="C145" s="16">
        <v>131900</v>
      </c>
    </row>
    <row r="146" spans="1:3" x14ac:dyDescent="0.25">
      <c r="A146" t="s">
        <v>601</v>
      </c>
      <c r="B146" t="s">
        <v>460</v>
      </c>
      <c r="C146" s="16">
        <v>129900</v>
      </c>
    </row>
    <row r="147" spans="1:3" x14ac:dyDescent="0.25">
      <c r="A147" t="s">
        <v>601</v>
      </c>
      <c r="B147" t="s">
        <v>389</v>
      </c>
      <c r="C147" s="16">
        <v>129900</v>
      </c>
    </row>
    <row r="148" spans="1:3" x14ac:dyDescent="0.25">
      <c r="A148" t="s">
        <v>579</v>
      </c>
      <c r="B148" t="s">
        <v>389</v>
      </c>
      <c r="C148" s="16">
        <v>131900</v>
      </c>
    </row>
    <row r="149" spans="1:3" x14ac:dyDescent="0.25">
      <c r="A149" t="s">
        <v>612</v>
      </c>
      <c r="B149" t="s">
        <v>389</v>
      </c>
      <c r="C149" s="16">
        <v>131900</v>
      </c>
    </row>
    <row r="150" spans="1:3" x14ac:dyDescent="0.25">
      <c r="A150" t="s">
        <v>663</v>
      </c>
      <c r="B150" t="s">
        <v>280</v>
      </c>
      <c r="C150" s="16">
        <v>141690</v>
      </c>
    </row>
    <row r="151" spans="1:3" x14ac:dyDescent="0.25">
      <c r="A151" t="s">
        <v>660</v>
      </c>
      <c r="B151" t="s">
        <v>376</v>
      </c>
      <c r="C151" s="16">
        <v>129900</v>
      </c>
    </row>
    <row r="152" spans="1:3" x14ac:dyDescent="0.25">
      <c r="A152" t="s">
        <v>605</v>
      </c>
      <c r="B152" t="s">
        <v>389</v>
      </c>
      <c r="C152" s="16">
        <v>136900</v>
      </c>
    </row>
    <row r="153" spans="1:3" x14ac:dyDescent="0.25">
      <c r="A153" t="s">
        <v>664</v>
      </c>
      <c r="B153" t="s">
        <v>305</v>
      </c>
      <c r="C153" s="16">
        <v>139900</v>
      </c>
    </row>
    <row r="154" spans="1:3" x14ac:dyDescent="0.25">
      <c r="A154" t="s">
        <v>665</v>
      </c>
      <c r="B154" t="s">
        <v>469</v>
      </c>
      <c r="C154" s="16">
        <v>144800</v>
      </c>
    </row>
    <row r="155" spans="1:3" x14ac:dyDescent="0.25">
      <c r="A155" t="s">
        <v>666</v>
      </c>
      <c r="B155" t="s">
        <v>278</v>
      </c>
      <c r="C155" s="16">
        <v>136196</v>
      </c>
    </row>
    <row r="156" spans="1:3" x14ac:dyDescent="0.25">
      <c r="A156" t="s">
        <v>667</v>
      </c>
      <c r="B156" t="s">
        <v>270</v>
      </c>
      <c r="C156" s="16">
        <v>144850</v>
      </c>
    </row>
    <row r="157" spans="1:3" x14ac:dyDescent="0.25">
      <c r="A157" t="s">
        <v>668</v>
      </c>
      <c r="B157" t="s">
        <v>278</v>
      </c>
      <c r="C157" s="16">
        <v>135136</v>
      </c>
    </row>
    <row r="158" spans="1:3" x14ac:dyDescent="0.25">
      <c r="A158" t="s">
        <v>669</v>
      </c>
      <c r="B158" t="s">
        <v>278</v>
      </c>
      <c r="C158" s="16">
        <v>135136</v>
      </c>
    </row>
    <row r="159" spans="1:3" x14ac:dyDescent="0.25">
      <c r="A159" t="s">
        <v>670</v>
      </c>
      <c r="B159" t="s">
        <v>278</v>
      </c>
      <c r="C159" s="16">
        <v>135136</v>
      </c>
    </row>
    <row r="160" spans="1:3" x14ac:dyDescent="0.25">
      <c r="A160" t="s">
        <v>671</v>
      </c>
      <c r="B160" t="s">
        <v>278</v>
      </c>
      <c r="C160" s="16">
        <v>135136</v>
      </c>
    </row>
    <row r="161" spans="1:3" x14ac:dyDescent="0.25">
      <c r="A161" t="s">
        <v>672</v>
      </c>
      <c r="B161" t="s">
        <v>531</v>
      </c>
      <c r="C161" s="16">
        <v>146000</v>
      </c>
    </row>
    <row r="162" spans="1:3" x14ac:dyDescent="0.25">
      <c r="A162" t="s">
        <v>603</v>
      </c>
      <c r="B162" t="s">
        <v>376</v>
      </c>
      <c r="C162" s="16">
        <v>129900</v>
      </c>
    </row>
    <row r="163" spans="1:3" x14ac:dyDescent="0.25">
      <c r="A163" t="s">
        <v>603</v>
      </c>
      <c r="B163" t="s">
        <v>389</v>
      </c>
      <c r="C163" s="16">
        <v>129900</v>
      </c>
    </row>
    <row r="164" spans="1:3" x14ac:dyDescent="0.25">
      <c r="A164" t="s">
        <v>673</v>
      </c>
      <c r="B164" t="s">
        <v>270</v>
      </c>
      <c r="C164" s="16">
        <v>146750</v>
      </c>
    </row>
    <row r="165" spans="1:3" x14ac:dyDescent="0.25">
      <c r="A165" t="s">
        <v>674</v>
      </c>
      <c r="B165" t="s">
        <v>284</v>
      </c>
      <c r="C165" s="16">
        <v>132300</v>
      </c>
    </row>
    <row r="166" spans="1:3" x14ac:dyDescent="0.25">
      <c r="A166" t="s">
        <v>675</v>
      </c>
      <c r="B166" t="s">
        <v>274</v>
      </c>
      <c r="C166" s="16">
        <v>141034</v>
      </c>
    </row>
    <row r="167" spans="1:3" x14ac:dyDescent="0.25">
      <c r="A167" t="s">
        <v>676</v>
      </c>
      <c r="B167" t="s">
        <v>288</v>
      </c>
      <c r="C167" s="16">
        <v>145900</v>
      </c>
    </row>
    <row r="168" spans="1:3" x14ac:dyDescent="0.25">
      <c r="A168" t="s">
        <v>677</v>
      </c>
      <c r="B168" t="s">
        <v>337</v>
      </c>
      <c r="C168" s="16">
        <v>148191</v>
      </c>
    </row>
    <row r="169" spans="1:3" x14ac:dyDescent="0.25">
      <c r="A169" t="s">
        <v>605</v>
      </c>
      <c r="B169" t="s">
        <v>389</v>
      </c>
      <c r="C169" s="16">
        <v>136900</v>
      </c>
    </row>
    <row r="170" spans="1:3" x14ac:dyDescent="0.25">
      <c r="A170" t="s">
        <v>678</v>
      </c>
      <c r="B170" t="s">
        <v>531</v>
      </c>
      <c r="C170" s="16">
        <v>150499</v>
      </c>
    </row>
    <row r="171" spans="1:3" x14ac:dyDescent="0.25">
      <c r="A171" t="s">
        <v>579</v>
      </c>
      <c r="B171" t="s">
        <v>376</v>
      </c>
      <c r="C171" s="16">
        <v>131900</v>
      </c>
    </row>
    <row r="172" spans="1:3" x14ac:dyDescent="0.25">
      <c r="A172" t="s">
        <v>612</v>
      </c>
      <c r="B172" t="s">
        <v>376</v>
      </c>
      <c r="C172" s="16">
        <v>131900</v>
      </c>
    </row>
    <row r="173" spans="1:3" x14ac:dyDescent="0.25">
      <c r="A173" t="s">
        <v>679</v>
      </c>
      <c r="B173" t="s">
        <v>412</v>
      </c>
      <c r="C173" s="16">
        <v>152753</v>
      </c>
    </row>
    <row r="174" spans="1:3" x14ac:dyDescent="0.25">
      <c r="A174" t="s">
        <v>591</v>
      </c>
      <c r="B174" t="s">
        <v>389</v>
      </c>
      <c r="C174" s="16">
        <v>131900</v>
      </c>
    </row>
    <row r="175" spans="1:3" x14ac:dyDescent="0.25">
      <c r="A175" t="s">
        <v>601</v>
      </c>
      <c r="B175" t="s">
        <v>389</v>
      </c>
      <c r="C175" s="16">
        <v>129900</v>
      </c>
    </row>
    <row r="176" spans="1:3" x14ac:dyDescent="0.25">
      <c r="A176" t="s">
        <v>680</v>
      </c>
      <c r="B176" t="s">
        <v>337</v>
      </c>
      <c r="C176" s="16">
        <v>142880</v>
      </c>
    </row>
    <row r="177" spans="1:3" x14ac:dyDescent="0.25">
      <c r="A177" t="s">
        <v>681</v>
      </c>
      <c r="B177" t="s">
        <v>278</v>
      </c>
      <c r="C177" s="16">
        <v>142977</v>
      </c>
    </row>
    <row r="178" spans="1:3" x14ac:dyDescent="0.25">
      <c r="A178" t="s">
        <v>682</v>
      </c>
      <c r="B178" t="s">
        <v>280</v>
      </c>
      <c r="C178" s="16">
        <v>156500</v>
      </c>
    </row>
    <row r="179" spans="1:3" x14ac:dyDescent="0.25">
      <c r="A179" t="s">
        <v>683</v>
      </c>
      <c r="B179" t="s">
        <v>305</v>
      </c>
      <c r="C179" s="16">
        <v>150500</v>
      </c>
    </row>
    <row r="180" spans="1:3" x14ac:dyDescent="0.25">
      <c r="A180" t="s">
        <v>684</v>
      </c>
      <c r="B180" t="s">
        <v>305</v>
      </c>
      <c r="C180" s="16">
        <v>150500</v>
      </c>
    </row>
    <row r="181" spans="1:3" x14ac:dyDescent="0.25">
      <c r="A181" t="s">
        <v>685</v>
      </c>
      <c r="B181" t="s">
        <v>280</v>
      </c>
      <c r="C181" s="16">
        <v>166322</v>
      </c>
    </row>
    <row r="182" spans="1:3" x14ac:dyDescent="0.25">
      <c r="A182" t="s">
        <v>686</v>
      </c>
      <c r="B182" t="s">
        <v>305</v>
      </c>
      <c r="C182" s="16">
        <v>150500</v>
      </c>
    </row>
    <row r="183" spans="1:3" x14ac:dyDescent="0.25">
      <c r="A183" t="s">
        <v>687</v>
      </c>
      <c r="B183" t="s">
        <v>531</v>
      </c>
      <c r="C183" s="16">
        <v>146000</v>
      </c>
    </row>
    <row r="184" spans="1:3" x14ac:dyDescent="0.25">
      <c r="A184" t="s">
        <v>688</v>
      </c>
      <c r="B184" t="s">
        <v>531</v>
      </c>
      <c r="C184" s="16">
        <v>146000</v>
      </c>
    </row>
    <row r="185" spans="1:3" x14ac:dyDescent="0.25">
      <c r="A185" t="s">
        <v>689</v>
      </c>
      <c r="B185" t="s">
        <v>531</v>
      </c>
      <c r="C185" s="16">
        <v>146000</v>
      </c>
    </row>
    <row r="186" spans="1:3" x14ac:dyDescent="0.25">
      <c r="A186" t="s">
        <v>690</v>
      </c>
      <c r="B186" t="s">
        <v>531</v>
      </c>
      <c r="C186" s="16">
        <v>149262</v>
      </c>
    </row>
    <row r="187" spans="1:3" x14ac:dyDescent="0.25">
      <c r="A187" t="s">
        <v>691</v>
      </c>
      <c r="B187" t="s">
        <v>469</v>
      </c>
      <c r="C187" s="16">
        <v>149262</v>
      </c>
    </row>
    <row r="188" spans="1:3" x14ac:dyDescent="0.25">
      <c r="A188" t="s">
        <v>692</v>
      </c>
      <c r="B188" t="s">
        <v>284</v>
      </c>
      <c r="C188" s="16">
        <v>146500</v>
      </c>
    </row>
    <row r="189" spans="1:3" x14ac:dyDescent="0.25">
      <c r="A189" t="s">
        <v>693</v>
      </c>
      <c r="B189" t="s">
        <v>542</v>
      </c>
      <c r="C189" s="16">
        <v>140990</v>
      </c>
    </row>
    <row r="190" spans="1:3" x14ac:dyDescent="0.25">
      <c r="A190" t="s">
        <v>598</v>
      </c>
      <c r="B190" t="s">
        <v>460</v>
      </c>
      <c r="C190" s="16">
        <v>129900</v>
      </c>
    </row>
    <row r="191" spans="1:3" x14ac:dyDescent="0.25">
      <c r="A191" t="s">
        <v>694</v>
      </c>
      <c r="B191" t="s">
        <v>542</v>
      </c>
      <c r="C191" s="16">
        <v>146850</v>
      </c>
    </row>
    <row r="192" spans="1:3" x14ac:dyDescent="0.25">
      <c r="A192" t="s">
        <v>695</v>
      </c>
      <c r="B192" t="s">
        <v>337</v>
      </c>
      <c r="C192" s="16">
        <v>142667</v>
      </c>
    </row>
    <row r="193" spans="1:3" x14ac:dyDescent="0.25">
      <c r="A193" t="s">
        <v>696</v>
      </c>
      <c r="B193" t="s">
        <v>278</v>
      </c>
      <c r="C193" s="16">
        <v>146655</v>
      </c>
    </row>
    <row r="194" spans="1:3" x14ac:dyDescent="0.25">
      <c r="A194" t="s">
        <v>697</v>
      </c>
      <c r="B194" t="s">
        <v>278</v>
      </c>
      <c r="C194" s="16">
        <v>146972</v>
      </c>
    </row>
    <row r="195" spans="1:3" x14ac:dyDescent="0.25">
      <c r="A195" t="s">
        <v>698</v>
      </c>
      <c r="B195" t="s">
        <v>278</v>
      </c>
      <c r="C195" s="16">
        <v>146972</v>
      </c>
    </row>
    <row r="196" spans="1:3" x14ac:dyDescent="0.25">
      <c r="A196" t="s">
        <v>699</v>
      </c>
      <c r="B196" t="s">
        <v>278</v>
      </c>
      <c r="C196" s="16">
        <v>146972</v>
      </c>
    </row>
    <row r="197" spans="1:3" x14ac:dyDescent="0.25">
      <c r="A197" t="s">
        <v>700</v>
      </c>
      <c r="B197" t="s">
        <v>278</v>
      </c>
      <c r="C197" s="16">
        <v>142888</v>
      </c>
    </row>
    <row r="198" spans="1:3" x14ac:dyDescent="0.25">
      <c r="A198" t="s">
        <v>701</v>
      </c>
      <c r="B198" t="s">
        <v>337</v>
      </c>
      <c r="C198" s="16">
        <v>154160</v>
      </c>
    </row>
    <row r="199" spans="1:3" x14ac:dyDescent="0.25">
      <c r="A199" t="s">
        <v>702</v>
      </c>
      <c r="B199" t="s">
        <v>531</v>
      </c>
      <c r="C199" s="16">
        <v>148945</v>
      </c>
    </row>
    <row r="200" spans="1:3" x14ac:dyDescent="0.25">
      <c r="A200" t="s">
        <v>703</v>
      </c>
      <c r="B200" t="s">
        <v>531</v>
      </c>
      <c r="C200" s="16">
        <v>149262</v>
      </c>
    </row>
    <row r="201" spans="1:3" x14ac:dyDescent="0.25">
      <c r="A201" t="s">
        <v>598</v>
      </c>
      <c r="B201" t="s">
        <v>389</v>
      </c>
      <c r="C201" s="16">
        <v>129900</v>
      </c>
    </row>
    <row r="202" spans="1:3" x14ac:dyDescent="0.25">
      <c r="A202" t="s">
        <v>591</v>
      </c>
      <c r="B202" t="s">
        <v>389</v>
      </c>
      <c r="C202" s="16">
        <v>131900</v>
      </c>
    </row>
    <row r="203" spans="1:3" x14ac:dyDescent="0.25">
      <c r="A203" t="s">
        <v>704</v>
      </c>
      <c r="B203" t="s">
        <v>274</v>
      </c>
      <c r="C203" s="16">
        <v>148658</v>
      </c>
    </row>
    <row r="204" spans="1:3" x14ac:dyDescent="0.25">
      <c r="A204" t="s">
        <v>705</v>
      </c>
      <c r="B204" t="s">
        <v>305</v>
      </c>
      <c r="C204" s="16">
        <v>139900</v>
      </c>
    </row>
    <row r="205" spans="1:3" x14ac:dyDescent="0.25">
      <c r="A205" t="s">
        <v>706</v>
      </c>
      <c r="B205" t="s">
        <v>278</v>
      </c>
      <c r="C205" s="16">
        <v>142977</v>
      </c>
    </row>
    <row r="206" spans="1:3" x14ac:dyDescent="0.25">
      <c r="A206" t="s">
        <v>707</v>
      </c>
      <c r="B206" t="s">
        <v>412</v>
      </c>
      <c r="C206" s="16">
        <v>145375</v>
      </c>
    </row>
    <row r="207" spans="1:3" x14ac:dyDescent="0.25">
      <c r="A207" t="s">
        <v>612</v>
      </c>
      <c r="B207" t="s">
        <v>389</v>
      </c>
      <c r="C207" s="16">
        <v>131900</v>
      </c>
    </row>
    <row r="208" spans="1:3" x14ac:dyDescent="0.25">
      <c r="A208" t="s">
        <v>708</v>
      </c>
      <c r="B208" t="s">
        <v>278</v>
      </c>
      <c r="C208" s="16">
        <v>143415</v>
      </c>
    </row>
    <row r="209" spans="1:3" x14ac:dyDescent="0.25">
      <c r="A209" t="s">
        <v>709</v>
      </c>
      <c r="B209" t="s">
        <v>278</v>
      </c>
      <c r="C209" s="16">
        <v>143625</v>
      </c>
    </row>
    <row r="210" spans="1:3" x14ac:dyDescent="0.25">
      <c r="A210" t="s">
        <v>710</v>
      </c>
      <c r="B210" t="s">
        <v>531</v>
      </c>
      <c r="C210" s="16">
        <v>150475</v>
      </c>
    </row>
    <row r="211" spans="1:3" x14ac:dyDescent="0.25">
      <c r="A211" t="s">
        <v>605</v>
      </c>
      <c r="B211" t="s">
        <v>376</v>
      </c>
      <c r="C211" s="16">
        <v>136900</v>
      </c>
    </row>
    <row r="212" spans="1:3" x14ac:dyDescent="0.25">
      <c r="A212" t="s">
        <v>711</v>
      </c>
      <c r="B212" t="s">
        <v>278</v>
      </c>
      <c r="C212" s="16">
        <v>144910</v>
      </c>
    </row>
    <row r="213" spans="1:3" x14ac:dyDescent="0.25">
      <c r="A213" t="s">
        <v>712</v>
      </c>
      <c r="B213" t="s">
        <v>278</v>
      </c>
      <c r="C213" s="16">
        <v>153260</v>
      </c>
    </row>
    <row r="214" spans="1:3" x14ac:dyDescent="0.25">
      <c r="A214" t="s">
        <v>713</v>
      </c>
      <c r="B214" t="s">
        <v>278</v>
      </c>
      <c r="C214" s="16">
        <v>144808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5</vt:i4>
      </vt:variant>
    </vt:vector>
  </HeadingPairs>
  <TitlesOfParts>
    <vt:vector size="29" baseType="lpstr">
      <vt:lpstr>About</vt:lpstr>
      <vt:lpstr>AEO 39</vt:lpstr>
      <vt:lpstr>AEO 43</vt:lpstr>
      <vt:lpstr>AEO 53</vt:lpstr>
      <vt:lpstr>BEV and PHEV Price Calcs</vt:lpstr>
      <vt:lpstr>LDV Shares</vt:lpstr>
      <vt:lpstr>Hydrogen Vehicle Calcs</vt:lpstr>
      <vt:lpstr>Conventional Daycab Trucks</vt:lpstr>
      <vt:lpstr>Conventional Sleeper Trucks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cpi_2014to2012</vt:lpstr>
      <vt:lpstr>cpi_2016to2012</vt:lpstr>
      <vt:lpstr>cpi_2017to2012</vt:lpstr>
      <vt:lpstr>cpi_2018to2012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2017-07-01T03:43:09Z</dcterms:created>
  <dcterms:modified xsi:type="dcterms:W3CDTF">2019-08-28T19:14:42Z</dcterms:modified>
</cp:coreProperties>
</file>