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us\InputData\ctrl-settings\EoSEUwGDPiR\"/>
    </mc:Choice>
  </mc:AlternateContent>
  <bookViews>
    <workbookView xWindow="-120" yWindow="-120" windowWidth="29040" windowHeight="17640"/>
  </bookViews>
  <sheets>
    <sheet name="About" sheetId="1" r:id="rId1"/>
    <sheet name="Calculations" sheetId="3" r:id="rId2"/>
    <sheet name="BCEU" sheetId="9" r:id="rId3"/>
    <sheet name="BIFUbC" sheetId="10" r:id="rId4"/>
    <sheet name="EIA" sheetId="8" r:id="rId5"/>
    <sheet name="EoSEUwGDPiR" sheetId="7"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<sst xmlns="http://schemas.openxmlformats.org/spreadsheetml/2006/main" count="359" uniqueCount="336">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</sst>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8" sqref="B8"/>
    </sheetView>
  </sheetViews>
  <sheetFormatPr defaultRowHeight="14.25" x14ac:dyDescent="0.45"/>
  <cols>
    <col min="2" max="2" width="52.59765625" customWidth="1"/>
  </cols>
  <sheetData>
    <row r="1" spans="1:2" x14ac:dyDescent="0.45">
      <c r="A1" s="1" t="s">
        <v>22</v>
      </c>
    </row>
    <row r="3" spans="1:2" x14ac:dyDescent="0.45">
      <c r="A3" s="1" t="s">
        <v>39</v>
      </c>
      <c r="B3" t="s">
        <v>1</v>
      </c>
    </row>
    <row r="4" spans="1:2" x14ac:dyDescent="0.45">
      <c r="B4" s="20" t="s">
        <v>334</v>
      </c>
    </row>
    <row r="5" spans="1:2" x14ac:dyDescent="0.45">
      <c r="B5" t="s">
        <v>40</v>
      </c>
    </row>
    <row r="6" spans="1:2" x14ac:dyDescent="0.45">
      <c r="B6" s="3" t="s">
        <v>41</v>
      </c>
    </row>
    <row r="7" spans="1:2" x14ac:dyDescent="0.45">
      <c r="B7" t="s">
        <v>335</v>
      </c>
    </row>
    <row r="9" spans="1:2" x14ac:dyDescent="0.45">
      <c r="B9" s="21" t="s">
        <v>333</v>
      </c>
    </row>
    <row r="13" spans="1:2" x14ac:dyDescent="0.45">
      <c r="A13" s="1" t="s">
        <v>0</v>
      </c>
      <c r="B13" s="4"/>
    </row>
    <row r="14" spans="1:2" s="4" customFormat="1" x14ac:dyDescent="0.45">
      <c r="A14" s="4" t="s">
        <v>23</v>
      </c>
    </row>
    <row r="15" spans="1:2" s="4" customFormat="1" x14ac:dyDescent="0.45">
      <c r="A15" s="4" t="s">
        <v>24</v>
      </c>
    </row>
    <row r="16" spans="1:2" s="4" customFormat="1" x14ac:dyDescent="0.45">
      <c r="A16" s="4" t="s">
        <v>19</v>
      </c>
    </row>
    <row r="17" spans="1:3" s="4" customFormat="1" x14ac:dyDescent="0.45">
      <c r="A17" s="9" t="s">
        <v>25</v>
      </c>
      <c r="B17" s="9"/>
      <c r="C17" s="9"/>
    </row>
    <row r="18" spans="1:3" s="4" customFormat="1" x14ac:dyDescent="0.45">
      <c r="A18" s="9" t="s">
        <v>26</v>
      </c>
      <c r="B18" s="9"/>
      <c r="C18" s="9"/>
    </row>
    <row r="19" spans="1:3" s="4" customFormat="1" x14ac:dyDescent="0.45">
      <c r="A19" s="9" t="s">
        <v>27</v>
      </c>
      <c r="B19" s="9"/>
      <c r="C19" s="9"/>
    </row>
    <row r="20" spans="1:3" s="4" customFormat="1" x14ac:dyDescent="0.45">
      <c r="A20" s="4" t="s">
        <v>20</v>
      </c>
    </row>
    <row r="21" spans="1:3" s="4" customFormat="1" x14ac:dyDescent="0.45"/>
    <row r="22" spans="1:3" s="4" customFormat="1" x14ac:dyDescent="0.45">
      <c r="A22" s="4" t="s">
        <v>45</v>
      </c>
    </row>
    <row r="23" spans="1:3" s="4" customFormat="1" x14ac:dyDescent="0.45">
      <c r="A23" s="4" t="s">
        <v>46</v>
      </c>
    </row>
    <row r="24" spans="1:3" s="4" customFormat="1" x14ac:dyDescent="0.45">
      <c r="A24" s="4" t="s">
        <v>47</v>
      </c>
    </row>
    <row r="25" spans="1:3" s="4" customFormat="1" x14ac:dyDescent="0.45">
      <c r="A25" s="4" t="s">
        <v>48</v>
      </c>
    </row>
    <row r="26" spans="1:3" s="4" customFormat="1" x14ac:dyDescent="0.45">
      <c r="A26" s="4" t="s">
        <v>49</v>
      </c>
    </row>
    <row r="27" spans="1:3" s="4" customFormat="1" x14ac:dyDescent="0.45">
      <c r="A27" s="4" t="s">
        <v>50</v>
      </c>
    </row>
    <row r="28" spans="1:3" s="4" customFormat="1" x14ac:dyDescent="0.45">
      <c r="A28" s="4" t="s">
        <v>51</v>
      </c>
    </row>
    <row r="29" spans="1:3" s="4" customFormat="1" x14ac:dyDescent="0.45">
      <c r="B29"/>
    </row>
    <row r="30" spans="1:3" s="4" customFormat="1" x14ac:dyDescent="0.45">
      <c r="A30" s="4" t="s">
        <v>42</v>
      </c>
      <c r="B30"/>
    </row>
    <row r="31" spans="1:3" s="4" customFormat="1" x14ac:dyDescent="0.45">
      <c r="A31" s="4" t="s">
        <v>329</v>
      </c>
      <c r="B31"/>
    </row>
    <row r="32" spans="1:3" s="4" customFormat="1" x14ac:dyDescent="0.45">
      <c r="A32" s="4" t="s">
        <v>330</v>
      </c>
      <c r="B32"/>
    </row>
    <row r="33" spans="1:2" s="4" customFormat="1" x14ac:dyDescent="0.45">
      <c r="B33"/>
    </row>
    <row r="34" spans="1:2" x14ac:dyDescent="0.45">
      <c r="A34" t="s">
        <v>325</v>
      </c>
    </row>
    <row r="35" spans="1:2" x14ac:dyDescent="0.45">
      <c r="A35" t="s">
        <v>326</v>
      </c>
    </row>
    <row r="36" spans="1:2" x14ac:dyDescent="0.45">
      <c r="A36" t="s">
        <v>327</v>
      </c>
    </row>
    <row r="37" spans="1:2" x14ac:dyDescent="0.45">
      <c r="A37" t="s">
        <v>328</v>
      </c>
    </row>
  </sheetData>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topLeftCell="A7" workbookViewId="0">
      <selection activeCell="B4" sqref="B4"/>
    </sheetView>
  </sheetViews>
  <sheetFormatPr defaultRowHeight="14.25" x14ac:dyDescent="0.45"/>
  <cols>
    <col min="1" max="1" width="17.59765625" customWidth="1"/>
    <col min="2" max="2" width="27.3984375" customWidth="1"/>
    <col min="3" max="3" width="17.265625" customWidth="1"/>
    <col min="4" max="4" width="16.73046875" customWidth="1"/>
    <col min="5" max="5" width="19.265625" customWidth="1"/>
    <col min="6" max="6" width="11.265625" customWidth="1"/>
    <col min="7" max="7" width="87.73046875" customWidth="1"/>
  </cols>
  <sheetData>
    <row r="1" spans="1:3" x14ac:dyDescent="0.45">
      <c r="A1" s="5" t="s">
        <v>331</v>
      </c>
      <c r="B1" s="5"/>
      <c r="C1" s="5"/>
    </row>
    <row r="2" spans="1:3" ht="28.5" x14ac:dyDescent="0.45">
      <c r="B2" s="19" t="s">
        <v>321</v>
      </c>
      <c r="C2" t="s">
        <v>6</v>
      </c>
    </row>
    <row r="3" spans="1:3" x14ac:dyDescent="0.45">
      <c r="A3" s="21" t="s">
        <v>3</v>
      </c>
    </row>
    <row r="4" spans="1:3" x14ac:dyDescent="0.45">
      <c r="A4" s="18" t="s">
        <v>5</v>
      </c>
      <c r="B4" s="23">
        <f>SUM(BIFUbC!C2,BIFUbC!C12,BIFUbC!C22,BIFUbC!C32,BIFUbC!C42,BIFUbC!C52,BIFUbC!C62,BIFUbC!C72)/SUM(BIFUbC!C2:C81)</f>
        <v>5.0406227485855479E-2</v>
      </c>
      <c r="C4">
        <f>EIA!D5</f>
        <v>-3.382663847780127E-2</v>
      </c>
    </row>
    <row r="5" spans="1:3" x14ac:dyDescent="0.45">
      <c r="A5" s="18" t="s">
        <v>57</v>
      </c>
      <c r="B5" s="23">
        <f>SUM(BIFUbC!C3,BIFUbC!C13,BIFUbC!C23,BIFUbC!C33,BIFUbC!C43,BIFUbC!C53,BIFUbC!C63,BIFUbC!C73)/SUM(BIFUbC!C2:C81)</f>
        <v>1.6490638639748405E-2</v>
      </c>
      <c r="C5">
        <f>EIA!I5</f>
        <v>-6.9450186027283992E-2</v>
      </c>
    </row>
    <row r="6" spans="1:3" x14ac:dyDescent="0.45">
      <c r="A6" s="18" t="s">
        <v>56</v>
      </c>
      <c r="B6" s="23">
        <f>SUM(BIFUbC!C4,BIFUbC!C14,BIFUbC!C24,BIFUbC!C34,BIFUbC!C44,BIFUbC!C54,BIFUbC!C64,BIFUbC!C74)/SUM(BIFUbC!C2:C81)</f>
        <v>0.1827977815837582</v>
      </c>
      <c r="C6">
        <f>EIA!I11</f>
        <v>-0.11888111888111895</v>
      </c>
    </row>
    <row r="8" spans="1:3" x14ac:dyDescent="0.45">
      <c r="A8" s="21" t="s">
        <v>58</v>
      </c>
    </row>
    <row r="9" spans="1:3" x14ac:dyDescent="0.45">
      <c r="A9" s="18" t="s">
        <v>5</v>
      </c>
      <c r="B9" s="23">
        <f>SUM(BCEU!C2:C7,BCEU!C62:C67)/SUM(BCEU!C2:C121)</f>
        <v>0.42625451609530046</v>
      </c>
      <c r="C9">
        <f>EIA!D3</f>
        <v>3.2890132960111965E-2</v>
      </c>
    </row>
    <row r="10" spans="1:3" x14ac:dyDescent="0.45">
      <c r="A10" s="18" t="s">
        <v>57</v>
      </c>
      <c r="B10" s="23">
        <v>0</v>
      </c>
      <c r="C10">
        <v>0</v>
      </c>
    </row>
    <row r="11" spans="1:3" x14ac:dyDescent="0.45">
      <c r="A11" s="18" t="s">
        <v>56</v>
      </c>
      <c r="B11" s="23">
        <f>SUM(BCEU!C14:C19,BCEU!C74:C79)/SUM(BCEU!C2:C121)</f>
        <v>0.45250627433728208</v>
      </c>
      <c r="C11">
        <f>EIA!I3</f>
        <v>-4.3572984749455312E-2</v>
      </c>
    </row>
    <row r="13" spans="1:3" x14ac:dyDescent="0.45">
      <c r="A13" s="21" t="s">
        <v>59</v>
      </c>
    </row>
    <row r="14" spans="1:3" x14ac:dyDescent="0.45">
      <c r="A14" s="18" t="s">
        <v>5</v>
      </c>
      <c r="B14" s="23">
        <f>SUM(BCEU!C122:C127)/SUM(BCEU!C122:C181)</f>
        <v>0.49352918272424123</v>
      </c>
      <c r="C14">
        <f>EIA!D4</f>
        <v>-5.9778597785977862E-2</v>
      </c>
    </row>
    <row r="15" spans="1:3" x14ac:dyDescent="0.45">
      <c r="A15" s="18" t="s">
        <v>57</v>
      </c>
      <c r="B15" s="23">
        <f>SUM(BCEU!C128:C133)/SUM(BCEU!C122:C181)</f>
        <v>2.3423629001951933E-3</v>
      </c>
      <c r="C15">
        <v>0</v>
      </c>
    </row>
    <row r="16" spans="1:3" x14ac:dyDescent="0.45">
      <c r="A16" s="18" t="s">
        <v>56</v>
      </c>
      <c r="B16" s="23">
        <f>SUM(BCEU!C134:C139)/SUM(BCEU!C122:C181)</f>
        <v>0.37689244683928402</v>
      </c>
      <c r="C16">
        <f>EIA!I4</f>
        <v>-7.3995771670190377E-2</v>
      </c>
    </row>
    <row r="17" spans="1:7" x14ac:dyDescent="0.45">
      <c r="A17" s="18"/>
      <c r="B17" s="23"/>
    </row>
    <row r="18" spans="1:7" x14ac:dyDescent="0.45">
      <c r="A18" s="5" t="s">
        <v>28</v>
      </c>
      <c r="B18" s="5"/>
      <c r="C18" s="5"/>
    </row>
    <row r="19" spans="1:7" x14ac:dyDescent="0.45">
      <c r="B19">
        <v>2019</v>
      </c>
      <c r="C19">
        <v>2020</v>
      </c>
    </row>
    <row r="20" spans="1:7" ht="42.75" x14ac:dyDescent="0.45">
      <c r="A20" s="19" t="s">
        <v>29</v>
      </c>
      <c r="B20">
        <f>EIA!B12</f>
        <v>19448</v>
      </c>
      <c r="C20">
        <f>EIA!C12</f>
        <v>18411</v>
      </c>
    </row>
    <row r="22" spans="1:7" x14ac:dyDescent="0.45">
      <c r="A22" s="16">
        <f>-(1-C20/B20)</f>
        <v>-5.3321678321678334E-2</v>
      </c>
      <c r="B22" s="1" t="s">
        <v>30</v>
      </c>
      <c r="C22" s="15"/>
    </row>
    <row r="24" spans="1:7" x14ac:dyDescent="0.45">
      <c r="A24" s="1" t="s">
        <v>2</v>
      </c>
    </row>
    <row r="25" spans="1:7" ht="42.75" x14ac:dyDescent="0.45">
      <c r="B25" s="8" t="s">
        <v>7</v>
      </c>
      <c r="C25" s="8" t="s">
        <v>8</v>
      </c>
      <c r="D25" s="1" t="s">
        <v>3</v>
      </c>
      <c r="E25" s="1" t="s">
        <v>4</v>
      </c>
      <c r="F25" s="17" t="s">
        <v>5</v>
      </c>
      <c r="G25" s="25" t="s">
        <v>332</v>
      </c>
    </row>
    <row r="26" spans="1:7" x14ac:dyDescent="0.45">
      <c r="A26" s="1" t="s">
        <v>6</v>
      </c>
      <c r="B26" s="6">
        <f>SUMPRODUCT(B9:B11,C9:C11)/SUM(B9:B11)</f>
        <v>-6.4835406216792509E-3</v>
      </c>
      <c r="C26" s="6">
        <f>SUMPRODUCT(B14:B16,C14:C16)/SUM(B14:B16)</f>
        <v>-6.5757673833730559E-2</v>
      </c>
      <c r="D26" s="6">
        <f>SUMPRODUCT(B4:B6,C4:C6)/SUM(B4:B6)</f>
        <v>-9.844646725351093E-2</v>
      </c>
      <c r="E26" s="6">
        <f>(EIA!C10-EIA!B10)/EIA!B10</f>
        <v>-0.13455352190793124</v>
      </c>
      <c r="F26" s="13">
        <f>(EIA!C6-EIA!B6)/EIA!B6</f>
        <v>-1.8532818532818532E-2</v>
      </c>
      <c r="G26" s="24"/>
    </row>
    <row r="27" spans="1:7" x14ac:dyDescent="0.45">
      <c r="F27" s="12"/>
      <c r="G27" s="9"/>
    </row>
    <row r="28" spans="1:7" ht="28.5" x14ac:dyDescent="0.45">
      <c r="A28" s="8" t="s">
        <v>9</v>
      </c>
      <c r="B28" s="11">
        <f>B26/$A$22</f>
        <v>0.12159295854427969</v>
      </c>
      <c r="C28" s="11">
        <f>C26/$A$22</f>
        <v>1.2332258830457008</v>
      </c>
      <c r="D28" s="11">
        <f>D26/$A$22</f>
        <v>1.8462747301314177</v>
      </c>
      <c r="E28" s="11">
        <f>E26/$A$22</f>
        <v>2.5234299846339887</v>
      </c>
      <c r="F28" s="11">
        <f>F26/$A$22</f>
        <v>0.34756630166466224</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workbookViewId="0">
      <selection sqref="A1:AG181"/>
    </sheetView>
  </sheetViews>
  <sheetFormatPr defaultRowHeight="14.25" x14ac:dyDescent="0.45"/>
  <cols>
    <col min="1" max="1" width="23.53125" customWidth="1"/>
  </cols>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4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4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4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4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4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4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4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4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4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4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4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4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4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4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4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4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4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4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4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4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4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4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4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4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4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4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4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4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4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4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4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4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4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4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4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4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4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4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4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4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4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4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4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4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4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4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4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4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4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4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4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4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4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4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4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4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4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4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4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4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4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4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4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4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4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4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4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4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4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4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4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4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4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4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4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4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4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4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4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4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4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4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4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4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4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4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4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4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4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4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4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4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4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4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4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4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4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4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4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4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4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4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4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4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4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4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4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4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4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4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4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4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4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4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4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4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4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4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4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4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4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4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4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4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4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4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4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4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4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4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4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4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4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4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4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4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4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4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4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4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4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4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4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4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4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4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4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4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4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4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4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4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4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workbookViewId="0">
      <selection sqref="A1:AG81"/>
    </sheetView>
  </sheetViews>
  <sheetFormatPr defaultRowHeight="14.25" x14ac:dyDescent="0.45"/>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4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4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4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4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4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4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4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4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4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4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4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4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4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4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4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4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4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4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4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4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4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4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4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4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4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4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4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4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4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4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4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4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4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4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4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4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4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4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4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4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4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4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4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4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4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4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4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4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4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4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4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4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4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12" sqref="H12"/>
    </sheetView>
  </sheetViews>
  <sheetFormatPr defaultRowHeight="14.25" x14ac:dyDescent="0.45"/>
  <cols>
    <col min="1" max="1" width="18.59765625" customWidth="1"/>
    <col min="6" max="6" width="16.86328125" customWidth="1"/>
  </cols>
  <sheetData>
    <row r="1" spans="1:9" x14ac:dyDescent="0.45">
      <c r="A1" s="5" t="s">
        <v>33</v>
      </c>
      <c r="B1" s="5"/>
      <c r="C1" s="5"/>
      <c r="D1" s="5"/>
      <c r="F1" s="5" t="s">
        <v>52</v>
      </c>
      <c r="G1" s="5"/>
      <c r="H1" s="5"/>
      <c r="I1" s="2"/>
    </row>
    <row r="2" spans="1:9" ht="57" x14ac:dyDescent="0.45">
      <c r="A2" s="19" t="s">
        <v>322</v>
      </c>
      <c r="B2" s="19" t="s">
        <v>43</v>
      </c>
      <c r="C2" s="19" t="s">
        <v>44</v>
      </c>
      <c r="D2" s="19" t="s">
        <v>6</v>
      </c>
      <c r="F2" s="19" t="s">
        <v>323</v>
      </c>
      <c r="G2" s="19" t="s">
        <v>43</v>
      </c>
      <c r="H2" s="19" t="s">
        <v>44</v>
      </c>
      <c r="I2" s="19" t="s">
        <v>6</v>
      </c>
    </row>
    <row r="3" spans="1:9" x14ac:dyDescent="0.45">
      <c r="A3" t="s">
        <v>34</v>
      </c>
      <c r="B3">
        <v>1429</v>
      </c>
      <c r="C3">
        <v>1476</v>
      </c>
      <c r="D3">
        <f>(C3-B3)/B3</f>
        <v>3.2890132960111965E-2</v>
      </c>
      <c r="F3" t="s">
        <v>34</v>
      </c>
      <c r="G3">
        <v>13.77</v>
      </c>
      <c r="H3">
        <v>13.17</v>
      </c>
      <c r="I3">
        <f>(H3-G3)/G3</f>
        <v>-4.3572984749455312E-2</v>
      </c>
    </row>
    <row r="4" spans="1:9" x14ac:dyDescent="0.45">
      <c r="A4" t="s">
        <v>35</v>
      </c>
      <c r="B4">
        <v>1355</v>
      </c>
      <c r="C4">
        <v>1274</v>
      </c>
      <c r="D4">
        <f t="shared" ref="D4:D6" si="0">(C4-B4)/B4</f>
        <v>-5.9778597785977862E-2</v>
      </c>
      <c r="F4" t="s">
        <v>35</v>
      </c>
      <c r="G4">
        <v>9.4600000000000009</v>
      </c>
      <c r="H4">
        <v>8.76</v>
      </c>
      <c r="I4">
        <f t="shared" ref="I4:I5" si="1">(H4-G4)/G4</f>
        <v>-7.3995771670190377E-2</v>
      </c>
    </row>
    <row r="5" spans="1:9" x14ac:dyDescent="0.45">
      <c r="A5" t="s">
        <v>36</v>
      </c>
      <c r="B5">
        <v>946</v>
      </c>
      <c r="C5">
        <v>914</v>
      </c>
      <c r="D5">
        <f t="shared" si="0"/>
        <v>-3.382663847780127E-2</v>
      </c>
      <c r="F5" t="s">
        <v>36</v>
      </c>
      <c r="G5">
        <v>24.19</v>
      </c>
      <c r="H5">
        <v>22.51</v>
      </c>
      <c r="I5">
        <f t="shared" si="1"/>
        <v>-6.9450186027283992E-2</v>
      </c>
    </row>
    <row r="6" spans="1:9" x14ac:dyDescent="0.45">
      <c r="A6" t="s">
        <v>37</v>
      </c>
      <c r="B6">
        <v>3885</v>
      </c>
      <c r="C6">
        <v>3813</v>
      </c>
      <c r="D6">
        <f t="shared" si="0"/>
        <v>-1.8532818532818532E-2</v>
      </c>
    </row>
    <row r="8" spans="1:9" x14ac:dyDescent="0.45">
      <c r="A8" s="5" t="s">
        <v>32</v>
      </c>
      <c r="B8" s="5"/>
      <c r="C8" s="5"/>
      <c r="D8" s="5"/>
      <c r="F8" s="5" t="s">
        <v>53</v>
      </c>
      <c r="G8" s="2"/>
      <c r="H8" s="2"/>
      <c r="I8" s="2"/>
    </row>
    <row r="9" spans="1:9" ht="42.75" x14ac:dyDescent="0.45">
      <c r="B9" s="19" t="s">
        <v>43</v>
      </c>
      <c r="C9" s="19" t="s">
        <v>44</v>
      </c>
      <c r="D9" s="19" t="s">
        <v>6</v>
      </c>
      <c r="F9" s="19" t="s">
        <v>324</v>
      </c>
      <c r="G9" s="19" t="s">
        <v>43</v>
      </c>
      <c r="H9" s="19" t="s">
        <v>44</v>
      </c>
      <c r="I9" s="19" t="s">
        <v>6</v>
      </c>
    </row>
    <row r="10" spans="1:9" ht="28.5" x14ac:dyDescent="0.45">
      <c r="A10" s="19" t="s">
        <v>31</v>
      </c>
      <c r="B10">
        <v>9015</v>
      </c>
      <c r="C10">
        <v>7802</v>
      </c>
      <c r="D10">
        <f>(C10-B10)/B10</f>
        <v>-0.13455352190793124</v>
      </c>
      <c r="F10" t="s">
        <v>54</v>
      </c>
      <c r="G10">
        <v>0.7</v>
      </c>
      <c r="H10">
        <v>0.9</v>
      </c>
      <c r="I10">
        <f>(H10-G10)/G10</f>
        <v>0.28571428571428581</v>
      </c>
    </row>
    <row r="11" spans="1:9" x14ac:dyDescent="0.45">
      <c r="F11" t="s">
        <v>55</v>
      </c>
      <c r="G11">
        <v>28.6</v>
      </c>
      <c r="H11">
        <v>25.2</v>
      </c>
      <c r="I11">
        <f>(H11-G11)/G11</f>
        <v>-0.11888111888111895</v>
      </c>
    </row>
    <row r="12" spans="1:9" x14ac:dyDescent="0.45">
      <c r="A12" t="s">
        <v>38</v>
      </c>
      <c r="B12">
        <v>19448</v>
      </c>
      <c r="C12">
        <v>18411</v>
      </c>
      <c r="D12">
        <f>(C12-B12)/B12</f>
        <v>-5.332167832167832E-2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9"/>
  <sheetViews>
    <sheetView workbookViewId="0"/>
  </sheetViews>
  <sheetFormatPr defaultRowHeight="14.25" x14ac:dyDescent="0.45"/>
  <cols>
    <col min="1" max="1" width="41.1328125" customWidth="1"/>
  </cols>
  <sheetData>
    <row r="1" spans="1:2" x14ac:dyDescent="0.45">
      <c r="A1" s="10" t="s">
        <v>21</v>
      </c>
      <c r="B1" s="18" t="s">
        <v>18</v>
      </c>
    </row>
    <row r="2" spans="1:2" x14ac:dyDescent="0.45">
      <c r="A2" t="s">
        <v>10</v>
      </c>
      <c r="B2" s="7">
        <f>Calculations!E28</f>
        <v>2.5234299846339887</v>
      </c>
    </row>
    <row r="3" spans="1:2" x14ac:dyDescent="0.45">
      <c r="A3" s="12" t="s">
        <v>17</v>
      </c>
      <c r="B3" s="14">
        <f>Calculations!F28</f>
        <v>0.34756630166466224</v>
      </c>
    </row>
    <row r="4" spans="1:2" x14ac:dyDescent="0.45">
      <c r="A4" t="s">
        <v>11</v>
      </c>
      <c r="B4" s="7">
        <f>Calculations!B28</f>
        <v>0.12159295854427969</v>
      </c>
    </row>
    <row r="5" spans="1:2" x14ac:dyDescent="0.45">
      <c r="A5" t="s">
        <v>12</v>
      </c>
      <c r="B5" s="7">
        <f>Calculations!C28</f>
        <v>1.2332258830457008</v>
      </c>
    </row>
    <row r="6" spans="1:2" x14ac:dyDescent="0.45">
      <c r="A6" t="s">
        <v>13</v>
      </c>
      <c r="B6" s="7">
        <f>Calculations!D28</f>
        <v>1.8462747301314177</v>
      </c>
    </row>
    <row r="7" spans="1:2" x14ac:dyDescent="0.45">
      <c r="A7" s="2" t="s">
        <v>14</v>
      </c>
      <c r="B7" s="2">
        <v>0</v>
      </c>
    </row>
    <row r="8" spans="1:2" x14ac:dyDescent="0.45">
      <c r="A8" s="2" t="s">
        <v>16</v>
      </c>
      <c r="B8" s="2">
        <v>0</v>
      </c>
    </row>
    <row r="9" spans="1:2" x14ac:dyDescent="0.45">
      <c r="A9" s="2" t="s">
        <v>15</v>
      </c>
      <c r="B9" s="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DA2A63FC-F737-4460-9FED-8F43E957D114}"/>
</file>

<file path=customXml/itemProps2.xml><?xml version="1.0" encoding="utf-8"?>
<ds:datastoreItem xmlns:ds="http://schemas.openxmlformats.org/officeDocument/2006/customXml" ds:itemID="{C1F0E1B0-06B0-471D-AC96-507FE14D3F1B}"/>
</file>

<file path=customXml/itemProps3.xml><?xml version="1.0" encoding="utf-8"?>
<ds:datastoreItem xmlns:ds="http://schemas.openxmlformats.org/officeDocument/2006/customXml" ds:itemID="{910C0C2B-1037-42F6-93CD-132DCF39B3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2019-05-23T18:52:04Z</dcterms:created>
  <dcterms:modified xsi:type="dcterms:W3CDTF">2020-11-19T18:27:33Z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ies>
</file>