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eng\Dropbox (Energy Innovation)\EU EPS\InputData\land\PLANAbPiaSY\"/>
    </mc:Choice>
  </mc:AlternateContent>
  <xr:revisionPtr revIDLastSave="0" documentId="13_ncr:1_{18BFBB85-9E3D-4B2E-A1BB-8979F6565689}" xr6:coauthVersionLast="46" xr6:coauthVersionMax="46" xr10:uidLastSave="{00000000-0000-0000-0000-000000000000}"/>
  <bookViews>
    <workbookView xWindow="38280" yWindow="3675" windowWidth="29040" windowHeight="17265" tabRatio="780" xr2:uid="{00000000-000D-0000-FFFF-FFFF00000000}"/>
  </bookViews>
  <sheets>
    <sheet name="About" sheetId="1" r:id="rId1"/>
    <sheet name="Eurostat - FOR_AREA" sheetId="10" r:id="rId2"/>
    <sheet name="Aff Ref" sheetId="5" r:id="rId3"/>
    <sheet name="Set Asides" sheetId="6" r:id="rId4"/>
    <sheet name="Avoided Def" sheetId="7" r:id="rId5"/>
    <sheet name="Impr Forest Mgmt" sheetId="9" r:id="rId6"/>
    <sheet name="PLANAbPiaSY" sheetId="3" r:id="rId7"/>
  </sheets>
  <definedNames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5" l="1"/>
  <c r="B28" i="5"/>
  <c r="A22" i="6"/>
  <c r="A39" i="6" s="1"/>
  <c r="A21" i="6"/>
  <c r="A8" i="9"/>
  <c r="F49" i="5"/>
  <c r="G49" i="5" s="1"/>
  <c r="F48" i="5"/>
  <c r="G48" i="5" s="1"/>
  <c r="F47" i="5"/>
  <c r="G47" i="5" s="1"/>
  <c r="F46" i="5"/>
  <c r="G46" i="5" s="1"/>
  <c r="B53" i="5" s="1"/>
  <c r="B33" i="5"/>
  <c r="D24" i="5"/>
  <c r="C24" i="5"/>
  <c r="B54" i="5" l="1"/>
  <c r="B34" i="5"/>
  <c r="J9" i="6"/>
  <c r="J10" i="6"/>
  <c r="J8" i="6"/>
  <c r="A4" i="9"/>
  <c r="A5" i="9" s="1"/>
  <c r="A9" i="9" s="1"/>
  <c r="A25" i="9" l="1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B5" i="3"/>
  <c r="Q4" i="3" l="1"/>
  <c r="K4" i="3"/>
  <c r="B4" i="3"/>
  <c r="AE4" i="3"/>
  <c r="N4" i="3"/>
  <c r="M4" i="3"/>
  <c r="AD4" i="3"/>
  <c r="C4" i="3"/>
  <c r="Y4" i="3"/>
  <c r="S4" i="3"/>
  <c r="O4" i="3"/>
  <c r="H4" i="3"/>
  <c r="AH4" i="3"/>
  <c r="D4" i="3"/>
  <c r="AG4" i="3"/>
  <c r="AA4" i="3"/>
  <c r="W4" i="3"/>
  <c r="P4" i="3"/>
  <c r="AI4" i="3"/>
  <c r="F4" i="3"/>
  <c r="V4" i="3"/>
  <c r="I4" i="3"/>
  <c r="L4" i="3"/>
  <c r="J4" i="3"/>
  <c r="X4" i="3"/>
  <c r="AB4" i="3"/>
  <c r="AC4" i="3"/>
  <c r="T4" i="3"/>
  <c r="R4" i="3"/>
  <c r="E4" i="3"/>
  <c r="AF4" i="3"/>
  <c r="Z4" i="3"/>
  <c r="U4" i="3"/>
  <c r="G4" i="3"/>
  <c r="AJ4" i="3"/>
  <c r="C2" i="3" l="1"/>
  <c r="H2" i="3" l="1"/>
  <c r="AJ2" i="3"/>
  <c r="AD2" i="3"/>
  <c r="E2" i="3"/>
  <c r="G2" i="3"/>
  <c r="K2" i="3"/>
  <c r="AH2" i="3"/>
  <c r="D2" i="3"/>
  <c r="AG2" i="3"/>
  <c r="B2" i="3"/>
  <c r="S2" i="3"/>
  <c r="P2" i="3"/>
  <c r="M2" i="3"/>
  <c r="J2" i="3"/>
  <c r="W2" i="3"/>
  <c r="T2" i="3"/>
  <c r="Q2" i="3"/>
  <c r="N2" i="3"/>
  <c r="O2" i="3"/>
  <c r="I2" i="3"/>
  <c r="F2" i="3"/>
  <c r="X2" i="3"/>
  <c r="R2" i="3"/>
  <c r="AE2" i="3"/>
  <c r="AB2" i="3"/>
  <c r="Y2" i="3"/>
  <c r="V2" i="3"/>
  <c r="L2" i="3"/>
  <c r="AA2" i="3"/>
  <c r="U2" i="3"/>
  <c r="AI2" i="3"/>
  <c r="AF2" i="3"/>
  <c r="AC2" i="3"/>
  <c r="Z2" i="3"/>
  <c r="D3" i="3"/>
  <c r="H3" i="3"/>
  <c r="L3" i="3"/>
  <c r="P3" i="3"/>
  <c r="T3" i="3"/>
  <c r="X3" i="3"/>
  <c r="AB3" i="3"/>
  <c r="AF3" i="3"/>
  <c r="AJ3" i="3"/>
  <c r="E3" i="3"/>
  <c r="I3" i="3"/>
  <c r="M3" i="3"/>
  <c r="Q3" i="3"/>
  <c r="U3" i="3"/>
  <c r="Y3" i="3"/>
  <c r="AC3" i="3"/>
  <c r="AG3" i="3"/>
  <c r="B3" i="3"/>
  <c r="F3" i="3"/>
  <c r="J3" i="3"/>
  <c r="N3" i="3"/>
  <c r="R3" i="3"/>
  <c r="V3" i="3"/>
  <c r="Z3" i="3"/>
  <c r="AD3" i="3"/>
  <c r="AH3" i="3"/>
  <c r="C3" i="3"/>
  <c r="G3" i="3"/>
  <c r="K3" i="3"/>
  <c r="O3" i="3"/>
  <c r="S3" i="3"/>
  <c r="W3" i="3"/>
  <c r="AA3" i="3"/>
  <c r="AE3" i="3"/>
  <c r="AI3" i="3"/>
</calcChain>
</file>

<file path=xl/sharedStrings.xml><?xml version="1.0" encoding="utf-8"?>
<sst xmlns="http://schemas.openxmlformats.org/spreadsheetml/2006/main" count="519" uniqueCount="186">
  <si>
    <t>PLANAbPiaSY Potential Land Area Newly Affected by Policy in a Single Year</t>
  </si>
  <si>
    <t>Sources: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</si>
  <si>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</si>
  <si>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</si>
  <si>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</si>
  <si>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</si>
  <si>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</si>
  <si>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</si>
  <si>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acres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</si>
  <si>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</si>
  <si>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</si>
  <si>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</si>
  <si>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</si>
  <si>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acres able to be afforested or reforested per year</t>
  </si>
  <si>
    <t>acres, so this represents converting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</si>
  <si>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</si>
  <si>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</si>
  <si>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</si>
  <si>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</si>
  <si>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</si>
  <si>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</si>
  <si>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</si>
  <si>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period (2016-2050) is 35 years long, so if the policy were to</t>
  </si>
  <si>
    <t>be implemented in full strength throughout the entire model run,</t>
  </si>
  <si>
    <t>by the end.</t>
  </si>
  <si>
    <t>potential reduction in timber harvesting achievable per year</t>
  </si>
  <si>
    <t>When logging occurs but does not change the land type from forest to non-forest,</t>
  </si>
  <si>
    <t>this does not count as deforestation for purposes of this model.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</si>
  <si>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</si>
  <si>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</si>
  <si>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</si>
  <si>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See the "Set Asides" tab for calculations pertaining to potential</t>
  </si>
  <si>
    <t>Potential Annual Avoided Deforestation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</si>
  <si>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</si>
  <si>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</si>
  <si>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</si>
  <si>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Overall Rates of Forestry Best Management Practices</t>
  </si>
  <si>
    <t>Unlike afforestation/reforestatin and set-asides, improved forest management has</t>
  </si>
  <si>
    <t>Fraction Achievable Each Year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</si>
  <si>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</si>
  <si>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</si>
  <si>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</si>
  <si>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</si>
  <si>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</si>
  <si>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</si>
  <si>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</si>
  <si>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</si>
  <si>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</si>
  <si>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available for forest set-asides per year</t>
  </si>
  <si>
    <t>acres potentially affected by improved forest management per year</t>
  </si>
  <si>
    <t>Notes</t>
  </si>
  <si>
    <t>Avoid deforestion, peatland restoration, and forest restoration policies</t>
  </si>
  <si>
    <t>present scale by 2% of its current level per year.  The model run</t>
  </si>
  <si>
    <t>there would be a total 70% reduction in timber harvesting per year</t>
  </si>
  <si>
    <t>Potential Land Area (acres/year)</t>
  </si>
  <si>
    <t>Total EU Forest Acreage</t>
  </si>
  <si>
    <t>Eurostat Data Browser</t>
  </si>
  <si>
    <t>Area of wooded land (online data code: FOR_AREA)</t>
  </si>
  <si>
    <t>https://ec.europa.eu/eurostat/databrowser/view/for_area/default/table?lang=en</t>
  </si>
  <si>
    <t>Data extracted on 12/02/2021 00:39:57 from [ESTAT]</t>
  </si>
  <si>
    <t xml:space="preserve">Dataset: </t>
  </si>
  <si>
    <t>Area of wooded land (source: FAO - FE) [FOR_AREA]</t>
  </si>
  <si>
    <t xml:space="preserve">Last updated: </t>
  </si>
  <si>
    <t>07/12/2020 23:00</t>
  </si>
  <si>
    <t>Time frequency</t>
  </si>
  <si>
    <t>Annual</t>
  </si>
  <si>
    <t>Unit of measure</t>
  </si>
  <si>
    <t>Thousand hectares</t>
  </si>
  <si>
    <t>Forestry indicators</t>
  </si>
  <si>
    <t>Forest</t>
  </si>
  <si>
    <t>TIME</t>
  </si>
  <si>
    <t>1990</t>
  </si>
  <si>
    <t/>
  </si>
  <si>
    <t>2000</t>
  </si>
  <si>
    <t>2010</t>
  </si>
  <si>
    <t>2015</t>
  </si>
  <si>
    <t>2016</t>
  </si>
  <si>
    <t>2017</t>
  </si>
  <si>
    <t>2018</t>
  </si>
  <si>
    <t>2019</t>
  </si>
  <si>
    <t>2020</t>
  </si>
  <si>
    <t>GEO (Labels)</t>
  </si>
  <si>
    <t>European Union - 27 countries (from 2020)</t>
  </si>
  <si>
    <t>European Union - 28 countries (2013-2020)</t>
  </si>
  <si>
    <t>:</t>
  </si>
  <si>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</si>
  <si>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</si>
  <si>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</si>
  <si>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</si>
  <si>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</si>
  <si>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</si>
  <si>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</si>
  <si>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</si>
  <si>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</si>
  <si>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</si>
  <si>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</si>
  <si>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</si>
  <si>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</si>
  <si>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</si>
  <si>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</si>
  <si>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</si>
  <si>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</si>
  <si>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</si>
  <si>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</si>
  <si>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</si>
  <si>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</si>
  <si>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</si>
  <si>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</si>
  <si>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</si>
  <si>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</si>
  <si>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</si>
  <si>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Liechtenstein</t>
  </si>
  <si>
    <t>Norway</t>
  </si>
  <si>
    <t>Switzerland</t>
  </si>
  <si>
    <t>United Kingdom</t>
  </si>
  <si>
    <t>Bosnia and Herzegovina</t>
  </si>
  <si>
    <t>Special value</t>
  </si>
  <si>
    <t>not available</t>
  </si>
  <si>
    <t>acres per hectare</t>
  </si>
  <si>
    <t>thousand hectares</t>
  </si>
  <si>
    <t>Total</t>
  </si>
  <si>
    <t>EU forest area has been Increasing in all regions</t>
  </si>
  <si>
    <t>Forest Europe</t>
  </si>
  <si>
    <t>p. 34</t>
  </si>
  <si>
    <t>https://foresteurope.org/wp-content/uploads/2016/08/SoEF_2020.pdf</t>
  </si>
  <si>
    <t>State of Europe's Forests 2020 Report</t>
  </si>
  <si>
    <t>In the EU, forest area in each region and total area have been increasing.</t>
  </si>
  <si>
    <t>Forest Europe State of Europe's Forests 2020 Report (p. 34):</t>
  </si>
  <si>
    <t>We assume that logging in the EU generally occurs on land that remains forest afterward,</t>
  </si>
  <si>
    <t>deforestation in the EU.</t>
  </si>
  <si>
    <t>reduction in timber harvesting in the EU.</t>
  </si>
  <si>
    <t>Annual Harvested Area</t>
  </si>
  <si>
    <t>Source: Ceccherini et al 2020, Figure 3a</t>
  </si>
  <si>
    <t>Annual Area Harvested</t>
  </si>
  <si>
    <t>Ceccherini et al</t>
  </si>
  <si>
    <t>Abrupt increase in harvested forest area over Europe after 2015</t>
  </si>
  <si>
    <t>https://www.nature.com/articles/s41586-020-2438-y</t>
  </si>
  <si>
    <t>Figure 3a</t>
  </si>
  <si>
    <t>Pixels</t>
  </si>
  <si>
    <t>Y-axis (thousand ha)</t>
  </si>
  <si>
    <t>Year</t>
  </si>
  <si>
    <t>n/a</t>
  </si>
  <si>
    <t>Estimated pixel measurements:</t>
  </si>
  <si>
    <t>Area Cut/Harvested per Year</t>
  </si>
  <si>
    <t>are not used in the U.S. version of the model. We assume the same for the EU.</t>
  </si>
  <si>
    <t>Area Available for Afforestation and Reforestation</t>
  </si>
  <si>
    <t>Total forest area and prevalance of best management practices</t>
  </si>
  <si>
    <t>Afforestation/Reforestation Potential</t>
  </si>
  <si>
    <t>Natural forests and grasslands</t>
  </si>
  <si>
    <t>Commercial forests</t>
  </si>
  <si>
    <t>Land for bioenergy</t>
  </si>
  <si>
    <t>2011 Actual</t>
  </si>
  <si>
    <t>2050 Low emission scenario</t>
  </si>
  <si>
    <t>Forested land uses (million hectares)</t>
  </si>
  <si>
    <t>million hectares</t>
  </si>
  <si>
    <t>Total EU28 land area is roughly</t>
  </si>
  <si>
    <t>million hectares, which is also equal to</t>
  </si>
  <si>
    <t>of EU28 land area</t>
  </si>
  <si>
    <t>into forest (on top of forest lands existing in 2011).</t>
  </si>
  <si>
    <t>Area Available Afforestation and Reforestation</t>
  </si>
  <si>
    <t>Source: Strappason et al 2016, Figure 7</t>
  </si>
  <si>
    <t>Strappason et al</t>
  </si>
  <si>
    <t>Land use futures in Europe</t>
  </si>
  <si>
    <t>https://www.imperial.ac.uk/media/imperial-college/grantham-institute/public/publications/briefing-papers/Land-Use-Futures-in-Europe---web-version-v3.pdf</t>
  </si>
  <si>
    <t>Figure 1 (total EU28 land area) and Figure 7 (forestation potential)</t>
  </si>
  <si>
    <t>million ha</t>
  </si>
  <si>
    <t>thousand ha</t>
  </si>
  <si>
    <t>workforce or tree availability.</t>
  </si>
  <si>
    <t>Period</t>
  </si>
  <si>
    <t>1994-1999</t>
  </si>
  <si>
    <t>2000-2007</t>
  </si>
  <si>
    <t>2007-2013</t>
  </si>
  <si>
    <t>2014-2020</t>
  </si>
  <si>
    <t>Unit</t>
  </si>
  <si>
    <t>Afforested Area</t>
  </si>
  <si>
    <t># of Years</t>
  </si>
  <si>
    <t>Conversion to Acres</t>
  </si>
  <si>
    <t>Acres/Year</t>
  </si>
  <si>
    <t>We assume an average of the afforestation rates.</t>
  </si>
  <si>
    <t>The level of afforestation in the EU has been decreasing over time (source: Eustafor):</t>
  </si>
  <si>
    <t>years to afforest/reforest</t>
  </si>
  <si>
    <t>Eustafor (European State Forest Association)</t>
  </si>
  <si>
    <t>https://eustafor.eu/how-to-afforest-for-the-future/</t>
  </si>
  <si>
    <t>How to afforest for the future?</t>
  </si>
  <si>
    <t>see paragraph 4 for historical rates of afforestation</t>
  </si>
  <si>
    <t>p. 108, forest area in reporting countires is certified as under sustainable forest management: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</si>
</sst>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0.0%"/>
    <numFmt numFmtId="166" formatCode="#,##0.##########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name val="Arial"/>
    </font>
    <font>
      <b/>
      <sz val="9"/>
      <name val="Arial"/>
    </font>
    <font>
      <b/>
      <sz val="9"/>
      <color indexed="9"/>
      <name val="Arial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mediumGray">
        <bgColor indexed="22"/>
      </patternFill>
    </fill>
    <fill>
      <patternFill patternType="solid">
        <fgColor rgb="FFDCE6F1"/>
      </patternFill>
    </fill>
    <fill>
      <patternFill patternType="solid">
        <fgColor rgb="FFF6F6F6"/>
      </patternFill>
    </fill>
  </fills>
  <borders count="1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43" fontId="2" fillId="0" borderId="0" applyFon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0" borderId="0" xfId="0" applyFont="1" applyFill="1"/>
    <xf numFmtId="0" fontId="0" fillId="0" borderId="0" xfId="0" applyAlignment="1">
      <alignment horizontal="left"/>
    </xf>
    <xf numFmtId="0" fontId="0" fillId="0" borderId="0" xfId="0" applyFont="1"/>
    <xf numFmtId="11" fontId="0" fillId="0" borderId="0" xfId="0" applyNumberFormat="1"/>
    <xf numFmtId="11" fontId="1" fillId="0" borderId="0" xfId="0" applyNumberFormat="1" applyFont="1"/>
    <xf numFmtId="0" fontId="3" fillId="0" borderId="0" xfId="2"/>
    <xf numFmtId="165" fontId="0" fillId="0" borderId="0" xfId="1" applyNumberFormat="1" applyFont="1"/>
    <xf numFmtId="0" fontId="4" fillId="0" borderId="0" xfId="0" applyFont="1"/>
    <xf numFmtId="0" fontId="0" fillId="4" borderId="0" xfId="0" applyNumberFormat="1" applyFill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6" fillId="0" borderId="0" xfId="3" applyFont="1" applyAlignment="1">
      <alignment horizontal="left" vertical="center"/>
    </xf>
    <xf numFmtId="0" fontId="5" fillId="0" borderId="0" xfId="3"/>
    <xf numFmtId="0" fontId="7" fillId="0" borderId="0" xfId="3" applyFont="1" applyAlignment="1">
      <alignment horizontal="left" vertical="center"/>
    </xf>
    <xf numFmtId="0" fontId="8" fillId="5" borderId="1" xfId="3" applyFont="1" applyFill="1" applyBorder="1" applyAlignment="1">
      <alignment horizontal="right" vertical="center"/>
    </xf>
    <xf numFmtId="0" fontId="7" fillId="6" borderId="1" xfId="3" applyFont="1" applyFill="1" applyBorder="1" applyAlignment="1">
      <alignment horizontal="left" vertical="center"/>
    </xf>
    <xf numFmtId="0" fontId="5" fillId="7" borderId="0" xfId="3" applyFill="1"/>
    <xf numFmtId="0" fontId="7" fillId="8" borderId="1" xfId="3" applyFont="1" applyFill="1" applyBorder="1" applyAlignment="1">
      <alignment horizontal="left" vertical="center"/>
    </xf>
    <xf numFmtId="166" fontId="6" fillId="0" borderId="0" xfId="3" applyNumberFormat="1" applyFont="1" applyAlignment="1">
      <alignment horizontal="right" vertical="center" shrinkToFit="1"/>
    </xf>
    <xf numFmtId="3" fontId="6" fillId="0" borderId="0" xfId="3" applyNumberFormat="1" applyFont="1" applyAlignment="1">
      <alignment horizontal="right" vertical="center" shrinkToFit="1"/>
    </xf>
    <xf numFmtId="4" fontId="6" fillId="0" borderId="0" xfId="3" applyNumberFormat="1" applyFont="1" applyAlignment="1">
      <alignment horizontal="right" vertical="center" shrinkToFit="1"/>
    </xf>
    <xf numFmtId="166" fontId="6" fillId="9" borderId="0" xfId="3" applyNumberFormat="1" applyFont="1" applyFill="1" applyAlignment="1">
      <alignment horizontal="right" vertical="center" shrinkToFit="1"/>
    </xf>
    <xf numFmtId="3" fontId="6" fillId="9" borderId="0" xfId="3" applyNumberFormat="1" applyFont="1" applyFill="1" applyAlignment="1">
      <alignment horizontal="right" vertical="center" shrinkToFit="1"/>
    </xf>
    <xf numFmtId="4" fontId="6" fillId="9" borderId="0" xfId="3" applyNumberFormat="1" applyFont="1" applyFill="1" applyAlignment="1">
      <alignment horizontal="right" vertical="center" shrinkToFit="1"/>
    </xf>
    <xf numFmtId="0" fontId="1" fillId="0" borderId="2" xfId="0" applyFont="1" applyBorder="1"/>
    <xf numFmtId="0" fontId="0" fillId="0" borderId="0" xfId="0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ill="1" applyAlignment="1">
      <alignment horizontal="left"/>
    </xf>
    <xf numFmtId="0" fontId="3" fillId="0" borderId="0" xfId="2" applyFill="1"/>
    <xf numFmtId="0" fontId="3" fillId="0" borderId="0" xfId="2" applyFill="1" applyAlignment="1">
      <alignment wrapText="1"/>
    </xf>
    <xf numFmtId="0" fontId="3" fillId="0" borderId="0" xfId="2" applyAlignment="1">
      <alignment wrapText="1"/>
    </xf>
    <xf numFmtId="3" fontId="0" fillId="0" borderId="0" xfId="4" applyNumberFormat="1" applyFont="1" applyAlignment="1">
      <alignment horizontal="center"/>
    </xf>
    <xf numFmtId="0" fontId="0" fillId="0" borderId="0" xfId="0" applyFill="1" applyBorder="1"/>
    <xf numFmtId="0" fontId="8" fillId="5" borderId="1" xfId="3" applyFont="1" applyFill="1" applyBorder="1" applyAlignment="1">
      <alignment horizontal="left" vertical="center"/>
    </xf>
    <xf numFmtId="0" fontId="0" fillId="0" borderId="0" xfId="0" applyAlignment="1">
      <alignment horizontal="left" wrapText="1"/>
    </xf>
    <xf numFmtId="9" fontId="1" fillId="0" borderId="0" xfId="1" applyFont="1"/>
    <xf numFmtId="9" fontId="0" fillId="0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10" xfId="0" applyBorder="1"/>
    <xf numFmtId="0" fontId="0" fillId="0" borderId="3" xfId="0" applyBorder="1"/>
    <xf numFmtId="0" fontId="1" fillId="0" borderId="6" xfId="0" applyFont="1" applyBorder="1"/>
    <xf numFmtId="0" fontId="0" fillId="0" borderId="9" xfId="0" applyBorder="1"/>
    <xf numFmtId="0" fontId="0" fillId="0" borderId="8" xfId="0" applyBorder="1"/>
    <xf numFmtId="0" fontId="1" fillId="0" borderId="11" xfId="0" applyFont="1" applyBorder="1"/>
    <xf numFmtId="11" fontId="0" fillId="4" borderId="0" xfId="0" applyNumberFormat="1" applyFill="1"/>
    <xf numFmtId="1" fontId="0" fillId="4" borderId="0" xfId="0" applyNumberFormat="1" applyFill="1"/>
  </cellXfs>
  <cellStyles count="5">
    <cellStyle name="Comma" xfId="4" builtinId="3"/>
    <cellStyle name="Hyperlink" xfId="2" builtinId="8"/>
    <cellStyle name="Normal" xfId="0" builtinId="0"/>
    <cellStyle name="Normal 2" xfId="3" xr:uid="{3A22D7C4-E531-4EEE-B82C-81D88E508E79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3</xdr:row>
      <xdr:rowOff>57150</xdr:rowOff>
    </xdr:from>
    <xdr:to>
      <xdr:col>6</xdr:col>
      <xdr:colOff>573532</xdr:colOff>
      <xdr:row>17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5A36C4-0EA6-4C52-8415-F5B2274D5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609600"/>
          <a:ext cx="6345682" cy="2647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</xdr:row>
      <xdr:rowOff>1</xdr:rowOff>
    </xdr:from>
    <xdr:to>
      <xdr:col>7</xdr:col>
      <xdr:colOff>66530</xdr:colOff>
      <xdr:row>17</xdr:row>
      <xdr:rowOff>125226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D4F8C7-25DC-4B3C-A39A-C60796B3B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80976"/>
          <a:ext cx="5081442" cy="2857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56029</xdr:rowOff>
    </xdr:from>
    <xdr:to>
      <xdr:col>4</xdr:col>
      <xdr:colOff>563188</xdr:colOff>
      <xdr:row>12</xdr:row>
      <xdr:rowOff>172850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62359A7-553A-4E37-BEF5-EAC84FFB3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4617"/>
          <a:ext cx="3656012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databrowser/view/for_area/default/table?lang=en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nature.com/articles/s41586-020-2438-y" TargetMode="External"/><Relationship Id="rId1" Type="http://schemas.openxmlformats.org/officeDocument/2006/relationships/hyperlink" Target="https://www.imperial.ac.uk/media/imperial-college/grantham-institute/public/publications/briefing-papers/Land-Use-Futures-in-Europe---web-version-v3.pdf" TargetMode="External"/><Relationship Id="rId6" Type="http://schemas.openxmlformats.org/officeDocument/2006/relationships/hyperlink" Target="https://foresteurope.org/wp-content/uploads/2016/08/SoEF_2020.pdf" TargetMode="External"/><Relationship Id="rId5" Type="http://schemas.openxmlformats.org/officeDocument/2006/relationships/hyperlink" Target="https://eustafor.eu/how-to-afforest-for-the-future/" TargetMode="External"/><Relationship Id="rId4" Type="http://schemas.openxmlformats.org/officeDocument/2006/relationships/hyperlink" Target="https://foresteurope.org/wp-content/uploads/2016/08/SoEF_2020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"/>
  <sheetViews>
    <sheetView tabSelected="1" zoomScale="85" zoomScaleNormal="85" workbookViewId="0"/>
  </sheetViews>
  <sheetFormatPr defaultRowHeight="14.25" x14ac:dyDescent="0.45"/>
  <cols>
    <col min="1" max="1" width="9.06640625" customWidth="1"/>
    <col min="2" max="2" width="59.8632812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4" t="s">
        <v>145</v>
      </c>
    </row>
    <row r="4" spans="1:2" x14ac:dyDescent="0.45">
      <c r="B4" s="32" t="s">
        <v>161</v>
      </c>
    </row>
    <row r="5" spans="1:2" x14ac:dyDescent="0.45">
      <c r="B5" s="45">
        <v>2016</v>
      </c>
    </row>
    <row r="6" spans="1:2" x14ac:dyDescent="0.45">
      <c r="B6" s="32" t="s">
        <v>162</v>
      </c>
    </row>
    <row r="7" spans="1:2" ht="42.75" x14ac:dyDescent="0.45">
      <c r="B7" s="47" t="s">
        <v>163</v>
      </c>
    </row>
    <row r="8" spans="1:2" x14ac:dyDescent="0.45">
      <c r="B8" s="32" t="s">
        <v>164</v>
      </c>
    </row>
    <row r="9" spans="1:2" x14ac:dyDescent="0.45">
      <c r="B9" s="32"/>
    </row>
    <row r="10" spans="1:2" x14ac:dyDescent="0.45">
      <c r="B10" s="32" t="s">
        <v>181</v>
      </c>
    </row>
    <row r="11" spans="1:2" x14ac:dyDescent="0.45">
      <c r="B11" s="45">
        <v>2017</v>
      </c>
    </row>
    <row r="12" spans="1:2" x14ac:dyDescent="0.45">
      <c r="B12" s="32" t="s">
        <v>183</v>
      </c>
    </row>
    <row r="13" spans="1:2" x14ac:dyDescent="0.45">
      <c r="B13" s="46" t="s">
        <v>182</v>
      </c>
    </row>
    <row r="14" spans="1:2" x14ac:dyDescent="0.45">
      <c r="B14" s="50" t="s">
        <v>184</v>
      </c>
    </row>
    <row r="16" spans="1:2" x14ac:dyDescent="0.45">
      <c r="B16" s="4" t="s">
        <v>133</v>
      </c>
    </row>
    <row r="17" spans="2:2" x14ac:dyDescent="0.45">
      <c r="B17" t="s">
        <v>134</v>
      </c>
    </row>
    <row r="18" spans="2:2" x14ac:dyDescent="0.45">
      <c r="B18" s="6">
        <v>2020</v>
      </c>
    </row>
    <row r="19" spans="2:2" x14ac:dyDescent="0.45">
      <c r="B19" t="s">
        <v>135</v>
      </c>
    </row>
    <row r="20" spans="2:2" x14ac:dyDescent="0.45">
      <c r="B20" s="10" t="s">
        <v>136</v>
      </c>
    </row>
    <row r="21" spans="2:2" x14ac:dyDescent="0.45">
      <c r="B21" t="s">
        <v>137</v>
      </c>
    </row>
    <row r="23" spans="2:2" x14ac:dyDescent="0.45">
      <c r="B23" s="4" t="s">
        <v>121</v>
      </c>
    </row>
    <row r="24" spans="2:2" x14ac:dyDescent="0.45">
      <c r="B24" t="s">
        <v>122</v>
      </c>
    </row>
    <row r="25" spans="2:2" x14ac:dyDescent="0.45">
      <c r="B25" s="6">
        <v>2020</v>
      </c>
    </row>
    <row r="26" spans="2:2" x14ac:dyDescent="0.45">
      <c r="B26" t="s">
        <v>125</v>
      </c>
    </row>
    <row r="27" spans="2:2" x14ac:dyDescent="0.45">
      <c r="B27" s="10" t="s">
        <v>124</v>
      </c>
    </row>
    <row r="28" spans="2:2" x14ac:dyDescent="0.45">
      <c r="B28" t="s">
        <v>123</v>
      </c>
    </row>
    <row r="30" spans="2:2" x14ac:dyDescent="0.45">
      <c r="B30" s="4" t="s">
        <v>146</v>
      </c>
    </row>
    <row r="31" spans="2:2" x14ac:dyDescent="0.45">
      <c r="B31" t="s">
        <v>56</v>
      </c>
    </row>
    <row r="32" spans="2:2" x14ac:dyDescent="0.45">
      <c r="B32" t="s">
        <v>57</v>
      </c>
    </row>
    <row r="33" spans="1:3" ht="28.5" x14ac:dyDescent="0.45">
      <c r="B33" s="48" t="s">
        <v>58</v>
      </c>
    </row>
    <row r="35" spans="1:3" x14ac:dyDescent="0.45">
      <c r="B35" s="6" t="s">
        <v>122</v>
      </c>
    </row>
    <row r="36" spans="1:3" x14ac:dyDescent="0.45">
      <c r="B36" s="6">
        <v>2020</v>
      </c>
    </row>
    <row r="37" spans="1:3" x14ac:dyDescent="0.45">
      <c r="B37" s="6" t="s">
        <v>125</v>
      </c>
    </row>
    <row r="38" spans="1:3" x14ac:dyDescent="0.45">
      <c r="B38" s="48" t="s">
        <v>124</v>
      </c>
    </row>
    <row r="39" spans="1:3" ht="28.5" x14ac:dyDescent="0.45">
      <c r="B39" s="52" t="s">
        <v>185</v>
      </c>
      <c r="C39" s="54">
        <v>0.52</v>
      </c>
    </row>
    <row r="40" spans="1:3" x14ac:dyDescent="0.45">
      <c r="B40" s="52"/>
    </row>
    <row r="42" spans="1:3" s="7" customFormat="1" x14ac:dyDescent="0.45">
      <c r="A42" s="1" t="s">
        <v>50</v>
      </c>
    </row>
    <row r="43" spans="1:3" x14ac:dyDescent="0.45">
      <c r="A43" s="32" t="s">
        <v>51</v>
      </c>
      <c r="B43" s="32"/>
    </row>
    <row r="44" spans="1:3" x14ac:dyDescent="0.45">
      <c r="A44" s="32" t="s">
        <v>144</v>
      </c>
      <c r="B44" s="32"/>
    </row>
    <row r="46" spans="1:3" x14ac:dyDescent="0.45">
      <c r="A46">
        <v>2.47105</v>
      </c>
      <c r="B46" t="s">
        <v>118</v>
      </c>
    </row>
  </sheetData>
  <hyperlinks>
    <hyperlink ref="B7" r:id="rId1" xr:uid="{00000000-0004-0000-0000-000000000000}"/>
    <hyperlink ref="B20" r:id="rId2" xr:uid="{00000000-0004-0000-0000-000001000000}"/>
    <hyperlink ref="B33" r:id="rId3" xr:uid="{14260C76-5F0C-4F22-BF90-0BCA2A3C6500}"/>
    <hyperlink ref="B27" r:id="rId4" xr:uid="{A6459D9B-1346-427C-BCC5-D157AAF3E153}"/>
    <hyperlink ref="B13" r:id="rId5" xr:uid="{F8D4E45D-1C2D-4EAF-B7F3-2CA5EE6C34CB}"/>
    <hyperlink ref="B38" r:id="rId6" xr:uid="{70CFBAA4-0C5C-45C6-B7D3-B1E9CF61D267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63C88-E03F-4E78-8736-473067909D9E}">
  <dimension ref="A1:S46"/>
  <sheetViews>
    <sheetView workbookViewId="0">
      <pane xSplit="1" ySplit="10" topLeftCell="B11" activePane="bottomRight" state="frozen"/>
      <selection pane="topRight"/>
      <selection pane="bottomLeft"/>
      <selection pane="bottomRight"/>
    </sheetView>
  </sheetViews>
  <sheetFormatPr defaultRowHeight="11.35" customHeight="1" x14ac:dyDescent="0.45"/>
  <cols>
    <col min="1" max="1" width="29.86328125" style="18" customWidth="1"/>
    <col min="2" max="2" width="9.9296875" style="18" customWidth="1"/>
    <col min="3" max="3" width="5" style="18" customWidth="1"/>
    <col min="4" max="4" width="9.9296875" style="18" customWidth="1"/>
    <col min="5" max="5" width="5" style="18" customWidth="1"/>
    <col min="6" max="6" width="9.9296875" style="18" customWidth="1"/>
    <col min="7" max="7" width="5" style="18" customWidth="1"/>
    <col min="8" max="8" width="9.9296875" style="18" customWidth="1"/>
    <col min="9" max="9" width="5" style="18" customWidth="1"/>
    <col min="10" max="10" width="9.9296875" style="18" customWidth="1"/>
    <col min="11" max="11" width="5" style="18" customWidth="1"/>
    <col min="12" max="12" width="9.9296875" style="18" customWidth="1"/>
    <col min="13" max="13" width="5" style="18" customWidth="1"/>
    <col min="14" max="14" width="9.9296875" style="18" customWidth="1"/>
    <col min="15" max="15" width="5" style="18" customWidth="1"/>
    <col min="16" max="16" width="9.9296875" style="18" customWidth="1"/>
    <col min="17" max="17" width="5" style="18" customWidth="1"/>
    <col min="18" max="18" width="9.9296875" style="18" customWidth="1"/>
    <col min="19" max="19" width="5" style="18" customWidth="1"/>
    <col min="20" max="16384" width="9.06640625" style="18"/>
  </cols>
  <sheetData>
    <row r="1" spans="1:19" x14ac:dyDescent="0.45">
      <c r="A1" s="17" t="s">
        <v>59</v>
      </c>
    </row>
    <row r="2" spans="1:19" x14ac:dyDescent="0.45">
      <c r="A2" s="17" t="s">
        <v>60</v>
      </c>
      <c r="B2" s="19" t="s">
        <v>61</v>
      </c>
    </row>
    <row r="3" spans="1:19" x14ac:dyDescent="0.45">
      <c r="A3" s="17" t="s">
        <v>62</v>
      </c>
      <c r="B3" s="17" t="s">
        <v>63</v>
      </c>
    </row>
    <row r="5" spans="1:19" x14ac:dyDescent="0.45">
      <c r="A5" s="19" t="s">
        <v>64</v>
      </c>
      <c r="C5" s="17" t="s">
        <v>65</v>
      </c>
    </row>
    <row r="6" spans="1:19" x14ac:dyDescent="0.45">
      <c r="A6" s="19" t="s">
        <v>66</v>
      </c>
      <c r="C6" s="17" t="s">
        <v>67</v>
      </c>
    </row>
    <row r="7" spans="1:19" x14ac:dyDescent="0.45">
      <c r="A7" s="19" t="s">
        <v>68</v>
      </c>
      <c r="C7" s="17" t="s">
        <v>69</v>
      </c>
    </row>
    <row r="9" spans="1:19" x14ac:dyDescent="0.45">
      <c r="A9" s="20" t="s">
        <v>70</v>
      </c>
      <c r="B9" s="51" t="s">
        <v>71</v>
      </c>
      <c r="C9" s="51" t="s">
        <v>72</v>
      </c>
      <c r="D9" s="51" t="s">
        <v>73</v>
      </c>
      <c r="E9" s="51" t="s">
        <v>72</v>
      </c>
      <c r="F9" s="51" t="s">
        <v>74</v>
      </c>
      <c r="G9" s="51" t="s">
        <v>72</v>
      </c>
      <c r="H9" s="51" t="s">
        <v>75</v>
      </c>
      <c r="I9" s="51" t="s">
        <v>72</v>
      </c>
      <c r="J9" s="51" t="s">
        <v>76</v>
      </c>
      <c r="K9" s="51" t="s">
        <v>72</v>
      </c>
      <c r="L9" s="51" t="s">
        <v>77</v>
      </c>
      <c r="M9" s="51" t="s">
        <v>72</v>
      </c>
      <c r="N9" s="51" t="s">
        <v>78</v>
      </c>
      <c r="O9" s="51" t="s">
        <v>72</v>
      </c>
      <c r="P9" s="51" t="s">
        <v>79</v>
      </c>
      <c r="Q9" s="51" t="s">
        <v>72</v>
      </c>
      <c r="R9" s="51" t="s">
        <v>80</v>
      </c>
      <c r="S9" s="51" t="s">
        <v>72</v>
      </c>
    </row>
    <row r="10" spans="1:19" x14ac:dyDescent="0.45">
      <c r="A10" s="21" t="s">
        <v>81</v>
      </c>
      <c r="B10" s="22" t="s">
        <v>72</v>
      </c>
      <c r="C10" s="22" t="s">
        <v>72</v>
      </c>
      <c r="D10" s="22" t="s">
        <v>72</v>
      </c>
      <c r="E10" s="22" t="s">
        <v>72</v>
      </c>
      <c r="F10" s="22" t="s">
        <v>72</v>
      </c>
      <c r="G10" s="22" t="s">
        <v>72</v>
      </c>
      <c r="H10" s="22" t="s">
        <v>72</v>
      </c>
      <c r="I10" s="22" t="s">
        <v>72</v>
      </c>
      <c r="J10" s="22" t="s">
        <v>72</v>
      </c>
      <c r="K10" s="22" t="s">
        <v>72</v>
      </c>
      <c r="L10" s="22" t="s">
        <v>72</v>
      </c>
      <c r="M10" s="22" t="s">
        <v>72</v>
      </c>
      <c r="N10" s="22" t="s">
        <v>72</v>
      </c>
      <c r="O10" s="22" t="s">
        <v>72</v>
      </c>
      <c r="P10" s="22" t="s">
        <v>72</v>
      </c>
      <c r="Q10" s="22" t="s">
        <v>72</v>
      </c>
      <c r="R10" s="22" t="s">
        <v>72</v>
      </c>
      <c r="S10" s="22" t="s">
        <v>72</v>
      </c>
    </row>
    <row r="11" spans="1:19" x14ac:dyDescent="0.45">
      <c r="A11" s="23" t="s">
        <v>82</v>
      </c>
      <c r="B11" s="24">
        <v>145031.62</v>
      </c>
      <c r="C11" s="25" t="s">
        <v>72</v>
      </c>
      <c r="D11" s="24">
        <v>151626.76</v>
      </c>
      <c r="E11" s="25" t="s">
        <v>72</v>
      </c>
      <c r="F11" s="24">
        <v>156440.47</v>
      </c>
      <c r="G11" s="25" t="s">
        <v>72</v>
      </c>
      <c r="H11" s="24">
        <v>158084.15</v>
      </c>
      <c r="I11" s="25" t="s">
        <v>72</v>
      </c>
      <c r="J11" s="24">
        <v>158296.92000000001</v>
      </c>
      <c r="K11" s="25" t="s">
        <v>72</v>
      </c>
      <c r="L11" s="24">
        <v>158511.72</v>
      </c>
      <c r="M11" s="25" t="s">
        <v>72</v>
      </c>
      <c r="N11" s="24">
        <v>158694.54</v>
      </c>
      <c r="O11" s="25" t="s">
        <v>72</v>
      </c>
      <c r="P11" s="26">
        <v>158877.20000000001</v>
      </c>
      <c r="Q11" s="25" t="s">
        <v>72</v>
      </c>
      <c r="R11" s="24">
        <v>159058.85</v>
      </c>
      <c r="S11" s="25" t="s">
        <v>72</v>
      </c>
    </row>
    <row r="12" spans="1:19" x14ac:dyDescent="0.45">
      <c r="A12" s="23" t="s">
        <v>83</v>
      </c>
      <c r="B12" s="27">
        <v>147809.62</v>
      </c>
      <c r="C12" s="28" t="s">
        <v>72</v>
      </c>
      <c r="D12" s="27">
        <v>154580.76</v>
      </c>
      <c r="E12" s="28" t="s">
        <v>72</v>
      </c>
      <c r="F12" s="27">
        <v>159499.47</v>
      </c>
      <c r="G12" s="28" t="s">
        <v>72</v>
      </c>
      <c r="H12" s="27">
        <v>161239.15</v>
      </c>
      <c r="I12" s="28" t="s">
        <v>72</v>
      </c>
      <c r="J12" s="27">
        <v>161455.92000000001</v>
      </c>
      <c r="K12" s="28" t="s">
        <v>72</v>
      </c>
      <c r="L12" s="27">
        <v>161675.72</v>
      </c>
      <c r="M12" s="28" t="s">
        <v>72</v>
      </c>
      <c r="N12" s="27">
        <v>161867.54</v>
      </c>
      <c r="O12" s="28" t="s">
        <v>72</v>
      </c>
      <c r="P12" s="29">
        <v>162059.20000000001</v>
      </c>
      <c r="Q12" s="28" t="s">
        <v>72</v>
      </c>
      <c r="R12" s="28" t="s">
        <v>84</v>
      </c>
      <c r="S12" s="28" t="s">
        <v>72</v>
      </c>
    </row>
    <row r="13" spans="1:19" x14ac:dyDescent="0.45">
      <c r="A13" s="23" t="s">
        <v>85</v>
      </c>
      <c r="B13" s="26">
        <v>677.4</v>
      </c>
      <c r="C13" s="25" t="s">
        <v>72</v>
      </c>
      <c r="D13" s="26">
        <v>667.3</v>
      </c>
      <c r="E13" s="25" t="s">
        <v>72</v>
      </c>
      <c r="F13" s="24">
        <v>689.87</v>
      </c>
      <c r="G13" s="25" t="s">
        <v>72</v>
      </c>
      <c r="H13" s="26">
        <v>689.3</v>
      </c>
      <c r="I13" s="25" t="s">
        <v>72</v>
      </c>
      <c r="J13" s="26">
        <v>689.3</v>
      </c>
      <c r="K13" s="25" t="s">
        <v>72</v>
      </c>
      <c r="L13" s="26">
        <v>689.3</v>
      </c>
      <c r="M13" s="25" t="s">
        <v>72</v>
      </c>
      <c r="N13" s="26">
        <v>689.3</v>
      </c>
      <c r="O13" s="25" t="s">
        <v>72</v>
      </c>
      <c r="P13" s="26">
        <v>689.3</v>
      </c>
      <c r="Q13" s="25" t="s">
        <v>72</v>
      </c>
      <c r="R13" s="26">
        <v>689.3</v>
      </c>
      <c r="S13" s="25" t="s">
        <v>72</v>
      </c>
    </row>
    <row r="14" spans="1:19" x14ac:dyDescent="0.45">
      <c r="A14" s="23" t="s">
        <v>86</v>
      </c>
      <c r="B14" s="29">
        <v>3327</v>
      </c>
      <c r="C14" s="28" t="s">
        <v>72</v>
      </c>
      <c r="D14" s="29">
        <v>3375</v>
      </c>
      <c r="E14" s="28" t="s">
        <v>72</v>
      </c>
      <c r="F14" s="29">
        <v>3737</v>
      </c>
      <c r="G14" s="28" t="s">
        <v>72</v>
      </c>
      <c r="H14" s="29">
        <v>3833</v>
      </c>
      <c r="I14" s="28" t="s">
        <v>72</v>
      </c>
      <c r="J14" s="29">
        <v>3841</v>
      </c>
      <c r="K14" s="28" t="s">
        <v>72</v>
      </c>
      <c r="L14" s="29">
        <v>3854</v>
      </c>
      <c r="M14" s="28" t="s">
        <v>72</v>
      </c>
      <c r="N14" s="29">
        <v>3867</v>
      </c>
      <c r="O14" s="28" t="s">
        <v>72</v>
      </c>
      <c r="P14" s="29">
        <v>3880</v>
      </c>
      <c r="Q14" s="28" t="s">
        <v>72</v>
      </c>
      <c r="R14" s="29">
        <v>3893</v>
      </c>
      <c r="S14" s="28" t="s">
        <v>72</v>
      </c>
    </row>
    <row r="15" spans="1:19" x14ac:dyDescent="0.45">
      <c r="A15" s="23" t="s">
        <v>87</v>
      </c>
      <c r="B15" s="24">
        <v>2629.42</v>
      </c>
      <c r="C15" s="25" t="s">
        <v>72</v>
      </c>
      <c r="D15" s="24">
        <v>2637.29</v>
      </c>
      <c r="E15" s="25" t="s">
        <v>72</v>
      </c>
      <c r="F15" s="24">
        <v>2657.38</v>
      </c>
      <c r="G15" s="25" t="s">
        <v>72</v>
      </c>
      <c r="H15" s="24">
        <v>2668.39</v>
      </c>
      <c r="I15" s="25" t="s">
        <v>72</v>
      </c>
      <c r="J15" s="24">
        <v>2669.85</v>
      </c>
      <c r="K15" s="25" t="s">
        <v>72</v>
      </c>
      <c r="L15" s="24">
        <v>2671.66</v>
      </c>
      <c r="M15" s="25" t="s">
        <v>72</v>
      </c>
      <c r="N15" s="24">
        <v>2673.47</v>
      </c>
      <c r="O15" s="25" t="s">
        <v>72</v>
      </c>
      <c r="P15" s="24">
        <v>2675.28</v>
      </c>
      <c r="Q15" s="25" t="s">
        <v>72</v>
      </c>
      <c r="R15" s="24">
        <v>2677.09</v>
      </c>
      <c r="S15" s="25" t="s">
        <v>72</v>
      </c>
    </row>
    <row r="16" spans="1:19" x14ac:dyDescent="0.45">
      <c r="A16" s="23" t="s">
        <v>88</v>
      </c>
      <c r="B16" s="27">
        <v>531.44000000000005</v>
      </c>
      <c r="C16" s="28" t="s">
        <v>72</v>
      </c>
      <c r="D16" s="29">
        <v>571.6</v>
      </c>
      <c r="E16" s="28" t="s">
        <v>72</v>
      </c>
      <c r="F16" s="27">
        <v>586.49</v>
      </c>
      <c r="G16" s="28" t="s">
        <v>72</v>
      </c>
      <c r="H16" s="27">
        <v>624.67999999999995</v>
      </c>
      <c r="I16" s="28" t="s">
        <v>72</v>
      </c>
      <c r="J16" s="27">
        <v>624.66</v>
      </c>
      <c r="K16" s="28" t="s">
        <v>72</v>
      </c>
      <c r="L16" s="29">
        <v>625.6</v>
      </c>
      <c r="M16" s="28" t="s">
        <v>72</v>
      </c>
      <c r="N16" s="27">
        <v>626.55999999999995</v>
      </c>
      <c r="O16" s="28" t="s">
        <v>72</v>
      </c>
      <c r="P16" s="29">
        <v>627.5</v>
      </c>
      <c r="Q16" s="28" t="s">
        <v>72</v>
      </c>
      <c r="R16" s="27">
        <v>628.44000000000005</v>
      </c>
      <c r="S16" s="28" t="s">
        <v>72</v>
      </c>
    </row>
    <row r="17" spans="1:19" x14ac:dyDescent="0.45">
      <c r="A17" s="23" t="s">
        <v>89</v>
      </c>
      <c r="B17" s="26">
        <v>11300</v>
      </c>
      <c r="C17" s="25" t="s">
        <v>72</v>
      </c>
      <c r="D17" s="26">
        <v>11354</v>
      </c>
      <c r="E17" s="25" t="s">
        <v>72</v>
      </c>
      <c r="F17" s="26">
        <v>11409</v>
      </c>
      <c r="G17" s="25" t="s">
        <v>72</v>
      </c>
      <c r="H17" s="26">
        <v>11419</v>
      </c>
      <c r="I17" s="25" t="s">
        <v>72</v>
      </c>
      <c r="J17" s="26">
        <v>11419</v>
      </c>
      <c r="K17" s="25" t="s">
        <v>72</v>
      </c>
      <c r="L17" s="26">
        <v>11419</v>
      </c>
      <c r="M17" s="25" t="s">
        <v>72</v>
      </c>
      <c r="N17" s="26">
        <v>11419</v>
      </c>
      <c r="O17" s="25" t="s">
        <v>72</v>
      </c>
      <c r="P17" s="26">
        <v>11419</v>
      </c>
      <c r="Q17" s="25" t="s">
        <v>72</v>
      </c>
      <c r="R17" s="26">
        <v>11419</v>
      </c>
      <c r="S17" s="25" t="s">
        <v>72</v>
      </c>
    </row>
    <row r="18" spans="1:19" x14ac:dyDescent="0.45">
      <c r="A18" s="23" t="s">
        <v>90</v>
      </c>
      <c r="B18" s="29">
        <v>2205.9</v>
      </c>
      <c r="C18" s="28" t="s">
        <v>72</v>
      </c>
      <c r="D18" s="27">
        <v>2238.89</v>
      </c>
      <c r="E18" s="28" t="s">
        <v>72</v>
      </c>
      <c r="F18" s="27">
        <v>2336.02</v>
      </c>
      <c r="G18" s="28" t="s">
        <v>72</v>
      </c>
      <c r="H18" s="27">
        <v>2421.0100000000002</v>
      </c>
      <c r="I18" s="28" t="s">
        <v>72</v>
      </c>
      <c r="J18" s="27">
        <v>2421.25</v>
      </c>
      <c r="K18" s="28" t="s">
        <v>72</v>
      </c>
      <c r="L18" s="29">
        <v>2438.4</v>
      </c>
      <c r="M18" s="28" t="s">
        <v>72</v>
      </c>
      <c r="N18" s="29">
        <v>2438.4</v>
      </c>
      <c r="O18" s="28" t="s">
        <v>72</v>
      </c>
      <c r="P18" s="29">
        <v>2438.4</v>
      </c>
      <c r="Q18" s="28" t="s">
        <v>72</v>
      </c>
      <c r="R18" s="29">
        <v>2438.4</v>
      </c>
      <c r="S18" s="28" t="s">
        <v>72</v>
      </c>
    </row>
    <row r="19" spans="1:19" x14ac:dyDescent="0.45">
      <c r="A19" s="23" t="s">
        <v>91</v>
      </c>
      <c r="B19" s="24">
        <v>461.64</v>
      </c>
      <c r="C19" s="25" t="s">
        <v>72</v>
      </c>
      <c r="D19" s="24">
        <v>630.36</v>
      </c>
      <c r="E19" s="25" t="s">
        <v>72</v>
      </c>
      <c r="F19" s="24">
        <v>720.38</v>
      </c>
      <c r="G19" s="25" t="s">
        <v>72</v>
      </c>
      <c r="H19" s="24">
        <v>754.67</v>
      </c>
      <c r="I19" s="25" t="s">
        <v>72</v>
      </c>
      <c r="J19" s="24">
        <v>762.35</v>
      </c>
      <c r="K19" s="25" t="s">
        <v>72</v>
      </c>
      <c r="L19" s="24">
        <v>770.02</v>
      </c>
      <c r="M19" s="25" t="s">
        <v>72</v>
      </c>
      <c r="N19" s="24">
        <v>774.02</v>
      </c>
      <c r="O19" s="25" t="s">
        <v>72</v>
      </c>
      <c r="P19" s="24">
        <v>778.02</v>
      </c>
      <c r="Q19" s="25" t="s">
        <v>72</v>
      </c>
      <c r="R19" s="24">
        <v>782.02</v>
      </c>
      <c r="S19" s="25" t="s">
        <v>72</v>
      </c>
    </row>
    <row r="20" spans="1:19" x14ac:dyDescent="0.45">
      <c r="A20" s="23" t="s">
        <v>92</v>
      </c>
      <c r="B20" s="27">
        <v>3298.55</v>
      </c>
      <c r="C20" s="28" t="s">
        <v>72</v>
      </c>
      <c r="D20" s="27">
        <v>3600.23</v>
      </c>
      <c r="E20" s="28" t="s">
        <v>72</v>
      </c>
      <c r="F20" s="29">
        <v>3901.8</v>
      </c>
      <c r="G20" s="28" t="s">
        <v>72</v>
      </c>
      <c r="H20" s="29">
        <v>3901.8</v>
      </c>
      <c r="I20" s="28" t="s">
        <v>72</v>
      </c>
      <c r="J20" s="29">
        <v>3901.8</v>
      </c>
      <c r="K20" s="28" t="s">
        <v>72</v>
      </c>
      <c r="L20" s="29">
        <v>3901.8</v>
      </c>
      <c r="M20" s="28" t="s">
        <v>72</v>
      </c>
      <c r="N20" s="29">
        <v>3901.8</v>
      </c>
      <c r="O20" s="28" t="s">
        <v>72</v>
      </c>
      <c r="P20" s="29">
        <v>3901.8</v>
      </c>
      <c r="Q20" s="28" t="s">
        <v>72</v>
      </c>
      <c r="R20" s="29">
        <v>3901.8</v>
      </c>
      <c r="S20" s="28" t="s">
        <v>72</v>
      </c>
    </row>
    <row r="21" spans="1:19" x14ac:dyDescent="0.45">
      <c r="A21" s="23" t="s">
        <v>93</v>
      </c>
      <c r="B21" s="24">
        <v>13904.66</v>
      </c>
      <c r="C21" s="25" t="s">
        <v>72</v>
      </c>
      <c r="D21" s="24">
        <v>17093.93</v>
      </c>
      <c r="E21" s="25" t="s">
        <v>72</v>
      </c>
      <c r="F21" s="24">
        <v>18545.34</v>
      </c>
      <c r="G21" s="25" t="s">
        <v>72</v>
      </c>
      <c r="H21" s="24">
        <v>18551.18</v>
      </c>
      <c r="I21" s="25" t="s">
        <v>72</v>
      </c>
      <c r="J21" s="24">
        <v>18555.240000000002</v>
      </c>
      <c r="K21" s="25" t="s">
        <v>72</v>
      </c>
      <c r="L21" s="26">
        <v>18559.3</v>
      </c>
      <c r="M21" s="25" t="s">
        <v>72</v>
      </c>
      <c r="N21" s="24">
        <v>18563.59</v>
      </c>
      <c r="O21" s="25" t="s">
        <v>72</v>
      </c>
      <c r="P21" s="24">
        <v>18567.88</v>
      </c>
      <c r="Q21" s="25" t="s">
        <v>72</v>
      </c>
      <c r="R21" s="24">
        <v>18572.169999999998</v>
      </c>
      <c r="S21" s="25" t="s">
        <v>72</v>
      </c>
    </row>
    <row r="22" spans="1:19" x14ac:dyDescent="0.45">
      <c r="A22" s="23" t="s">
        <v>94</v>
      </c>
      <c r="B22" s="29">
        <v>14436</v>
      </c>
      <c r="C22" s="28" t="s">
        <v>72</v>
      </c>
      <c r="D22" s="29">
        <v>15288</v>
      </c>
      <c r="E22" s="28" t="s">
        <v>72</v>
      </c>
      <c r="F22" s="29">
        <v>16419</v>
      </c>
      <c r="G22" s="28" t="s">
        <v>72</v>
      </c>
      <c r="H22" s="29">
        <v>16836</v>
      </c>
      <c r="I22" s="28" t="s">
        <v>72</v>
      </c>
      <c r="J22" s="29">
        <v>16919.400000000001</v>
      </c>
      <c r="K22" s="28" t="s">
        <v>72</v>
      </c>
      <c r="L22" s="29">
        <v>17002.8</v>
      </c>
      <c r="M22" s="28" t="s">
        <v>72</v>
      </c>
      <c r="N22" s="29">
        <v>17086.2</v>
      </c>
      <c r="O22" s="28" t="s">
        <v>72</v>
      </c>
      <c r="P22" s="29">
        <v>17169.599999999999</v>
      </c>
      <c r="Q22" s="28" t="s">
        <v>72</v>
      </c>
      <c r="R22" s="29">
        <v>17253</v>
      </c>
      <c r="S22" s="28" t="s">
        <v>72</v>
      </c>
    </row>
    <row r="23" spans="1:19" x14ac:dyDescent="0.45">
      <c r="A23" s="23" t="s">
        <v>95</v>
      </c>
      <c r="B23" s="26">
        <v>1850</v>
      </c>
      <c r="C23" s="25" t="s">
        <v>72</v>
      </c>
      <c r="D23" s="26">
        <v>1885</v>
      </c>
      <c r="E23" s="25" t="s">
        <v>72</v>
      </c>
      <c r="F23" s="26">
        <v>1920</v>
      </c>
      <c r="G23" s="25" t="s">
        <v>72</v>
      </c>
      <c r="H23" s="26">
        <v>1922</v>
      </c>
      <c r="I23" s="25" t="s">
        <v>72</v>
      </c>
      <c r="J23" s="24">
        <v>1924.12</v>
      </c>
      <c r="K23" s="25" t="s">
        <v>72</v>
      </c>
      <c r="L23" s="24">
        <v>1931.61</v>
      </c>
      <c r="M23" s="25" t="s">
        <v>72</v>
      </c>
      <c r="N23" s="24">
        <v>1934.11</v>
      </c>
      <c r="O23" s="25" t="s">
        <v>72</v>
      </c>
      <c r="P23" s="24">
        <v>1936.61</v>
      </c>
      <c r="Q23" s="25" t="s">
        <v>72</v>
      </c>
      <c r="R23" s="24">
        <v>1939.11</v>
      </c>
      <c r="S23" s="25" t="s">
        <v>72</v>
      </c>
    </row>
    <row r="24" spans="1:19" x14ac:dyDescent="0.45">
      <c r="A24" s="23" t="s">
        <v>96</v>
      </c>
      <c r="B24" s="27">
        <v>7589.75</v>
      </c>
      <c r="C24" s="28" t="s">
        <v>72</v>
      </c>
      <c r="D24" s="27">
        <v>8369.25</v>
      </c>
      <c r="E24" s="28" t="s">
        <v>72</v>
      </c>
      <c r="F24" s="27">
        <v>9028.0400000000009</v>
      </c>
      <c r="G24" s="28" t="s">
        <v>72</v>
      </c>
      <c r="H24" s="27">
        <v>9297.08</v>
      </c>
      <c r="I24" s="28" t="s">
        <v>72</v>
      </c>
      <c r="J24" s="27">
        <v>9350.89</v>
      </c>
      <c r="K24" s="28" t="s">
        <v>72</v>
      </c>
      <c r="L24" s="29">
        <v>9404.7000000000007</v>
      </c>
      <c r="M24" s="28" t="s">
        <v>72</v>
      </c>
      <c r="N24" s="27">
        <v>9458.51</v>
      </c>
      <c r="O24" s="28" t="s">
        <v>72</v>
      </c>
      <c r="P24" s="27">
        <v>9512.32</v>
      </c>
      <c r="Q24" s="28" t="s">
        <v>72</v>
      </c>
      <c r="R24" s="27">
        <v>9566.1299999999992</v>
      </c>
      <c r="S24" s="28" t="s">
        <v>72</v>
      </c>
    </row>
    <row r="25" spans="1:19" x14ac:dyDescent="0.45">
      <c r="A25" s="23" t="s">
        <v>97</v>
      </c>
      <c r="B25" s="26">
        <v>3173</v>
      </c>
      <c r="C25" s="25" t="s">
        <v>72</v>
      </c>
      <c r="D25" s="26">
        <v>3241</v>
      </c>
      <c r="E25" s="25" t="s">
        <v>72</v>
      </c>
      <c r="F25" s="24">
        <v>3372.12</v>
      </c>
      <c r="G25" s="25" t="s">
        <v>72</v>
      </c>
      <c r="H25" s="24">
        <v>3391.44</v>
      </c>
      <c r="I25" s="25" t="s">
        <v>72</v>
      </c>
      <c r="J25" s="24">
        <v>3395.31</v>
      </c>
      <c r="K25" s="25" t="s">
        <v>72</v>
      </c>
      <c r="L25" s="24">
        <v>3399.18</v>
      </c>
      <c r="M25" s="25" t="s">
        <v>72</v>
      </c>
      <c r="N25" s="24">
        <v>3403.05</v>
      </c>
      <c r="O25" s="25" t="s">
        <v>72</v>
      </c>
      <c r="P25" s="24">
        <v>3406.92</v>
      </c>
      <c r="Q25" s="25" t="s">
        <v>72</v>
      </c>
      <c r="R25" s="24">
        <v>3410.79</v>
      </c>
      <c r="S25" s="25" t="s">
        <v>72</v>
      </c>
    </row>
    <row r="26" spans="1:19" x14ac:dyDescent="0.45">
      <c r="A26" s="23" t="s">
        <v>98</v>
      </c>
      <c r="B26" s="29">
        <v>1945</v>
      </c>
      <c r="C26" s="28" t="s">
        <v>72</v>
      </c>
      <c r="D26" s="29">
        <v>2020</v>
      </c>
      <c r="E26" s="28" t="s">
        <v>72</v>
      </c>
      <c r="F26" s="29">
        <v>2170</v>
      </c>
      <c r="G26" s="28" t="s">
        <v>72</v>
      </c>
      <c r="H26" s="29">
        <v>2187</v>
      </c>
      <c r="I26" s="28" t="s">
        <v>72</v>
      </c>
      <c r="J26" s="29">
        <v>2190</v>
      </c>
      <c r="K26" s="28" t="s">
        <v>72</v>
      </c>
      <c r="L26" s="29">
        <v>2196</v>
      </c>
      <c r="M26" s="28" t="s">
        <v>72</v>
      </c>
      <c r="N26" s="29">
        <v>2198</v>
      </c>
      <c r="O26" s="28" t="s">
        <v>72</v>
      </c>
      <c r="P26" s="29">
        <v>2200</v>
      </c>
      <c r="Q26" s="28" t="s">
        <v>72</v>
      </c>
      <c r="R26" s="29">
        <v>2201</v>
      </c>
      <c r="S26" s="28" t="s">
        <v>72</v>
      </c>
    </row>
    <row r="27" spans="1:19" x14ac:dyDescent="0.45">
      <c r="A27" s="23" t="s">
        <v>99</v>
      </c>
      <c r="B27" s="26">
        <v>85.8</v>
      </c>
      <c r="C27" s="25" t="s">
        <v>72</v>
      </c>
      <c r="D27" s="26">
        <v>86.7</v>
      </c>
      <c r="E27" s="25" t="s">
        <v>72</v>
      </c>
      <c r="F27" s="26">
        <v>88.7</v>
      </c>
      <c r="G27" s="25" t="s">
        <v>72</v>
      </c>
      <c r="H27" s="26">
        <v>88.7</v>
      </c>
      <c r="I27" s="25" t="s">
        <v>72</v>
      </c>
      <c r="J27" s="26">
        <v>88.7</v>
      </c>
      <c r="K27" s="25" t="s">
        <v>72</v>
      </c>
      <c r="L27" s="26">
        <v>88.7</v>
      </c>
      <c r="M27" s="25" t="s">
        <v>72</v>
      </c>
      <c r="N27" s="26">
        <v>88.7</v>
      </c>
      <c r="O27" s="25" t="s">
        <v>72</v>
      </c>
      <c r="P27" s="26">
        <v>88.7</v>
      </c>
      <c r="Q27" s="25" t="s">
        <v>72</v>
      </c>
      <c r="R27" s="26">
        <v>88.7</v>
      </c>
      <c r="S27" s="25" t="s">
        <v>72</v>
      </c>
    </row>
    <row r="28" spans="1:19" x14ac:dyDescent="0.45">
      <c r="A28" s="23" t="s">
        <v>100</v>
      </c>
      <c r="B28" s="29">
        <v>1813.9</v>
      </c>
      <c r="C28" s="28" t="s">
        <v>72</v>
      </c>
      <c r="D28" s="27">
        <v>1921.17</v>
      </c>
      <c r="E28" s="28" t="s">
        <v>72</v>
      </c>
      <c r="F28" s="27">
        <v>2046.39</v>
      </c>
      <c r="G28" s="28" t="s">
        <v>72</v>
      </c>
      <c r="H28" s="27">
        <v>2060.8200000000002</v>
      </c>
      <c r="I28" s="28" t="s">
        <v>72</v>
      </c>
      <c r="J28" s="27">
        <v>2058.73</v>
      </c>
      <c r="K28" s="28" t="s">
        <v>72</v>
      </c>
      <c r="L28" s="27">
        <v>2057.27</v>
      </c>
      <c r="M28" s="28" t="s">
        <v>72</v>
      </c>
      <c r="N28" s="27">
        <v>2055.92</v>
      </c>
      <c r="O28" s="28" t="s">
        <v>72</v>
      </c>
      <c r="P28" s="27">
        <v>2054.4699999999998</v>
      </c>
      <c r="Q28" s="28" t="s">
        <v>72</v>
      </c>
      <c r="R28" s="27">
        <v>2053.0100000000002</v>
      </c>
      <c r="S28" s="28" t="s">
        <v>72</v>
      </c>
    </row>
    <row r="29" spans="1:19" x14ac:dyDescent="0.45">
      <c r="A29" s="23" t="s">
        <v>101</v>
      </c>
      <c r="B29" s="24">
        <v>0.35</v>
      </c>
      <c r="C29" s="25" t="s">
        <v>72</v>
      </c>
      <c r="D29" s="24">
        <v>0.35</v>
      </c>
      <c r="E29" s="25" t="s">
        <v>72</v>
      </c>
      <c r="F29" s="24">
        <v>0.35</v>
      </c>
      <c r="G29" s="25" t="s">
        <v>72</v>
      </c>
      <c r="H29" s="24">
        <v>0.35</v>
      </c>
      <c r="I29" s="25" t="s">
        <v>72</v>
      </c>
      <c r="J29" s="24">
        <v>0.38</v>
      </c>
      <c r="K29" s="25" t="s">
        <v>72</v>
      </c>
      <c r="L29" s="24">
        <v>0.42</v>
      </c>
      <c r="M29" s="25" t="s">
        <v>72</v>
      </c>
      <c r="N29" s="24">
        <v>0.46</v>
      </c>
      <c r="O29" s="25" t="s">
        <v>72</v>
      </c>
      <c r="P29" s="24">
        <v>0.46</v>
      </c>
      <c r="Q29" s="25" t="s">
        <v>72</v>
      </c>
      <c r="R29" s="24">
        <v>0.46</v>
      </c>
      <c r="S29" s="25" t="s">
        <v>72</v>
      </c>
    </row>
    <row r="30" spans="1:19" x14ac:dyDescent="0.45">
      <c r="A30" s="23" t="s">
        <v>102</v>
      </c>
      <c r="B30" s="27">
        <v>345.33</v>
      </c>
      <c r="C30" s="28" t="s">
        <v>72</v>
      </c>
      <c r="D30" s="29">
        <v>359.5</v>
      </c>
      <c r="E30" s="28" t="s">
        <v>72</v>
      </c>
      <c r="F30" s="27">
        <v>373.48</v>
      </c>
      <c r="G30" s="28" t="s">
        <v>72</v>
      </c>
      <c r="H30" s="27">
        <v>364.83</v>
      </c>
      <c r="I30" s="28" t="s">
        <v>72</v>
      </c>
      <c r="J30" s="27">
        <v>365.76</v>
      </c>
      <c r="K30" s="28" t="s">
        <v>72</v>
      </c>
      <c r="L30" s="29">
        <v>366.7</v>
      </c>
      <c r="M30" s="28" t="s">
        <v>72</v>
      </c>
      <c r="N30" s="27">
        <v>367.63</v>
      </c>
      <c r="O30" s="28" t="s">
        <v>72</v>
      </c>
      <c r="P30" s="27">
        <v>368.57</v>
      </c>
      <c r="Q30" s="28" t="s">
        <v>72</v>
      </c>
      <c r="R30" s="29">
        <v>369.5</v>
      </c>
      <c r="S30" s="28" t="s">
        <v>72</v>
      </c>
    </row>
    <row r="31" spans="1:19" x14ac:dyDescent="0.45">
      <c r="A31" s="23" t="s">
        <v>103</v>
      </c>
      <c r="B31" s="24">
        <v>3775.67</v>
      </c>
      <c r="C31" s="25" t="s">
        <v>72</v>
      </c>
      <c r="D31" s="24">
        <v>3838.14</v>
      </c>
      <c r="E31" s="25" t="s">
        <v>72</v>
      </c>
      <c r="F31" s="26">
        <v>3863.2</v>
      </c>
      <c r="G31" s="25" t="s">
        <v>72</v>
      </c>
      <c r="H31" s="24">
        <v>3881.19</v>
      </c>
      <c r="I31" s="25" t="s">
        <v>72</v>
      </c>
      <c r="J31" s="24">
        <v>3884.79</v>
      </c>
      <c r="K31" s="25" t="s">
        <v>72</v>
      </c>
      <c r="L31" s="24">
        <v>3888.38</v>
      </c>
      <c r="M31" s="25" t="s">
        <v>72</v>
      </c>
      <c r="N31" s="24">
        <v>3891.97</v>
      </c>
      <c r="O31" s="25" t="s">
        <v>72</v>
      </c>
      <c r="P31" s="24">
        <v>3895.56</v>
      </c>
      <c r="Q31" s="25" t="s">
        <v>72</v>
      </c>
      <c r="R31" s="24">
        <v>3899.15</v>
      </c>
      <c r="S31" s="25" t="s">
        <v>72</v>
      </c>
    </row>
    <row r="32" spans="1:19" x14ac:dyDescent="0.45">
      <c r="A32" s="23" t="s">
        <v>104</v>
      </c>
      <c r="B32" s="29">
        <v>8882</v>
      </c>
      <c r="C32" s="28" t="s">
        <v>72</v>
      </c>
      <c r="D32" s="29">
        <v>9059</v>
      </c>
      <c r="E32" s="28" t="s">
        <v>72</v>
      </c>
      <c r="F32" s="29">
        <v>9329</v>
      </c>
      <c r="G32" s="28" t="s">
        <v>72</v>
      </c>
      <c r="H32" s="29">
        <v>9420</v>
      </c>
      <c r="I32" s="28" t="s">
        <v>72</v>
      </c>
      <c r="J32" s="29">
        <v>9435</v>
      </c>
      <c r="K32" s="28" t="s">
        <v>72</v>
      </c>
      <c r="L32" s="29">
        <v>9447</v>
      </c>
      <c r="M32" s="28" t="s">
        <v>72</v>
      </c>
      <c r="N32" s="29">
        <v>9459</v>
      </c>
      <c r="O32" s="28" t="s">
        <v>72</v>
      </c>
      <c r="P32" s="29">
        <v>9471</v>
      </c>
      <c r="Q32" s="28" t="s">
        <v>72</v>
      </c>
      <c r="R32" s="29">
        <v>9483</v>
      </c>
      <c r="S32" s="28" t="s">
        <v>72</v>
      </c>
    </row>
    <row r="33" spans="1:19" x14ac:dyDescent="0.45">
      <c r="A33" s="23" t="s">
        <v>105</v>
      </c>
      <c r="B33" s="26">
        <v>3399</v>
      </c>
      <c r="C33" s="25" t="s">
        <v>72</v>
      </c>
      <c r="D33" s="26">
        <v>3281</v>
      </c>
      <c r="E33" s="25" t="s">
        <v>72</v>
      </c>
      <c r="F33" s="26">
        <v>3252</v>
      </c>
      <c r="G33" s="25" t="s">
        <v>72</v>
      </c>
      <c r="H33" s="26">
        <v>3312</v>
      </c>
      <c r="I33" s="25" t="s">
        <v>72</v>
      </c>
      <c r="J33" s="26">
        <v>3312</v>
      </c>
      <c r="K33" s="25" t="s">
        <v>72</v>
      </c>
      <c r="L33" s="26">
        <v>3312</v>
      </c>
      <c r="M33" s="25" t="s">
        <v>72</v>
      </c>
      <c r="N33" s="26">
        <v>3312</v>
      </c>
      <c r="O33" s="25" t="s">
        <v>72</v>
      </c>
      <c r="P33" s="26">
        <v>3312</v>
      </c>
      <c r="Q33" s="25" t="s">
        <v>72</v>
      </c>
      <c r="R33" s="26">
        <v>3312</v>
      </c>
      <c r="S33" s="25" t="s">
        <v>72</v>
      </c>
    </row>
    <row r="34" spans="1:19" x14ac:dyDescent="0.45">
      <c r="A34" s="23" t="s">
        <v>106</v>
      </c>
      <c r="B34" s="29">
        <v>6371</v>
      </c>
      <c r="C34" s="28" t="s">
        <v>72</v>
      </c>
      <c r="D34" s="29">
        <v>6366</v>
      </c>
      <c r="E34" s="28" t="s">
        <v>72</v>
      </c>
      <c r="F34" s="29">
        <v>6515</v>
      </c>
      <c r="G34" s="28" t="s">
        <v>72</v>
      </c>
      <c r="H34" s="27">
        <v>6900.96</v>
      </c>
      <c r="I34" s="28" t="s">
        <v>72</v>
      </c>
      <c r="J34" s="27">
        <v>6929.05</v>
      </c>
      <c r="K34" s="28" t="s">
        <v>72</v>
      </c>
      <c r="L34" s="27">
        <v>6929.05</v>
      </c>
      <c r="M34" s="28" t="s">
        <v>72</v>
      </c>
      <c r="N34" s="27">
        <v>6929.05</v>
      </c>
      <c r="O34" s="28" t="s">
        <v>72</v>
      </c>
      <c r="P34" s="27">
        <v>6929.05</v>
      </c>
      <c r="Q34" s="28" t="s">
        <v>72</v>
      </c>
      <c r="R34" s="27">
        <v>6929.05</v>
      </c>
      <c r="S34" s="28" t="s">
        <v>72</v>
      </c>
    </row>
    <row r="35" spans="1:19" x14ac:dyDescent="0.45">
      <c r="A35" s="23" t="s">
        <v>107</v>
      </c>
      <c r="B35" s="26">
        <v>1188</v>
      </c>
      <c r="C35" s="25" t="s">
        <v>72</v>
      </c>
      <c r="D35" s="26">
        <v>1233</v>
      </c>
      <c r="E35" s="25" t="s">
        <v>72</v>
      </c>
      <c r="F35" s="26">
        <v>1247</v>
      </c>
      <c r="G35" s="25" t="s">
        <v>72</v>
      </c>
      <c r="H35" s="26">
        <v>1248</v>
      </c>
      <c r="I35" s="25" t="s">
        <v>72</v>
      </c>
      <c r="J35" s="24">
        <v>1245.97</v>
      </c>
      <c r="K35" s="25" t="s">
        <v>72</v>
      </c>
      <c r="L35" s="24">
        <v>1243.93</v>
      </c>
      <c r="M35" s="25" t="s">
        <v>72</v>
      </c>
      <c r="N35" s="26">
        <v>1241.9000000000001</v>
      </c>
      <c r="O35" s="25" t="s">
        <v>72</v>
      </c>
      <c r="P35" s="24">
        <v>1239.8599999999999</v>
      </c>
      <c r="Q35" s="25" t="s">
        <v>72</v>
      </c>
      <c r="R35" s="24">
        <v>1237.83</v>
      </c>
      <c r="S35" s="25" t="s">
        <v>72</v>
      </c>
    </row>
    <row r="36" spans="1:19" x14ac:dyDescent="0.45">
      <c r="A36" s="23" t="s">
        <v>108</v>
      </c>
      <c r="B36" s="27">
        <v>1902.48</v>
      </c>
      <c r="C36" s="28" t="s">
        <v>72</v>
      </c>
      <c r="D36" s="27">
        <v>1901.41</v>
      </c>
      <c r="E36" s="28" t="s">
        <v>72</v>
      </c>
      <c r="F36" s="27">
        <v>1917.91</v>
      </c>
      <c r="G36" s="28" t="s">
        <v>72</v>
      </c>
      <c r="H36" s="27">
        <v>1921.75</v>
      </c>
      <c r="I36" s="28" t="s">
        <v>72</v>
      </c>
      <c r="J36" s="27">
        <v>1923.37</v>
      </c>
      <c r="K36" s="28" t="s">
        <v>72</v>
      </c>
      <c r="L36" s="29">
        <v>1925.9</v>
      </c>
      <c r="M36" s="28" t="s">
        <v>72</v>
      </c>
      <c r="N36" s="29">
        <v>1925.9</v>
      </c>
      <c r="O36" s="28" t="s">
        <v>72</v>
      </c>
      <c r="P36" s="29">
        <v>1925.9</v>
      </c>
      <c r="Q36" s="28" t="s">
        <v>72</v>
      </c>
      <c r="R36" s="29">
        <v>1925.9</v>
      </c>
      <c r="S36" s="28" t="s">
        <v>72</v>
      </c>
    </row>
    <row r="37" spans="1:19" x14ac:dyDescent="0.45">
      <c r="A37" s="23" t="s">
        <v>109</v>
      </c>
      <c r="B37" s="24">
        <v>21875.33</v>
      </c>
      <c r="C37" s="25" t="s">
        <v>72</v>
      </c>
      <c r="D37" s="24">
        <v>22445.64</v>
      </c>
      <c r="E37" s="25" t="s">
        <v>72</v>
      </c>
      <c r="F37" s="26">
        <v>22242</v>
      </c>
      <c r="G37" s="25" t="s">
        <v>72</v>
      </c>
      <c r="H37" s="26">
        <v>22409</v>
      </c>
      <c r="I37" s="25" t="s">
        <v>72</v>
      </c>
      <c r="J37" s="26">
        <v>22409</v>
      </c>
      <c r="K37" s="25" t="s">
        <v>72</v>
      </c>
      <c r="L37" s="26">
        <v>22409</v>
      </c>
      <c r="M37" s="25" t="s">
        <v>72</v>
      </c>
      <c r="N37" s="26">
        <v>22409</v>
      </c>
      <c r="O37" s="25" t="s">
        <v>72</v>
      </c>
      <c r="P37" s="26">
        <v>22409</v>
      </c>
      <c r="Q37" s="25" t="s">
        <v>72</v>
      </c>
      <c r="R37" s="26">
        <v>22409</v>
      </c>
      <c r="S37" s="25" t="s">
        <v>72</v>
      </c>
    </row>
    <row r="38" spans="1:19" x14ac:dyDescent="0.45">
      <c r="A38" s="23" t="s">
        <v>110</v>
      </c>
      <c r="B38" s="29">
        <v>28063</v>
      </c>
      <c r="C38" s="28" t="s">
        <v>72</v>
      </c>
      <c r="D38" s="29">
        <v>28163</v>
      </c>
      <c r="E38" s="28" t="s">
        <v>72</v>
      </c>
      <c r="F38" s="29">
        <v>28073</v>
      </c>
      <c r="G38" s="28" t="s">
        <v>72</v>
      </c>
      <c r="H38" s="29">
        <v>27980</v>
      </c>
      <c r="I38" s="28" t="s">
        <v>72</v>
      </c>
      <c r="J38" s="29">
        <v>27980</v>
      </c>
      <c r="K38" s="28" t="s">
        <v>72</v>
      </c>
      <c r="L38" s="29">
        <v>27980</v>
      </c>
      <c r="M38" s="28" t="s">
        <v>72</v>
      </c>
      <c r="N38" s="29">
        <v>27980</v>
      </c>
      <c r="O38" s="28" t="s">
        <v>72</v>
      </c>
      <c r="P38" s="29">
        <v>27980</v>
      </c>
      <c r="Q38" s="28" t="s">
        <v>72</v>
      </c>
      <c r="R38" s="29">
        <v>27980</v>
      </c>
      <c r="S38" s="28" t="s">
        <v>72</v>
      </c>
    </row>
    <row r="39" spans="1:19" x14ac:dyDescent="0.45">
      <c r="A39" s="23" t="s">
        <v>111</v>
      </c>
      <c r="B39" s="26">
        <v>6.5</v>
      </c>
      <c r="C39" s="25" t="s">
        <v>72</v>
      </c>
      <c r="D39" s="26">
        <v>6.7</v>
      </c>
      <c r="E39" s="25" t="s">
        <v>72</v>
      </c>
      <c r="F39" s="26">
        <v>6.7</v>
      </c>
      <c r="G39" s="25" t="s">
        <v>72</v>
      </c>
      <c r="H39" s="26">
        <v>6.7</v>
      </c>
      <c r="I39" s="25" t="s">
        <v>72</v>
      </c>
      <c r="J39" s="26">
        <v>6.7</v>
      </c>
      <c r="K39" s="25" t="s">
        <v>72</v>
      </c>
      <c r="L39" s="26">
        <v>6.7</v>
      </c>
      <c r="M39" s="25" t="s">
        <v>72</v>
      </c>
      <c r="N39" s="26">
        <v>6.7</v>
      </c>
      <c r="O39" s="25" t="s">
        <v>72</v>
      </c>
      <c r="P39" s="26">
        <v>6.7</v>
      </c>
      <c r="Q39" s="25" t="s">
        <v>72</v>
      </c>
      <c r="R39" s="26">
        <v>6.7</v>
      </c>
      <c r="S39" s="25" t="s">
        <v>72</v>
      </c>
    </row>
    <row r="40" spans="1:19" x14ac:dyDescent="0.45">
      <c r="A40" s="23" t="s">
        <v>112</v>
      </c>
      <c r="B40" s="29">
        <v>12132</v>
      </c>
      <c r="C40" s="28" t="s">
        <v>72</v>
      </c>
      <c r="D40" s="29">
        <v>12113</v>
      </c>
      <c r="E40" s="28" t="s">
        <v>72</v>
      </c>
      <c r="F40" s="29">
        <v>12102</v>
      </c>
      <c r="G40" s="28" t="s">
        <v>72</v>
      </c>
      <c r="H40" s="29">
        <v>12141</v>
      </c>
      <c r="I40" s="28" t="s">
        <v>72</v>
      </c>
      <c r="J40" s="29">
        <v>12148.8</v>
      </c>
      <c r="K40" s="28" t="s">
        <v>72</v>
      </c>
      <c r="L40" s="29">
        <v>12156.6</v>
      </c>
      <c r="M40" s="28" t="s">
        <v>72</v>
      </c>
      <c r="N40" s="29">
        <v>12164.4</v>
      </c>
      <c r="O40" s="28" t="s">
        <v>72</v>
      </c>
      <c r="P40" s="29">
        <v>12172.2</v>
      </c>
      <c r="Q40" s="28" t="s">
        <v>72</v>
      </c>
      <c r="R40" s="29">
        <v>12180</v>
      </c>
      <c r="S40" s="28" t="s">
        <v>72</v>
      </c>
    </row>
    <row r="41" spans="1:19" x14ac:dyDescent="0.45">
      <c r="A41" s="23" t="s">
        <v>113</v>
      </c>
      <c r="B41" s="26">
        <v>1153.5</v>
      </c>
      <c r="C41" s="25" t="s">
        <v>72</v>
      </c>
      <c r="D41" s="24">
        <v>1196.18</v>
      </c>
      <c r="E41" s="25" t="s">
        <v>72</v>
      </c>
      <c r="F41" s="24">
        <v>1234.72</v>
      </c>
      <c r="G41" s="25" t="s">
        <v>72</v>
      </c>
      <c r="H41" s="24">
        <v>1251.9100000000001</v>
      </c>
      <c r="I41" s="25" t="s">
        <v>72</v>
      </c>
      <c r="J41" s="24">
        <v>1255.3499999999999</v>
      </c>
      <c r="K41" s="25" t="s">
        <v>72</v>
      </c>
      <c r="L41" s="24">
        <v>1258.79</v>
      </c>
      <c r="M41" s="25" t="s">
        <v>72</v>
      </c>
      <c r="N41" s="24">
        <v>1262.23</v>
      </c>
      <c r="O41" s="25" t="s">
        <v>72</v>
      </c>
      <c r="P41" s="24">
        <v>1265.67</v>
      </c>
      <c r="Q41" s="25" t="s">
        <v>72</v>
      </c>
      <c r="R41" s="24">
        <v>1269.1099999999999</v>
      </c>
      <c r="S41" s="25" t="s">
        <v>72</v>
      </c>
    </row>
    <row r="42" spans="1:19" x14ac:dyDescent="0.45">
      <c r="A42" s="23" t="s">
        <v>114</v>
      </c>
      <c r="B42" s="29">
        <v>2778</v>
      </c>
      <c r="C42" s="28" t="s">
        <v>72</v>
      </c>
      <c r="D42" s="29">
        <v>2954</v>
      </c>
      <c r="E42" s="28" t="s">
        <v>72</v>
      </c>
      <c r="F42" s="29">
        <v>3059</v>
      </c>
      <c r="G42" s="28" t="s">
        <v>72</v>
      </c>
      <c r="H42" s="29">
        <v>3155</v>
      </c>
      <c r="I42" s="28" t="s">
        <v>72</v>
      </c>
      <c r="J42" s="29">
        <v>3159</v>
      </c>
      <c r="K42" s="28" t="s">
        <v>72</v>
      </c>
      <c r="L42" s="29">
        <v>3164</v>
      </c>
      <c r="M42" s="28" t="s">
        <v>72</v>
      </c>
      <c r="N42" s="29">
        <v>3173</v>
      </c>
      <c r="O42" s="28" t="s">
        <v>72</v>
      </c>
      <c r="P42" s="29">
        <v>3182</v>
      </c>
      <c r="Q42" s="28" t="s">
        <v>72</v>
      </c>
      <c r="R42" s="29">
        <v>3190</v>
      </c>
      <c r="S42" s="28" t="s">
        <v>72</v>
      </c>
    </row>
    <row r="43" spans="1:19" x14ac:dyDescent="0.45">
      <c r="A43" s="23" t="s">
        <v>115</v>
      </c>
      <c r="B43" s="26">
        <v>2210</v>
      </c>
      <c r="C43" s="25" t="s">
        <v>72</v>
      </c>
      <c r="D43" s="24">
        <v>2111.65</v>
      </c>
      <c r="E43" s="25" t="s">
        <v>72</v>
      </c>
      <c r="F43" s="24">
        <v>2102.66</v>
      </c>
      <c r="G43" s="25" t="s">
        <v>72</v>
      </c>
      <c r="H43" s="26">
        <v>2160.5</v>
      </c>
      <c r="I43" s="25" t="s">
        <v>72</v>
      </c>
      <c r="J43" s="24">
        <v>2176.5100000000002</v>
      </c>
      <c r="K43" s="25" t="s">
        <v>72</v>
      </c>
      <c r="L43" s="24">
        <v>2187.91</v>
      </c>
      <c r="M43" s="25" t="s">
        <v>72</v>
      </c>
      <c r="N43" s="24">
        <v>2187.91</v>
      </c>
      <c r="O43" s="25" t="s">
        <v>72</v>
      </c>
      <c r="P43" s="24">
        <v>2187.91</v>
      </c>
      <c r="Q43" s="25" t="s">
        <v>72</v>
      </c>
      <c r="R43" s="24">
        <v>2187.91</v>
      </c>
      <c r="S43" s="25" t="s">
        <v>72</v>
      </c>
    </row>
    <row r="45" spans="1:19" x14ac:dyDescent="0.45">
      <c r="A45" s="19" t="s">
        <v>116</v>
      </c>
    </row>
    <row r="46" spans="1:19" x14ac:dyDescent="0.45">
      <c r="A46" s="19" t="s">
        <v>84</v>
      </c>
      <c r="B46" s="17" t="s">
        <v>117</v>
      </c>
    </row>
  </sheetData>
  <mergeCells count="9">
    <mergeCell ref="N9:O9"/>
    <mergeCell ref="P9:Q9"/>
    <mergeCell ref="R9:S9"/>
    <mergeCell ref="B9:C9"/>
    <mergeCell ref="D9:E9"/>
    <mergeCell ref="F9:G9"/>
    <mergeCell ref="H9:I9"/>
    <mergeCell ref="J9:K9"/>
    <mergeCell ref="L9:M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79998168889431442"/>
  </sheetPr>
  <dimension ref="B1:I54"/>
  <sheetViews>
    <sheetView zoomScale="85" zoomScaleNormal="85" workbookViewId="0">
      <selection activeCell="B1" sqref="B1"/>
    </sheetView>
  </sheetViews>
  <sheetFormatPr defaultRowHeight="14.25" x14ac:dyDescent="0.45"/>
  <cols>
    <col min="1" max="1" width="0.1328125" customWidth="1"/>
    <col min="2" max="2" width="28.06640625" customWidth="1"/>
    <col min="4" max="4" width="15.33203125" customWidth="1"/>
    <col min="5" max="5" width="11" bestFit="1" customWidth="1"/>
    <col min="6" max="6" width="17.53125" bestFit="1" customWidth="1"/>
    <col min="9" max="9" width="9.73046875" bestFit="1" customWidth="1"/>
  </cols>
  <sheetData>
    <row r="1" spans="2:9" x14ac:dyDescent="0.45">
      <c r="B1" s="1" t="s">
        <v>159</v>
      </c>
    </row>
    <row r="2" spans="2:9" x14ac:dyDescent="0.45">
      <c r="B2" t="s">
        <v>160</v>
      </c>
    </row>
    <row r="3" spans="2:9" ht="14.65" thickBot="1" x14ac:dyDescent="0.5"/>
    <row r="4" spans="2:9" x14ac:dyDescent="0.45">
      <c r="B4" s="61"/>
      <c r="C4" s="55"/>
      <c r="D4" s="55"/>
      <c r="E4" s="55"/>
      <c r="F4" s="55"/>
      <c r="G4" s="56"/>
      <c r="H4" s="58"/>
      <c r="I4" s="58"/>
    </row>
    <row r="5" spans="2:9" x14ac:dyDescent="0.45">
      <c r="B5" s="57"/>
      <c r="C5" s="58"/>
      <c r="D5" s="58"/>
      <c r="E5" s="58"/>
      <c r="F5" s="58"/>
      <c r="G5" s="59"/>
      <c r="H5" s="58"/>
      <c r="I5" s="58"/>
    </row>
    <row r="6" spans="2:9" x14ac:dyDescent="0.45">
      <c r="B6" s="57"/>
      <c r="C6" s="58"/>
      <c r="D6" s="58"/>
      <c r="E6" s="58"/>
      <c r="F6" s="58"/>
      <c r="G6" s="59"/>
      <c r="H6" s="58"/>
      <c r="I6" s="58"/>
    </row>
    <row r="7" spans="2:9" x14ac:dyDescent="0.45">
      <c r="B7" s="57"/>
      <c r="C7" s="58"/>
      <c r="D7" s="58"/>
      <c r="E7" s="58"/>
      <c r="F7" s="58"/>
      <c r="G7" s="59"/>
      <c r="H7" s="58"/>
      <c r="I7" s="58"/>
    </row>
    <row r="8" spans="2:9" x14ac:dyDescent="0.45">
      <c r="B8" s="57"/>
      <c r="C8" s="58"/>
      <c r="D8" s="58"/>
      <c r="E8" s="58"/>
      <c r="F8" s="58"/>
      <c r="G8" s="59"/>
      <c r="H8" s="58"/>
      <c r="I8" s="58"/>
    </row>
    <row r="9" spans="2:9" x14ac:dyDescent="0.45">
      <c r="B9" s="57"/>
      <c r="C9" s="58"/>
      <c r="D9" s="58"/>
      <c r="E9" s="58"/>
      <c r="F9" s="58"/>
      <c r="G9" s="59"/>
      <c r="H9" s="58"/>
      <c r="I9" s="58"/>
    </row>
    <row r="10" spans="2:9" x14ac:dyDescent="0.45">
      <c r="B10" s="57"/>
      <c r="C10" s="58"/>
      <c r="D10" s="58"/>
      <c r="E10" s="58"/>
      <c r="F10" s="58"/>
      <c r="G10" s="59"/>
      <c r="H10" s="58"/>
      <c r="I10" s="58"/>
    </row>
    <row r="11" spans="2:9" x14ac:dyDescent="0.45">
      <c r="B11" s="57"/>
      <c r="C11" s="58"/>
      <c r="D11" s="58"/>
      <c r="E11" s="58"/>
      <c r="F11" s="58"/>
      <c r="G11" s="59"/>
      <c r="H11" s="58"/>
      <c r="I11" s="58"/>
    </row>
    <row r="12" spans="2:9" x14ac:dyDescent="0.45">
      <c r="B12" s="57"/>
      <c r="C12" s="58"/>
      <c r="D12" s="58"/>
      <c r="E12" s="58"/>
      <c r="F12" s="58"/>
      <c r="G12" s="59"/>
      <c r="H12" s="58"/>
      <c r="I12" s="58"/>
    </row>
    <row r="13" spans="2:9" x14ac:dyDescent="0.45">
      <c r="B13" s="57"/>
      <c r="C13" s="58"/>
      <c r="D13" s="58"/>
      <c r="E13" s="58"/>
      <c r="F13" s="58"/>
      <c r="G13" s="59"/>
      <c r="H13" s="58"/>
      <c r="I13" s="58"/>
    </row>
    <row r="14" spans="2:9" x14ac:dyDescent="0.45">
      <c r="B14" s="57"/>
      <c r="C14" s="58"/>
      <c r="D14" s="58"/>
      <c r="E14" s="58"/>
      <c r="F14" s="58"/>
      <c r="G14" s="59"/>
      <c r="H14" s="58"/>
      <c r="I14" s="58"/>
    </row>
    <row r="15" spans="2:9" x14ac:dyDescent="0.45">
      <c r="B15" s="57"/>
      <c r="C15" s="58"/>
      <c r="D15" s="58"/>
      <c r="E15" s="58"/>
      <c r="F15" s="58"/>
      <c r="G15" s="59"/>
      <c r="H15" s="58"/>
      <c r="I15" s="58"/>
    </row>
    <row r="16" spans="2:9" x14ac:dyDescent="0.45">
      <c r="B16" s="57"/>
      <c r="C16" s="58"/>
      <c r="D16" s="58"/>
      <c r="E16" s="58"/>
      <c r="F16" s="58"/>
      <c r="G16" s="59"/>
      <c r="H16" s="58"/>
      <c r="I16" s="58"/>
    </row>
    <row r="17" spans="2:9" x14ac:dyDescent="0.45">
      <c r="B17" s="57"/>
      <c r="C17" s="58"/>
      <c r="D17" s="58"/>
      <c r="E17" s="58"/>
      <c r="F17" s="58"/>
      <c r="G17" s="59"/>
      <c r="H17" s="58"/>
      <c r="I17" s="58"/>
    </row>
    <row r="18" spans="2:9" x14ac:dyDescent="0.45">
      <c r="B18" s="57"/>
      <c r="C18" s="58"/>
      <c r="D18" s="58"/>
      <c r="E18" s="58"/>
      <c r="F18" s="58"/>
      <c r="G18" s="59"/>
      <c r="H18" s="58"/>
      <c r="I18" s="58"/>
    </row>
    <row r="19" spans="2:9" x14ac:dyDescent="0.45">
      <c r="B19" s="62" t="s">
        <v>153</v>
      </c>
      <c r="C19" s="58"/>
      <c r="D19" s="58"/>
      <c r="E19" s="58"/>
      <c r="F19" s="58"/>
      <c r="G19" s="59"/>
      <c r="H19" s="58"/>
      <c r="I19" s="58"/>
    </row>
    <row r="20" spans="2:9" x14ac:dyDescent="0.45">
      <c r="B20" s="57"/>
      <c r="C20" s="58" t="s">
        <v>151</v>
      </c>
      <c r="D20" s="58" t="s">
        <v>152</v>
      </c>
      <c r="E20" s="58"/>
      <c r="F20" s="58"/>
      <c r="G20" s="59"/>
      <c r="H20" s="58"/>
      <c r="I20" s="58"/>
    </row>
    <row r="21" spans="2:9" x14ac:dyDescent="0.45">
      <c r="B21" s="57" t="s">
        <v>148</v>
      </c>
      <c r="C21" s="58">
        <v>105</v>
      </c>
      <c r="D21" s="58">
        <v>151</v>
      </c>
      <c r="E21" s="58"/>
      <c r="F21" s="58"/>
      <c r="G21" s="59"/>
      <c r="H21" s="58"/>
      <c r="I21" s="58"/>
    </row>
    <row r="22" spans="2:9" x14ac:dyDescent="0.45">
      <c r="B22" s="57" t="s">
        <v>149</v>
      </c>
      <c r="C22" s="58">
        <v>55</v>
      </c>
      <c r="D22" s="58">
        <v>55</v>
      </c>
      <c r="E22" s="58"/>
      <c r="F22" s="58"/>
      <c r="G22" s="59"/>
      <c r="H22" s="58"/>
      <c r="I22" s="58"/>
    </row>
    <row r="23" spans="2:9" x14ac:dyDescent="0.45">
      <c r="B23" s="57" t="s">
        <v>150</v>
      </c>
      <c r="C23" s="58">
        <v>20</v>
      </c>
      <c r="D23" s="58">
        <v>36</v>
      </c>
      <c r="E23" s="58"/>
      <c r="F23" s="58"/>
      <c r="G23" s="59"/>
      <c r="H23" s="58"/>
      <c r="I23" s="58"/>
    </row>
    <row r="24" spans="2:9" x14ac:dyDescent="0.45">
      <c r="B24" s="65" t="s">
        <v>120</v>
      </c>
      <c r="C24" s="30">
        <f>SUM(C21:C23)</f>
        <v>180</v>
      </c>
      <c r="D24" s="30">
        <f>SUM(D21:D23)</f>
        <v>242</v>
      </c>
      <c r="E24" s="58"/>
      <c r="F24" s="58"/>
      <c r="G24" s="59"/>
      <c r="H24" s="58"/>
      <c r="I24" s="58"/>
    </row>
    <row r="25" spans="2:9" ht="14.65" thickBot="1" x14ac:dyDescent="0.5">
      <c r="B25" s="64"/>
      <c r="C25" s="63"/>
      <c r="D25" s="63"/>
      <c r="E25" s="63"/>
      <c r="F25" s="63"/>
      <c r="G25" s="60"/>
    </row>
    <row r="27" spans="2:9" x14ac:dyDescent="0.45">
      <c r="B27" t="s">
        <v>147</v>
      </c>
    </row>
    <row r="28" spans="2:9" x14ac:dyDescent="0.45">
      <c r="B28">
        <f>D24-C24</f>
        <v>62</v>
      </c>
      <c r="C28" t="s">
        <v>154</v>
      </c>
    </row>
    <row r="29" spans="2:9" x14ac:dyDescent="0.45">
      <c r="B29" s="8">
        <f>B28*10^6*About!A46</f>
        <v>153205100</v>
      </c>
      <c r="C29" t="s">
        <v>8</v>
      </c>
    </row>
    <row r="30" spans="2:9" x14ac:dyDescent="0.45">
      <c r="B30" s="8"/>
    </row>
    <row r="31" spans="2:9" x14ac:dyDescent="0.45">
      <c r="B31" s="8" t="s">
        <v>155</v>
      </c>
    </row>
    <row r="32" spans="2:9" x14ac:dyDescent="0.45">
      <c r="B32" s="8">
        <v>424</v>
      </c>
      <c r="C32" t="s">
        <v>156</v>
      </c>
    </row>
    <row r="33" spans="2:7" x14ac:dyDescent="0.45">
      <c r="B33" s="8">
        <f>B32*10^6*About!A46</f>
        <v>1047725200</v>
      </c>
      <c r="C33" t="s">
        <v>14</v>
      </c>
    </row>
    <row r="34" spans="2:7" x14ac:dyDescent="0.45">
      <c r="B34" s="11">
        <f>B29/B33</f>
        <v>0.14622641509433962</v>
      </c>
      <c r="C34" t="s">
        <v>157</v>
      </c>
    </row>
    <row r="35" spans="2:7" x14ac:dyDescent="0.45">
      <c r="B35" s="8" t="s">
        <v>158</v>
      </c>
    </row>
    <row r="36" spans="2:7" x14ac:dyDescent="0.45">
      <c r="B36" s="8"/>
    </row>
    <row r="37" spans="2:7" x14ac:dyDescent="0.45">
      <c r="B37" s="9" t="s">
        <v>9</v>
      </c>
    </row>
    <row r="38" spans="2:7" x14ac:dyDescent="0.45">
      <c r="B38" s="8" t="s">
        <v>10</v>
      </c>
    </row>
    <row r="39" spans="2:7" x14ac:dyDescent="0.45">
      <c r="B39" s="8" t="s">
        <v>11</v>
      </c>
    </row>
    <row r="40" spans="2:7" x14ac:dyDescent="0.45">
      <c r="B40" s="8" t="s">
        <v>12</v>
      </c>
    </row>
    <row r="41" spans="2:7" x14ac:dyDescent="0.45">
      <c r="B41" s="8" t="s">
        <v>167</v>
      </c>
    </row>
    <row r="42" spans="2:7" x14ac:dyDescent="0.45">
      <c r="B42" s="8"/>
    </row>
    <row r="43" spans="2:7" x14ac:dyDescent="0.45">
      <c r="B43" s="8" t="s">
        <v>179</v>
      </c>
    </row>
    <row r="44" spans="2:7" x14ac:dyDescent="0.45">
      <c r="B44" s="8"/>
    </row>
    <row r="45" spans="2:7" x14ac:dyDescent="0.45">
      <c r="B45" s="33" t="s">
        <v>168</v>
      </c>
      <c r="C45" s="33" t="s">
        <v>175</v>
      </c>
      <c r="D45" s="33" t="s">
        <v>174</v>
      </c>
      <c r="E45" s="33" t="s">
        <v>173</v>
      </c>
      <c r="F45" s="33" t="s">
        <v>176</v>
      </c>
      <c r="G45" s="33" t="s">
        <v>177</v>
      </c>
    </row>
    <row r="46" spans="2:7" x14ac:dyDescent="0.45">
      <c r="B46" s="31" t="s">
        <v>169</v>
      </c>
      <c r="C46" s="31">
        <v>5</v>
      </c>
      <c r="D46" s="31">
        <v>1</v>
      </c>
      <c r="E46" s="31" t="s">
        <v>165</v>
      </c>
      <c r="F46" s="49">
        <f>D46*10^6*About!A46</f>
        <v>2471050</v>
      </c>
      <c r="G46" s="49">
        <f>F46/C46</f>
        <v>494210</v>
      </c>
    </row>
    <row r="47" spans="2:7" x14ac:dyDescent="0.45">
      <c r="B47" s="31" t="s">
        <v>170</v>
      </c>
      <c r="C47" s="31">
        <v>7</v>
      </c>
      <c r="D47" s="31">
        <v>700</v>
      </c>
      <c r="E47" s="31" t="s">
        <v>166</v>
      </c>
      <c r="F47" s="49">
        <f>D47*1000*About!A46</f>
        <v>1729735</v>
      </c>
      <c r="G47" s="49">
        <f t="shared" ref="G47:G49" si="0">F47/C47</f>
        <v>247105</v>
      </c>
    </row>
    <row r="48" spans="2:7" x14ac:dyDescent="0.45">
      <c r="B48" s="31" t="s">
        <v>171</v>
      </c>
      <c r="C48" s="31">
        <v>6</v>
      </c>
      <c r="D48" s="31">
        <v>300</v>
      </c>
      <c r="E48" s="31" t="s">
        <v>166</v>
      </c>
      <c r="F48" s="49">
        <f>D48*1000*About!A46</f>
        <v>741315</v>
      </c>
      <c r="G48" s="49">
        <f t="shared" si="0"/>
        <v>123552.5</v>
      </c>
    </row>
    <row r="49" spans="2:7" x14ac:dyDescent="0.45">
      <c r="B49" s="31" t="s">
        <v>172</v>
      </c>
      <c r="C49" s="31">
        <v>6</v>
      </c>
      <c r="D49" s="31">
        <v>510</v>
      </c>
      <c r="E49" s="31" t="s">
        <v>166</v>
      </c>
      <c r="F49" s="49">
        <f>D49*1000*About!A46</f>
        <v>1260235.5</v>
      </c>
      <c r="G49" s="49">
        <f t="shared" si="0"/>
        <v>210039.25</v>
      </c>
    </row>
    <row r="50" spans="2:7" x14ac:dyDescent="0.45">
      <c r="B50" s="8"/>
    </row>
    <row r="51" spans="2:7" x14ac:dyDescent="0.45">
      <c r="B51" s="8" t="s">
        <v>178</v>
      </c>
    </row>
    <row r="52" spans="2:7" x14ac:dyDescent="0.45">
      <c r="B52" s="8"/>
    </row>
    <row r="53" spans="2:7" x14ac:dyDescent="0.45">
      <c r="B53" s="66">
        <f>AVERAGE(G46:G49)</f>
        <v>268726.6875</v>
      </c>
      <c r="C53" s="32" t="s">
        <v>13</v>
      </c>
      <c r="D53" s="32"/>
      <c r="E53" s="32"/>
      <c r="F53" s="32"/>
    </row>
    <row r="54" spans="2:7" x14ac:dyDescent="0.45">
      <c r="B54" s="15">
        <f>B29/B53</f>
        <v>570.11494252873558</v>
      </c>
      <c r="C54" t="s">
        <v>180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79998168889431442"/>
  </sheetPr>
  <dimension ref="A1:K39"/>
  <sheetViews>
    <sheetView zoomScale="85" zoomScaleNormal="85" workbookViewId="0"/>
  </sheetViews>
  <sheetFormatPr defaultRowHeight="14.25" x14ac:dyDescent="0.45"/>
  <cols>
    <col min="1" max="1" width="15.86328125" customWidth="1"/>
    <col min="10" max="10" width="17.3984375" bestFit="1" customWidth="1"/>
  </cols>
  <sheetData>
    <row r="1" spans="1:11" x14ac:dyDescent="0.45">
      <c r="A1" s="1" t="s">
        <v>131</v>
      </c>
    </row>
    <row r="2" spans="1:11" x14ac:dyDescent="0.45">
      <c r="A2" s="7" t="s">
        <v>132</v>
      </c>
    </row>
    <row r="3" spans="1:11" x14ac:dyDescent="0.45">
      <c r="A3" s="1"/>
    </row>
    <row r="4" spans="1:11" x14ac:dyDescent="0.45">
      <c r="A4" s="1"/>
    </row>
    <row r="5" spans="1:11" ht="14.65" thickBot="1" x14ac:dyDescent="0.5">
      <c r="A5" s="1"/>
      <c r="I5" t="s">
        <v>142</v>
      </c>
    </row>
    <row r="6" spans="1:11" x14ac:dyDescent="0.45">
      <c r="A6" s="1"/>
      <c r="I6" s="36" t="s">
        <v>140</v>
      </c>
      <c r="J6" s="37" t="s">
        <v>139</v>
      </c>
      <c r="K6" s="38" t="s">
        <v>138</v>
      </c>
    </row>
    <row r="7" spans="1:11" x14ac:dyDescent="0.45">
      <c r="A7" s="1"/>
      <c r="I7" s="39" t="s">
        <v>141</v>
      </c>
      <c r="J7" s="34">
        <v>2500</v>
      </c>
      <c r="K7" s="40">
        <v>188</v>
      </c>
    </row>
    <row r="8" spans="1:11" x14ac:dyDescent="0.45">
      <c r="A8" s="1"/>
      <c r="I8" s="41">
        <v>2016</v>
      </c>
      <c r="J8" s="35">
        <f>$J$7/$K$7*K8</f>
        <v>1090.4255319148936</v>
      </c>
      <c r="K8" s="40">
        <v>82</v>
      </c>
    </row>
    <row r="9" spans="1:11" x14ac:dyDescent="0.45">
      <c r="A9" s="1"/>
      <c r="I9" s="41">
        <v>2017</v>
      </c>
      <c r="J9" s="35">
        <f t="shared" ref="J9:J10" si="0">$J$7/$K$7*K9</f>
        <v>1156.9148936170211</v>
      </c>
      <c r="K9" s="40">
        <v>87</v>
      </c>
    </row>
    <row r="10" spans="1:11" ht="14.65" thickBot="1" x14ac:dyDescent="0.5">
      <c r="A10" s="1"/>
      <c r="I10" s="42">
        <v>2018</v>
      </c>
      <c r="J10" s="43">
        <f t="shared" si="0"/>
        <v>1117.0212765957447</v>
      </c>
      <c r="K10" s="44">
        <v>84</v>
      </c>
    </row>
    <row r="11" spans="1:11" x14ac:dyDescent="0.45">
      <c r="A11" s="1"/>
    </row>
    <row r="12" spans="1:11" x14ac:dyDescent="0.45">
      <c r="A12" s="1"/>
    </row>
    <row r="13" spans="1:11" x14ac:dyDescent="0.45">
      <c r="A13" s="1"/>
    </row>
    <row r="14" spans="1:11" x14ac:dyDescent="0.45">
      <c r="A14" s="1"/>
    </row>
    <row r="15" spans="1:11" x14ac:dyDescent="0.45">
      <c r="A15" s="1"/>
    </row>
    <row r="16" spans="1:11" x14ac:dyDescent="0.45">
      <c r="A16" s="1"/>
    </row>
    <row r="17" spans="1:2" x14ac:dyDescent="0.45">
      <c r="A17" s="1"/>
    </row>
    <row r="18" spans="1:2" x14ac:dyDescent="0.45">
      <c r="A18" s="12"/>
    </row>
    <row r="19" spans="1:2" x14ac:dyDescent="0.45">
      <c r="A19" s="12"/>
    </row>
    <row r="20" spans="1:2" x14ac:dyDescent="0.45">
      <c r="A20" t="s">
        <v>143</v>
      </c>
    </row>
    <row r="21" spans="1:2" x14ac:dyDescent="0.45">
      <c r="A21" s="3">
        <f>J10</f>
        <v>1117.0212765957447</v>
      </c>
      <c r="B21" t="s">
        <v>119</v>
      </c>
    </row>
    <row r="22" spans="1:2" x14ac:dyDescent="0.45">
      <c r="A22" s="3">
        <f>A21*1000*About!A46</f>
        <v>2760215.4255319149</v>
      </c>
      <c r="B22" t="s">
        <v>8</v>
      </c>
    </row>
    <row r="24" spans="1:2" x14ac:dyDescent="0.45">
      <c r="A24" s="1" t="s">
        <v>15</v>
      </c>
    </row>
    <row r="25" spans="1:2" x14ac:dyDescent="0.45">
      <c r="A25" t="s">
        <v>16</v>
      </c>
    </row>
    <row r="26" spans="1:2" x14ac:dyDescent="0.45">
      <c r="A26" t="s">
        <v>17</v>
      </c>
    </row>
    <row r="27" spans="1:2" x14ac:dyDescent="0.45">
      <c r="A27" t="s">
        <v>18</v>
      </c>
    </row>
    <row r="28" spans="1:2" x14ac:dyDescent="0.45">
      <c r="A28" t="s">
        <v>19</v>
      </c>
    </row>
    <row r="29" spans="1:2" x14ac:dyDescent="0.45">
      <c r="A29" t="s">
        <v>20</v>
      </c>
    </row>
    <row r="30" spans="1:2" x14ac:dyDescent="0.45">
      <c r="A30" t="s">
        <v>21</v>
      </c>
    </row>
    <row r="31" spans="1:2" x14ac:dyDescent="0.45">
      <c r="A31" t="s">
        <v>52</v>
      </c>
    </row>
    <row r="32" spans="1:2" x14ac:dyDescent="0.45">
      <c r="A32" t="s">
        <v>22</v>
      </c>
    </row>
    <row r="33" spans="1:2" x14ac:dyDescent="0.45">
      <c r="A33" t="s">
        <v>23</v>
      </c>
    </row>
    <row r="34" spans="1:2" x14ac:dyDescent="0.45">
      <c r="A34" t="s">
        <v>53</v>
      </c>
    </row>
    <row r="35" spans="1:2" x14ac:dyDescent="0.45">
      <c r="A35" t="s">
        <v>24</v>
      </c>
    </row>
    <row r="37" spans="1:2" x14ac:dyDescent="0.45">
      <c r="A37" s="16">
        <v>0.02</v>
      </c>
      <c r="B37" t="s">
        <v>25</v>
      </c>
    </row>
    <row r="39" spans="1:2" x14ac:dyDescent="0.45">
      <c r="A39" s="67">
        <f>A22*A37</f>
        <v>55204.308510638301</v>
      </c>
      <c r="B39" t="s">
        <v>48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79998168889431442"/>
  </sheetPr>
  <dimension ref="A1:H30"/>
  <sheetViews>
    <sheetView zoomScale="85" zoomScaleNormal="85" workbookViewId="0"/>
  </sheetViews>
  <sheetFormatPr defaultRowHeight="14.25" x14ac:dyDescent="0.45"/>
  <cols>
    <col min="1" max="1" width="9.1328125" customWidth="1"/>
    <col min="2" max="2" width="15.86328125" customWidth="1"/>
  </cols>
  <sheetData>
    <row r="1" spans="1:1" x14ac:dyDescent="0.45">
      <c r="A1" s="1" t="s">
        <v>127</v>
      </c>
    </row>
    <row r="2" spans="1:1" x14ac:dyDescent="0.45">
      <c r="A2" s="5" t="s">
        <v>126</v>
      </c>
    </row>
    <row r="15" spans="1:1" x14ac:dyDescent="0.45">
      <c r="A15" t="s">
        <v>26</v>
      </c>
    </row>
    <row r="16" spans="1:1" x14ac:dyDescent="0.45">
      <c r="A16" t="s">
        <v>27</v>
      </c>
    </row>
    <row r="18" spans="1:8" x14ac:dyDescent="0.45">
      <c r="A18" s="32" t="s">
        <v>128</v>
      </c>
      <c r="B18" s="32"/>
      <c r="C18" s="32"/>
      <c r="D18" s="32"/>
      <c r="E18" s="32"/>
      <c r="F18" s="32"/>
      <c r="G18" s="32"/>
      <c r="H18" s="32"/>
    </row>
    <row r="19" spans="1:8" x14ac:dyDescent="0.45">
      <c r="A19" s="32" t="s">
        <v>28</v>
      </c>
      <c r="B19" s="32"/>
      <c r="C19" s="32"/>
      <c r="D19" s="32"/>
      <c r="E19" s="32"/>
      <c r="F19" s="32"/>
      <c r="G19" s="32"/>
      <c r="H19" s="32"/>
    </row>
    <row r="20" spans="1:8" x14ac:dyDescent="0.45">
      <c r="A20" s="5" t="s">
        <v>29</v>
      </c>
      <c r="B20" s="32"/>
      <c r="C20" s="32"/>
      <c r="D20" s="32"/>
      <c r="E20" s="32"/>
      <c r="F20" s="32"/>
      <c r="G20" s="32"/>
      <c r="H20" s="32"/>
    </row>
    <row r="22" spans="1:8" x14ac:dyDescent="0.45">
      <c r="A22" t="s">
        <v>30</v>
      </c>
    </row>
    <row r="23" spans="1:8" x14ac:dyDescent="0.45">
      <c r="A23" t="s">
        <v>129</v>
      </c>
    </row>
    <row r="24" spans="1:8" x14ac:dyDescent="0.45">
      <c r="A24" s="1"/>
    </row>
    <row r="25" spans="1:8" x14ac:dyDescent="0.45">
      <c r="A25" s="1" t="s">
        <v>32</v>
      </c>
    </row>
    <row r="26" spans="1:8" x14ac:dyDescent="0.45">
      <c r="A26" s="13">
        <v>0</v>
      </c>
      <c r="B26" s="14" t="s">
        <v>8</v>
      </c>
    </row>
    <row r="28" spans="1:8" x14ac:dyDescent="0.45">
      <c r="A28" s="7" t="s">
        <v>31</v>
      </c>
    </row>
    <row r="29" spans="1:8" x14ac:dyDescent="0.45">
      <c r="A29" s="15" t="s">
        <v>130</v>
      </c>
    </row>
    <row r="30" spans="1:8" x14ac:dyDescent="0.45">
      <c r="A30" s="8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79998168889431442"/>
  </sheetPr>
  <dimension ref="A1:F25"/>
  <sheetViews>
    <sheetView zoomScale="85" zoomScaleNormal="85" workbookViewId="0"/>
  </sheetViews>
  <sheetFormatPr defaultRowHeight="14.25" x14ac:dyDescent="0.45"/>
  <cols>
    <col min="1" max="1" width="23.265625" customWidth="1"/>
    <col min="2" max="2" width="17.73046875" style="6" customWidth="1"/>
    <col min="3" max="3" width="16.86328125" customWidth="1"/>
    <col min="4" max="4" width="12.86328125" style="6" customWidth="1"/>
    <col min="5" max="5" width="18.3984375" customWidth="1"/>
    <col min="6" max="6" width="9.1328125" style="6"/>
  </cols>
  <sheetData>
    <row r="1" spans="1:2" x14ac:dyDescent="0.45">
      <c r="A1" s="1" t="s">
        <v>36</v>
      </c>
    </row>
    <row r="2" spans="1:2" x14ac:dyDescent="0.45">
      <c r="A2" s="1"/>
    </row>
    <row r="3" spans="1:2" x14ac:dyDescent="0.45">
      <c r="A3" s="1" t="s">
        <v>55</v>
      </c>
    </row>
    <row r="4" spans="1:2" x14ac:dyDescent="0.45">
      <c r="A4">
        <f>'Eurostat - FOR_AREA'!J12</f>
        <v>161455.92000000001</v>
      </c>
      <c r="B4" t="s">
        <v>119</v>
      </c>
    </row>
    <row r="5" spans="1:2" x14ac:dyDescent="0.45">
      <c r="A5" s="8">
        <f>A4*1000*About!A46</f>
        <v>398965651.116</v>
      </c>
      <c r="B5" t="s">
        <v>8</v>
      </c>
    </row>
    <row r="7" spans="1:2" x14ac:dyDescent="0.45">
      <c r="A7" s="53" t="s">
        <v>33</v>
      </c>
    </row>
    <row r="8" spans="1:2" x14ac:dyDescent="0.45">
      <c r="A8" s="54">
        <f>About!C39</f>
        <v>0.52</v>
      </c>
      <c r="B8" t="s">
        <v>34</v>
      </c>
    </row>
    <row r="9" spans="1:2" x14ac:dyDescent="0.45">
      <c r="A9" s="8">
        <f>A5*(1-A8)</f>
        <v>191503512.53568</v>
      </c>
      <c r="B9" t="s">
        <v>35</v>
      </c>
    </row>
    <row r="10" spans="1:2" x14ac:dyDescent="0.45">
      <c r="A10" s="8"/>
      <c r="B10"/>
    </row>
    <row r="11" spans="1:2" x14ac:dyDescent="0.45">
      <c r="A11" s="1" t="s">
        <v>38</v>
      </c>
    </row>
    <row r="12" spans="1:2" x14ac:dyDescent="0.45">
      <c r="A12" t="s">
        <v>37</v>
      </c>
    </row>
    <row r="13" spans="1:2" x14ac:dyDescent="0.45">
      <c r="A13" t="s">
        <v>39</v>
      </c>
    </row>
    <row r="14" spans="1:2" x14ac:dyDescent="0.45">
      <c r="A14" t="s">
        <v>40</v>
      </c>
    </row>
    <row r="15" spans="1:2" x14ac:dyDescent="0.45">
      <c r="A15" t="s">
        <v>41</v>
      </c>
    </row>
    <row r="16" spans="1:2" x14ac:dyDescent="0.45">
      <c r="A16" t="s">
        <v>42</v>
      </c>
    </row>
    <row r="18" spans="1:2" x14ac:dyDescent="0.45">
      <c r="A18" t="s">
        <v>43</v>
      </c>
    </row>
    <row r="19" spans="1:2" x14ac:dyDescent="0.45">
      <c r="A19" t="s">
        <v>44</v>
      </c>
    </row>
    <row r="20" spans="1:2" x14ac:dyDescent="0.45">
      <c r="A20" t="s">
        <v>45</v>
      </c>
    </row>
    <row r="22" spans="1:2" x14ac:dyDescent="0.45">
      <c r="A22" s="16">
        <v>0.5</v>
      </c>
      <c r="B22" s="6" t="s">
        <v>46</v>
      </c>
    </row>
    <row r="23" spans="1:2" x14ac:dyDescent="0.45">
      <c r="B23" s="6" t="s">
        <v>47</v>
      </c>
    </row>
    <row r="25" spans="1:2" x14ac:dyDescent="0.45">
      <c r="A25" s="66">
        <f>A9*A22</f>
        <v>95751756.267839998</v>
      </c>
      <c r="B25" t="s">
        <v>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7"/>
  <sheetViews>
    <sheetView workbookViewId="0"/>
  </sheetViews>
  <sheetFormatPr defaultRowHeight="14.25" x14ac:dyDescent="0.45"/>
  <cols>
    <col min="1" max="1" width="29.265625" customWidth="1"/>
    <col min="2" max="2" width="10.86328125" customWidth="1"/>
    <col min="3" max="36" width="12.19921875" bestFit="1" customWidth="1"/>
  </cols>
  <sheetData>
    <row r="1" spans="1:36" x14ac:dyDescent="0.45">
      <c r="A1" s="1" t="s">
        <v>54</v>
      </c>
      <c r="B1" s="2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45">
      <c r="A2" t="s">
        <v>2</v>
      </c>
      <c r="B2" s="3">
        <f>'Set Asides'!$A39</f>
        <v>55204.308510638301</v>
      </c>
      <c r="C2" s="3">
        <f>'Set Asides'!$A39</f>
        <v>55204.308510638301</v>
      </c>
      <c r="D2" s="3">
        <f>'Set Asides'!$A39</f>
        <v>55204.308510638301</v>
      </c>
      <c r="E2" s="3">
        <f>'Set Asides'!$A39</f>
        <v>55204.308510638301</v>
      </c>
      <c r="F2" s="3">
        <f>'Set Asides'!$A39</f>
        <v>55204.308510638301</v>
      </c>
      <c r="G2" s="3">
        <f>'Set Asides'!$A39</f>
        <v>55204.308510638301</v>
      </c>
      <c r="H2" s="3">
        <f>'Set Asides'!$A39</f>
        <v>55204.308510638301</v>
      </c>
      <c r="I2" s="3">
        <f>'Set Asides'!$A39</f>
        <v>55204.308510638301</v>
      </c>
      <c r="J2" s="3">
        <f>'Set Asides'!$A39</f>
        <v>55204.308510638301</v>
      </c>
      <c r="K2" s="3">
        <f>'Set Asides'!$A39</f>
        <v>55204.308510638301</v>
      </c>
      <c r="L2" s="3">
        <f>'Set Asides'!$A39</f>
        <v>55204.308510638301</v>
      </c>
      <c r="M2" s="3">
        <f>'Set Asides'!$A39</f>
        <v>55204.308510638301</v>
      </c>
      <c r="N2" s="3">
        <f>'Set Asides'!$A39</f>
        <v>55204.308510638301</v>
      </c>
      <c r="O2" s="3">
        <f>'Set Asides'!$A39</f>
        <v>55204.308510638301</v>
      </c>
      <c r="P2" s="3">
        <f>'Set Asides'!$A39</f>
        <v>55204.308510638301</v>
      </c>
      <c r="Q2" s="3">
        <f>'Set Asides'!$A39</f>
        <v>55204.308510638301</v>
      </c>
      <c r="R2" s="3">
        <f>'Set Asides'!$A39</f>
        <v>55204.308510638301</v>
      </c>
      <c r="S2" s="3">
        <f>'Set Asides'!$A39</f>
        <v>55204.308510638301</v>
      </c>
      <c r="T2" s="3">
        <f>'Set Asides'!$A39</f>
        <v>55204.308510638301</v>
      </c>
      <c r="U2" s="3">
        <f>'Set Asides'!$A39</f>
        <v>55204.308510638301</v>
      </c>
      <c r="V2" s="3">
        <f>'Set Asides'!$A39</f>
        <v>55204.308510638301</v>
      </c>
      <c r="W2" s="3">
        <f>'Set Asides'!$A39</f>
        <v>55204.308510638301</v>
      </c>
      <c r="X2" s="3">
        <f>'Set Asides'!$A39</f>
        <v>55204.308510638301</v>
      </c>
      <c r="Y2" s="3">
        <f>'Set Asides'!$A39</f>
        <v>55204.308510638301</v>
      </c>
      <c r="Z2" s="3">
        <f>'Set Asides'!$A39</f>
        <v>55204.308510638301</v>
      </c>
      <c r="AA2" s="3">
        <f>'Set Asides'!$A39</f>
        <v>55204.308510638301</v>
      </c>
      <c r="AB2" s="3">
        <f>'Set Asides'!$A39</f>
        <v>55204.308510638301</v>
      </c>
      <c r="AC2" s="3">
        <f>'Set Asides'!$A39</f>
        <v>55204.308510638301</v>
      </c>
      <c r="AD2" s="3">
        <f>'Set Asides'!$A39</f>
        <v>55204.308510638301</v>
      </c>
      <c r="AE2" s="3">
        <f>'Set Asides'!$A39</f>
        <v>55204.308510638301</v>
      </c>
      <c r="AF2" s="3">
        <f>'Set Asides'!$A39</f>
        <v>55204.308510638301</v>
      </c>
      <c r="AG2" s="3">
        <f>'Set Asides'!$A39</f>
        <v>55204.308510638301</v>
      </c>
      <c r="AH2" s="3">
        <f>'Set Asides'!$A39</f>
        <v>55204.308510638301</v>
      </c>
      <c r="AI2" s="3">
        <f>'Set Asides'!$A39</f>
        <v>55204.308510638301</v>
      </c>
      <c r="AJ2" s="3">
        <f>'Set Asides'!$A39</f>
        <v>55204.308510638301</v>
      </c>
    </row>
    <row r="3" spans="1:36" x14ac:dyDescent="0.45">
      <c r="A3" t="s">
        <v>3</v>
      </c>
      <c r="B3" s="3">
        <f>'Aff Ref'!$B53</f>
        <v>268726.6875</v>
      </c>
      <c r="C3" s="3">
        <f>'Aff Ref'!$B53</f>
        <v>268726.6875</v>
      </c>
      <c r="D3" s="3">
        <f>'Aff Ref'!$B53</f>
        <v>268726.6875</v>
      </c>
      <c r="E3" s="3">
        <f>'Aff Ref'!$B53</f>
        <v>268726.6875</v>
      </c>
      <c r="F3" s="3">
        <f>'Aff Ref'!$B53</f>
        <v>268726.6875</v>
      </c>
      <c r="G3" s="3">
        <f>'Aff Ref'!$B53</f>
        <v>268726.6875</v>
      </c>
      <c r="H3" s="3">
        <f>'Aff Ref'!$B53</f>
        <v>268726.6875</v>
      </c>
      <c r="I3" s="3">
        <f>'Aff Ref'!$B53</f>
        <v>268726.6875</v>
      </c>
      <c r="J3" s="3">
        <f>'Aff Ref'!$B53</f>
        <v>268726.6875</v>
      </c>
      <c r="K3" s="3">
        <f>'Aff Ref'!$B53</f>
        <v>268726.6875</v>
      </c>
      <c r="L3" s="3">
        <f>'Aff Ref'!$B53</f>
        <v>268726.6875</v>
      </c>
      <c r="M3" s="3">
        <f>'Aff Ref'!$B53</f>
        <v>268726.6875</v>
      </c>
      <c r="N3" s="3">
        <f>'Aff Ref'!$B53</f>
        <v>268726.6875</v>
      </c>
      <c r="O3" s="3">
        <f>'Aff Ref'!$B53</f>
        <v>268726.6875</v>
      </c>
      <c r="P3" s="3">
        <f>'Aff Ref'!$B53</f>
        <v>268726.6875</v>
      </c>
      <c r="Q3" s="3">
        <f>'Aff Ref'!$B53</f>
        <v>268726.6875</v>
      </c>
      <c r="R3" s="3">
        <f>'Aff Ref'!$B53</f>
        <v>268726.6875</v>
      </c>
      <c r="S3" s="3">
        <f>'Aff Ref'!$B53</f>
        <v>268726.6875</v>
      </c>
      <c r="T3" s="3">
        <f>'Aff Ref'!$B53</f>
        <v>268726.6875</v>
      </c>
      <c r="U3" s="3">
        <f>'Aff Ref'!$B53</f>
        <v>268726.6875</v>
      </c>
      <c r="V3" s="3">
        <f>'Aff Ref'!$B53</f>
        <v>268726.6875</v>
      </c>
      <c r="W3" s="3">
        <f>'Aff Ref'!$B53</f>
        <v>268726.6875</v>
      </c>
      <c r="X3" s="3">
        <f>'Aff Ref'!$B53</f>
        <v>268726.6875</v>
      </c>
      <c r="Y3" s="3">
        <f>'Aff Ref'!$B53</f>
        <v>268726.6875</v>
      </c>
      <c r="Z3" s="3">
        <f>'Aff Ref'!$B53</f>
        <v>268726.6875</v>
      </c>
      <c r="AA3" s="3">
        <f>'Aff Ref'!$B53</f>
        <v>268726.6875</v>
      </c>
      <c r="AB3" s="3">
        <f>'Aff Ref'!$B53</f>
        <v>268726.6875</v>
      </c>
      <c r="AC3" s="3">
        <f>'Aff Ref'!$B53</f>
        <v>268726.6875</v>
      </c>
      <c r="AD3" s="3">
        <f>'Aff Ref'!$B53</f>
        <v>268726.6875</v>
      </c>
      <c r="AE3" s="3">
        <f>'Aff Ref'!$B53</f>
        <v>268726.6875</v>
      </c>
      <c r="AF3" s="3">
        <f>'Aff Ref'!$B53</f>
        <v>268726.6875</v>
      </c>
      <c r="AG3" s="3">
        <f>'Aff Ref'!$B53</f>
        <v>268726.6875</v>
      </c>
      <c r="AH3" s="3">
        <f>'Aff Ref'!$B53</f>
        <v>268726.6875</v>
      </c>
      <c r="AI3" s="3">
        <f>'Aff Ref'!$B53</f>
        <v>268726.6875</v>
      </c>
      <c r="AJ3" s="3">
        <f>'Aff Ref'!$B53</f>
        <v>268726.6875</v>
      </c>
    </row>
    <row r="4" spans="1:36" x14ac:dyDescent="0.45">
      <c r="A4" t="s">
        <v>4</v>
      </c>
      <c r="B4" s="3">
        <f>'Impr Forest Mgmt'!$A25</f>
        <v>95751756.267839998</v>
      </c>
      <c r="C4" s="3">
        <f>'Impr Forest Mgmt'!$A25</f>
        <v>95751756.267839998</v>
      </c>
      <c r="D4" s="3">
        <f>'Impr Forest Mgmt'!$A25</f>
        <v>95751756.267839998</v>
      </c>
      <c r="E4" s="3">
        <f>'Impr Forest Mgmt'!$A25</f>
        <v>95751756.267839998</v>
      </c>
      <c r="F4" s="3">
        <f>'Impr Forest Mgmt'!$A25</f>
        <v>95751756.267839998</v>
      </c>
      <c r="G4" s="3">
        <f>'Impr Forest Mgmt'!$A25</f>
        <v>95751756.267839998</v>
      </c>
      <c r="H4" s="3">
        <f>'Impr Forest Mgmt'!$A25</f>
        <v>95751756.267839998</v>
      </c>
      <c r="I4" s="3">
        <f>'Impr Forest Mgmt'!$A25</f>
        <v>95751756.267839998</v>
      </c>
      <c r="J4" s="3">
        <f>'Impr Forest Mgmt'!$A25</f>
        <v>95751756.267839998</v>
      </c>
      <c r="K4" s="3">
        <f>'Impr Forest Mgmt'!$A25</f>
        <v>95751756.267839998</v>
      </c>
      <c r="L4" s="3">
        <f>'Impr Forest Mgmt'!$A25</f>
        <v>95751756.267839998</v>
      </c>
      <c r="M4" s="3">
        <f>'Impr Forest Mgmt'!$A25</f>
        <v>95751756.267839998</v>
      </c>
      <c r="N4" s="3">
        <f>'Impr Forest Mgmt'!$A25</f>
        <v>95751756.267839998</v>
      </c>
      <c r="O4" s="3">
        <f>'Impr Forest Mgmt'!$A25</f>
        <v>95751756.267839998</v>
      </c>
      <c r="P4" s="3">
        <f>'Impr Forest Mgmt'!$A25</f>
        <v>95751756.267839998</v>
      </c>
      <c r="Q4" s="3">
        <f>'Impr Forest Mgmt'!$A25</f>
        <v>95751756.267839998</v>
      </c>
      <c r="R4" s="3">
        <f>'Impr Forest Mgmt'!$A25</f>
        <v>95751756.267839998</v>
      </c>
      <c r="S4" s="3">
        <f>'Impr Forest Mgmt'!$A25</f>
        <v>95751756.267839998</v>
      </c>
      <c r="T4" s="3">
        <f>'Impr Forest Mgmt'!$A25</f>
        <v>95751756.267839998</v>
      </c>
      <c r="U4" s="3">
        <f>'Impr Forest Mgmt'!$A25</f>
        <v>95751756.267839998</v>
      </c>
      <c r="V4" s="3">
        <f>'Impr Forest Mgmt'!$A25</f>
        <v>95751756.267839998</v>
      </c>
      <c r="W4" s="3">
        <f>'Impr Forest Mgmt'!$A25</f>
        <v>95751756.267839998</v>
      </c>
      <c r="X4" s="3">
        <f>'Impr Forest Mgmt'!$A25</f>
        <v>95751756.267839998</v>
      </c>
      <c r="Y4" s="3">
        <f>'Impr Forest Mgmt'!$A25</f>
        <v>95751756.267839998</v>
      </c>
      <c r="Z4" s="3">
        <f>'Impr Forest Mgmt'!$A25</f>
        <v>95751756.267839998</v>
      </c>
      <c r="AA4" s="3">
        <f>'Impr Forest Mgmt'!$A25</f>
        <v>95751756.267839998</v>
      </c>
      <c r="AB4" s="3">
        <f>'Impr Forest Mgmt'!$A25</f>
        <v>95751756.267839998</v>
      </c>
      <c r="AC4" s="3">
        <f>'Impr Forest Mgmt'!$A25</f>
        <v>95751756.267839998</v>
      </c>
      <c r="AD4" s="3">
        <f>'Impr Forest Mgmt'!$A25</f>
        <v>95751756.267839998</v>
      </c>
      <c r="AE4" s="3">
        <f>'Impr Forest Mgmt'!$A25</f>
        <v>95751756.267839998</v>
      </c>
      <c r="AF4" s="3">
        <f>'Impr Forest Mgmt'!$A25</f>
        <v>95751756.267839998</v>
      </c>
      <c r="AG4" s="3">
        <f>'Impr Forest Mgmt'!$A25</f>
        <v>95751756.267839998</v>
      </c>
      <c r="AH4" s="3">
        <f>'Impr Forest Mgmt'!$A25</f>
        <v>95751756.267839998</v>
      </c>
      <c r="AI4" s="3">
        <f>'Impr Forest Mgmt'!$A25</f>
        <v>95751756.267839998</v>
      </c>
      <c r="AJ4" s="3">
        <f>'Impr Forest Mgmt'!$A25</f>
        <v>95751756.267839998</v>
      </c>
    </row>
    <row r="5" spans="1:36" x14ac:dyDescent="0.45">
      <c r="A5" t="s">
        <v>5</v>
      </c>
      <c r="B5" s="3">
        <f>'Avoided Def'!$A26</f>
        <v>0</v>
      </c>
      <c r="C5" s="3">
        <f>'Avoided Def'!$A26</f>
        <v>0</v>
      </c>
      <c r="D5" s="3">
        <f>'Avoided Def'!$A26</f>
        <v>0</v>
      </c>
      <c r="E5" s="3">
        <f>'Avoided Def'!$A26</f>
        <v>0</v>
      </c>
      <c r="F5" s="3">
        <f>'Avoided Def'!$A26</f>
        <v>0</v>
      </c>
      <c r="G5" s="3">
        <f>'Avoided Def'!$A26</f>
        <v>0</v>
      </c>
      <c r="H5" s="3">
        <f>'Avoided Def'!$A26</f>
        <v>0</v>
      </c>
      <c r="I5" s="3">
        <f>'Avoided Def'!$A26</f>
        <v>0</v>
      </c>
      <c r="J5" s="3">
        <f>'Avoided Def'!$A26</f>
        <v>0</v>
      </c>
      <c r="K5" s="3">
        <f>'Avoided Def'!$A26</f>
        <v>0</v>
      </c>
      <c r="L5" s="3">
        <f>'Avoided Def'!$A26</f>
        <v>0</v>
      </c>
      <c r="M5" s="3">
        <f>'Avoided Def'!$A26</f>
        <v>0</v>
      </c>
      <c r="N5" s="3">
        <f>'Avoided Def'!$A26</f>
        <v>0</v>
      </c>
      <c r="O5" s="3">
        <f>'Avoided Def'!$A26</f>
        <v>0</v>
      </c>
      <c r="P5" s="3">
        <f>'Avoided Def'!$A26</f>
        <v>0</v>
      </c>
      <c r="Q5" s="3">
        <f>'Avoided Def'!$A26</f>
        <v>0</v>
      </c>
      <c r="R5" s="3">
        <f>'Avoided Def'!$A26</f>
        <v>0</v>
      </c>
      <c r="S5" s="3">
        <f>'Avoided Def'!$A26</f>
        <v>0</v>
      </c>
      <c r="T5" s="3">
        <f>'Avoided Def'!$A26</f>
        <v>0</v>
      </c>
      <c r="U5" s="3">
        <f>'Avoided Def'!$A26</f>
        <v>0</v>
      </c>
      <c r="V5" s="3">
        <f>'Avoided Def'!$A26</f>
        <v>0</v>
      </c>
      <c r="W5" s="3">
        <f>'Avoided Def'!$A26</f>
        <v>0</v>
      </c>
      <c r="X5" s="3">
        <f>'Avoided Def'!$A26</f>
        <v>0</v>
      </c>
      <c r="Y5" s="3">
        <f>'Avoided Def'!$A26</f>
        <v>0</v>
      </c>
      <c r="Z5" s="3">
        <f>'Avoided Def'!$A26</f>
        <v>0</v>
      </c>
      <c r="AA5" s="3">
        <f>'Avoided Def'!$A26</f>
        <v>0</v>
      </c>
      <c r="AB5" s="3">
        <f>'Avoided Def'!$A26</f>
        <v>0</v>
      </c>
      <c r="AC5" s="3">
        <f>'Avoided Def'!$A26</f>
        <v>0</v>
      </c>
      <c r="AD5" s="3">
        <f>'Avoided Def'!$A26</f>
        <v>0</v>
      </c>
      <c r="AE5" s="3">
        <f>'Avoided Def'!$A26</f>
        <v>0</v>
      </c>
      <c r="AF5" s="3">
        <f>'Avoided Def'!$A26</f>
        <v>0</v>
      </c>
      <c r="AG5" s="3">
        <f>'Avoided Def'!$A26</f>
        <v>0</v>
      </c>
      <c r="AH5" s="3">
        <f>'Avoided Def'!$A26</f>
        <v>0</v>
      </c>
      <c r="AI5" s="3">
        <f>'Avoided Def'!$A26</f>
        <v>0</v>
      </c>
      <c r="AJ5" s="3">
        <f>'Avoided Def'!$A26</f>
        <v>0</v>
      </c>
    </row>
    <row r="6" spans="1:36" x14ac:dyDescent="0.45">
      <c r="A6" t="s">
        <v>6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</row>
    <row r="7" spans="1:36" x14ac:dyDescent="0.45">
      <c r="A7" t="s">
        <v>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Eurostat - FOR_AREA</vt:lpstr>
      <vt:lpstr>Aff Ref</vt:lpstr>
      <vt:lpstr>Set Asides</vt:lpstr>
      <vt:lpstr>Avoided Def</vt:lpstr>
      <vt:lpstr>Impr Forest Mgmt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Minshu Deng</cp:lastModifiedBy>
  <dcterms:created xsi:type="dcterms:W3CDTF">2017-01-27T05:17:42Z</dcterms:created>
  <dcterms:modified xsi:type="dcterms:W3CDTF">2021-02-18T19:51:49Z</dcterms:modified>
</cp:coreProperties>
</file>