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indst\BPoIFUfE\"/>
    </mc:Choice>
  </mc:AlternateContent>
  <xr:revisionPtr revIDLastSave="0" documentId="13_ncr:1_{97ABB2EE-D025-417B-B502-4A952A4A0B3B}" xr6:coauthVersionLast="45" xr6:coauthVersionMax="45" xr10:uidLastSave="{00000000-0000-0000-0000-000000000000}"/>
  <bookViews>
    <workbookView xWindow="9330" yWindow="1230" windowWidth="22170" windowHeight="16110" xr2:uid="{00000000-000D-0000-FFFF-FFFF00000000}"/>
  </bookViews>
  <sheets>
    <sheet name="About" sheetId="1" r:id="rId1"/>
    <sheet name="Refineries" sheetId="25" r:id="rId2"/>
    <sheet name="Pipelines &amp; Military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6" l="1"/>
  <c r="B14" i="16" l="1"/>
  <c r="B16" i="16"/>
  <c r="B5" i="16" l="1"/>
  <c r="D132" i="14" l="1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F132" i="14"/>
  <c r="AG132" i="14"/>
  <c r="AH132" i="14"/>
  <c r="AI132" i="14"/>
  <c r="AJ132" i="14"/>
  <c r="C132" i="14"/>
  <c r="AJ125" i="14" l="1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J121" i="14"/>
  <c r="AI121" i="14"/>
  <c r="AH121" i="14"/>
  <c r="AH130" i="14" s="1"/>
  <c r="AG121" i="14"/>
  <c r="AF121" i="14"/>
  <c r="AE121" i="14"/>
  <c r="AD121" i="14"/>
  <c r="AC121" i="14"/>
  <c r="AC130" i="14" s="1"/>
  <c r="AB121" i="14"/>
  <c r="AB130" i="14" s="1"/>
  <c r="AA121" i="14"/>
  <c r="Z121" i="14"/>
  <c r="Z130" i="14" s="1"/>
  <c r="Y121" i="14"/>
  <c r="X121" i="14"/>
  <c r="X130" i="14" s="1"/>
  <c r="W121" i="14"/>
  <c r="V121" i="14"/>
  <c r="U121" i="14"/>
  <c r="U130" i="14" s="1"/>
  <c r="T121" i="14"/>
  <c r="T130" i="14" s="1"/>
  <c r="S121" i="14"/>
  <c r="R121" i="14"/>
  <c r="R130" i="14" s="1"/>
  <c r="Q121" i="14"/>
  <c r="P121" i="14"/>
  <c r="P130" i="14" s="1"/>
  <c r="O121" i="14"/>
  <c r="N121" i="14"/>
  <c r="M121" i="14"/>
  <c r="M130" i="14" s="1"/>
  <c r="L121" i="14"/>
  <c r="L130" i="14" s="1"/>
  <c r="K121" i="14"/>
  <c r="J121" i="14"/>
  <c r="J130" i="14" s="1"/>
  <c r="I121" i="14"/>
  <c r="H121" i="14"/>
  <c r="H130" i="14" s="1"/>
  <c r="G121" i="14"/>
  <c r="F121" i="14"/>
  <c r="E121" i="14"/>
  <c r="E130" i="14" s="1"/>
  <c r="D121" i="14"/>
  <c r="D130" i="14" s="1"/>
  <c r="C121" i="14"/>
  <c r="AF138" i="14" l="1"/>
  <c r="M138" i="14"/>
  <c r="M142" i="14" s="1"/>
  <c r="M144" i="14" s="1"/>
  <c r="L138" i="14"/>
  <c r="K138" i="14"/>
  <c r="K142" i="14" s="1"/>
  <c r="K144" i="14" s="1"/>
  <c r="G130" i="14"/>
  <c r="O130" i="14"/>
  <c r="W130" i="14"/>
  <c r="AE130" i="14"/>
  <c r="Y138" i="14"/>
  <c r="Y142" i="14" s="1"/>
  <c r="Y144" i="14" s="1"/>
  <c r="AF130" i="14"/>
  <c r="AJ130" i="14"/>
  <c r="F130" i="14"/>
  <c r="N130" i="14"/>
  <c r="V130" i="14"/>
  <c r="AD130" i="14"/>
  <c r="Y130" i="14"/>
  <c r="Q130" i="14"/>
  <c r="AG130" i="14"/>
  <c r="C130" i="14"/>
  <c r="S130" i="14"/>
  <c r="AI130" i="14"/>
  <c r="I130" i="14"/>
  <c r="K130" i="14"/>
  <c r="AA130" i="14"/>
  <c r="F3" i="27"/>
  <c r="G3" i="27"/>
  <c r="I3" i="27"/>
  <c r="J3" i="27"/>
  <c r="K3" i="27"/>
  <c r="C4" i="27"/>
  <c r="E4" i="27"/>
  <c r="G4" i="27"/>
  <c r="H4" i="27"/>
  <c r="I4" i="27"/>
  <c r="K4" i="27"/>
  <c r="E5" i="27"/>
  <c r="G5" i="27"/>
  <c r="H5" i="27"/>
  <c r="K5" i="27"/>
  <c r="E6" i="27"/>
  <c r="G6" i="27"/>
  <c r="H6" i="27"/>
  <c r="I6" i="27"/>
  <c r="J6" i="27"/>
  <c r="K6" i="27"/>
  <c r="C7" i="27"/>
  <c r="D7" i="27"/>
  <c r="E7" i="27"/>
  <c r="F7" i="27"/>
  <c r="G7" i="27"/>
  <c r="H7" i="27"/>
  <c r="I7" i="27"/>
  <c r="J7" i="27"/>
  <c r="K7" i="27"/>
  <c r="C8" i="27"/>
  <c r="E8" i="27"/>
  <c r="G8" i="27"/>
  <c r="H8" i="27"/>
  <c r="K8" i="27"/>
  <c r="G9" i="27"/>
  <c r="H9" i="27"/>
  <c r="K9" i="27"/>
  <c r="E2" i="27"/>
  <c r="K2" i="27"/>
  <c r="H2" i="27"/>
  <c r="G2" i="27"/>
  <c r="B17" i="23"/>
  <c r="B21" i="23" s="1"/>
  <c r="B21" i="17"/>
  <c r="B17" i="17"/>
  <c r="B15" i="17"/>
  <c r="B6" i="23"/>
  <c r="B9" i="22"/>
  <c r="I8" i="27" s="1"/>
  <c r="B7" i="22"/>
  <c r="B6" i="22"/>
  <c r="I5" i="27" s="1"/>
  <c r="B5" i="22"/>
  <c r="B3" i="22"/>
  <c r="B10" i="22" s="1"/>
  <c r="I9" i="27" s="1"/>
  <c r="B9" i="19"/>
  <c r="F8" i="27" s="1"/>
  <c r="B7" i="19"/>
  <c r="F6" i="27" s="1"/>
  <c r="B6" i="19"/>
  <c r="F5" i="27" s="1"/>
  <c r="B5" i="19"/>
  <c r="F4" i="27" s="1"/>
  <c r="B3" i="19"/>
  <c r="B103" i="14"/>
  <c r="B129" i="14" s="1"/>
  <c r="B102" i="14"/>
  <c r="B128" i="14" s="1"/>
  <c r="B101" i="14"/>
  <c r="B127" i="14" s="1"/>
  <c r="B100" i="14"/>
  <c r="B126" i="14" s="1"/>
  <c r="B99" i="14"/>
  <c r="B125" i="14" s="1"/>
  <c r="B98" i="14"/>
  <c r="B124" i="14" s="1"/>
  <c r="B97" i="14"/>
  <c r="B123" i="14" s="1"/>
  <c r="B96" i="14"/>
  <c r="B122" i="14" s="1"/>
  <c r="B95" i="14"/>
  <c r="B121" i="14" s="1"/>
  <c r="B87" i="14"/>
  <c r="B86" i="14"/>
  <c r="B85" i="14"/>
  <c r="B84" i="14"/>
  <c r="B83" i="14"/>
  <c r="B68" i="14"/>
  <c r="B67" i="14"/>
  <c r="B66" i="14"/>
  <c r="B65" i="14"/>
  <c r="B61" i="14"/>
  <c r="B60" i="14"/>
  <c r="B52" i="14"/>
  <c r="B51" i="14"/>
  <c r="B50" i="14"/>
  <c r="B49" i="14"/>
  <c r="B48" i="14"/>
  <c r="B36" i="14"/>
  <c r="B35" i="14"/>
  <c r="B34" i="14"/>
  <c r="B33" i="14"/>
  <c r="B7" i="14"/>
  <c r="B6" i="14"/>
  <c r="B5" i="14"/>
  <c r="B4" i="14"/>
  <c r="B3" i="14"/>
  <c r="D109" i="25"/>
  <c r="D139" i="14" s="1"/>
  <c r="E109" i="25"/>
  <c r="E139" i="14" s="1"/>
  <c r="F109" i="25"/>
  <c r="F139" i="14" s="1"/>
  <c r="G109" i="25"/>
  <c r="G139" i="14" s="1"/>
  <c r="H109" i="25"/>
  <c r="H139" i="14" s="1"/>
  <c r="I109" i="25"/>
  <c r="I139" i="14" s="1"/>
  <c r="J109" i="25"/>
  <c r="J139" i="14" s="1"/>
  <c r="K109" i="25"/>
  <c r="K139" i="14" s="1"/>
  <c r="L109" i="25"/>
  <c r="L139" i="14" s="1"/>
  <c r="M109" i="25"/>
  <c r="M139" i="14" s="1"/>
  <c r="N109" i="25"/>
  <c r="N139" i="14" s="1"/>
  <c r="O109" i="25"/>
  <c r="O139" i="14" s="1"/>
  <c r="P109" i="25"/>
  <c r="P139" i="14" s="1"/>
  <c r="Q109" i="25"/>
  <c r="Q139" i="14" s="1"/>
  <c r="R109" i="25"/>
  <c r="R139" i="14" s="1"/>
  <c r="S109" i="25"/>
  <c r="S139" i="14" s="1"/>
  <c r="T109" i="25"/>
  <c r="T139" i="14" s="1"/>
  <c r="U109" i="25"/>
  <c r="U139" i="14" s="1"/>
  <c r="V109" i="25"/>
  <c r="V139" i="14" s="1"/>
  <c r="W109" i="25"/>
  <c r="W139" i="14" s="1"/>
  <c r="X109" i="25"/>
  <c r="X139" i="14" s="1"/>
  <c r="Y109" i="25"/>
  <c r="Y139" i="14" s="1"/>
  <c r="Z109" i="25"/>
  <c r="Z139" i="14" s="1"/>
  <c r="AA109" i="25"/>
  <c r="AA139" i="14" s="1"/>
  <c r="AB109" i="25"/>
  <c r="AB139" i="14" s="1"/>
  <c r="AC109" i="25"/>
  <c r="AC139" i="14" s="1"/>
  <c r="AD109" i="25"/>
  <c r="AD139" i="14" s="1"/>
  <c r="AE109" i="25"/>
  <c r="AE139" i="14" s="1"/>
  <c r="AF109" i="25"/>
  <c r="AF139" i="14" s="1"/>
  <c r="AG109" i="25"/>
  <c r="AG139" i="14" s="1"/>
  <c r="AH109" i="25"/>
  <c r="AH139" i="14" s="1"/>
  <c r="AI109" i="25"/>
  <c r="AI139" i="14" s="1"/>
  <c r="AJ109" i="25"/>
  <c r="AJ139" i="14" s="1"/>
  <c r="C109" i="25"/>
  <c r="C139" i="14" s="1"/>
  <c r="D105" i="25"/>
  <c r="D120" i="14" s="1"/>
  <c r="E105" i="25"/>
  <c r="E120" i="14" s="1"/>
  <c r="F105" i="25"/>
  <c r="F120" i="14" s="1"/>
  <c r="G105" i="25"/>
  <c r="G120" i="14" s="1"/>
  <c r="H105" i="25"/>
  <c r="H120" i="14" s="1"/>
  <c r="I105" i="25"/>
  <c r="I120" i="14" s="1"/>
  <c r="J105" i="25"/>
  <c r="J120" i="14" s="1"/>
  <c r="K105" i="25"/>
  <c r="K120" i="14" s="1"/>
  <c r="L105" i="25"/>
  <c r="L120" i="14" s="1"/>
  <c r="L142" i="14" s="1"/>
  <c r="L144" i="14" s="1"/>
  <c r="M105" i="25"/>
  <c r="M120" i="14" s="1"/>
  <c r="N105" i="25"/>
  <c r="N120" i="14" s="1"/>
  <c r="O105" i="25"/>
  <c r="O120" i="14" s="1"/>
  <c r="P105" i="25"/>
  <c r="P120" i="14" s="1"/>
  <c r="Q105" i="25"/>
  <c r="Q120" i="14" s="1"/>
  <c r="R105" i="25"/>
  <c r="R120" i="14" s="1"/>
  <c r="S105" i="25"/>
  <c r="S120" i="14" s="1"/>
  <c r="T105" i="25"/>
  <c r="T120" i="14" s="1"/>
  <c r="U105" i="25"/>
  <c r="U120" i="14" s="1"/>
  <c r="V105" i="25"/>
  <c r="V120" i="14" s="1"/>
  <c r="W105" i="25"/>
  <c r="W120" i="14" s="1"/>
  <c r="X105" i="25"/>
  <c r="X120" i="14" s="1"/>
  <c r="X142" i="14" s="1"/>
  <c r="X144" i="14" s="1"/>
  <c r="Y105" i="25"/>
  <c r="Y120" i="14" s="1"/>
  <c r="Z105" i="25"/>
  <c r="Z120" i="14" s="1"/>
  <c r="AA105" i="25"/>
  <c r="AA120" i="14" s="1"/>
  <c r="AB105" i="25"/>
  <c r="AB120" i="14" s="1"/>
  <c r="AC105" i="25"/>
  <c r="AC120" i="14" s="1"/>
  <c r="AD105" i="25"/>
  <c r="AD120" i="14" s="1"/>
  <c r="AE105" i="25"/>
  <c r="AE120" i="14" s="1"/>
  <c r="AF105" i="25"/>
  <c r="AF120" i="14" s="1"/>
  <c r="AF142" i="14" s="1"/>
  <c r="AF144" i="14" s="1"/>
  <c r="AG105" i="25"/>
  <c r="AG120" i="14" s="1"/>
  <c r="AH105" i="25"/>
  <c r="AH120" i="14" s="1"/>
  <c r="AI105" i="25"/>
  <c r="AI120" i="14" s="1"/>
  <c r="AJ105" i="25"/>
  <c r="AJ120" i="14" s="1"/>
  <c r="D106" i="25"/>
  <c r="D131" i="14" s="1"/>
  <c r="D135" i="14" s="1"/>
  <c r="E106" i="25"/>
  <c r="E131" i="14" s="1"/>
  <c r="E135" i="14" s="1"/>
  <c r="F106" i="25"/>
  <c r="F131" i="14" s="1"/>
  <c r="F135" i="14" s="1"/>
  <c r="G106" i="25"/>
  <c r="G131" i="14" s="1"/>
  <c r="G135" i="14" s="1"/>
  <c r="H106" i="25"/>
  <c r="H131" i="14" s="1"/>
  <c r="H135" i="14" s="1"/>
  <c r="I106" i="25"/>
  <c r="I131" i="14" s="1"/>
  <c r="I135" i="14" s="1"/>
  <c r="J106" i="25"/>
  <c r="J131" i="14" s="1"/>
  <c r="J135" i="14" s="1"/>
  <c r="K106" i="25"/>
  <c r="K131" i="14" s="1"/>
  <c r="K135" i="14" s="1"/>
  <c r="L106" i="25"/>
  <c r="L131" i="14" s="1"/>
  <c r="L135" i="14" s="1"/>
  <c r="M106" i="25"/>
  <c r="M131" i="14" s="1"/>
  <c r="M135" i="14" s="1"/>
  <c r="N106" i="25"/>
  <c r="N131" i="14" s="1"/>
  <c r="N135" i="14" s="1"/>
  <c r="O106" i="25"/>
  <c r="O131" i="14" s="1"/>
  <c r="O135" i="14" s="1"/>
  <c r="P106" i="25"/>
  <c r="P131" i="14" s="1"/>
  <c r="P135" i="14" s="1"/>
  <c r="Q106" i="25"/>
  <c r="Q131" i="14" s="1"/>
  <c r="Q135" i="14" s="1"/>
  <c r="R106" i="25"/>
  <c r="R131" i="14" s="1"/>
  <c r="R135" i="14" s="1"/>
  <c r="S106" i="25"/>
  <c r="S131" i="14" s="1"/>
  <c r="S135" i="14" s="1"/>
  <c r="T106" i="25"/>
  <c r="T131" i="14" s="1"/>
  <c r="T135" i="14" s="1"/>
  <c r="U106" i="25"/>
  <c r="U131" i="14" s="1"/>
  <c r="U135" i="14" s="1"/>
  <c r="V106" i="25"/>
  <c r="V131" i="14" s="1"/>
  <c r="V135" i="14" s="1"/>
  <c r="W106" i="25"/>
  <c r="W131" i="14" s="1"/>
  <c r="W135" i="14" s="1"/>
  <c r="X106" i="25"/>
  <c r="X131" i="14" s="1"/>
  <c r="X135" i="14" s="1"/>
  <c r="Y106" i="25"/>
  <c r="Y131" i="14" s="1"/>
  <c r="Y135" i="14" s="1"/>
  <c r="Z106" i="25"/>
  <c r="Z131" i="14" s="1"/>
  <c r="Z135" i="14" s="1"/>
  <c r="AA106" i="25"/>
  <c r="AA131" i="14" s="1"/>
  <c r="AA135" i="14" s="1"/>
  <c r="AB106" i="25"/>
  <c r="AB131" i="14" s="1"/>
  <c r="AB135" i="14" s="1"/>
  <c r="AC106" i="25"/>
  <c r="AC131" i="14" s="1"/>
  <c r="AC135" i="14" s="1"/>
  <c r="AD106" i="25"/>
  <c r="AD131" i="14" s="1"/>
  <c r="AD135" i="14" s="1"/>
  <c r="AE106" i="25"/>
  <c r="AE131" i="14" s="1"/>
  <c r="AE135" i="14" s="1"/>
  <c r="AF106" i="25"/>
  <c r="AF131" i="14" s="1"/>
  <c r="AF135" i="14" s="1"/>
  <c r="AG106" i="25"/>
  <c r="AG131" i="14" s="1"/>
  <c r="AG135" i="14" s="1"/>
  <c r="AH106" i="25"/>
  <c r="AH131" i="14" s="1"/>
  <c r="AH135" i="14" s="1"/>
  <c r="AI106" i="25"/>
  <c r="AI131" i="14" s="1"/>
  <c r="AI135" i="14" s="1"/>
  <c r="AJ106" i="25"/>
  <c r="AJ131" i="14" s="1"/>
  <c r="AJ135" i="14" s="1"/>
  <c r="D107" i="25"/>
  <c r="D137" i="14" s="1"/>
  <c r="D138" i="14" s="1"/>
  <c r="D142" i="14" s="1"/>
  <c r="D144" i="14" s="1"/>
  <c r="E107" i="25"/>
  <c r="E137" i="14" s="1"/>
  <c r="E138" i="14" s="1"/>
  <c r="E142" i="14" s="1"/>
  <c r="E144" i="14" s="1"/>
  <c r="F107" i="25"/>
  <c r="F137" i="14" s="1"/>
  <c r="F138" i="14" s="1"/>
  <c r="F142" i="14" s="1"/>
  <c r="F144" i="14" s="1"/>
  <c r="G107" i="25"/>
  <c r="G137" i="14" s="1"/>
  <c r="G138" i="14" s="1"/>
  <c r="G142" i="14" s="1"/>
  <c r="G144" i="14" s="1"/>
  <c r="H107" i="25"/>
  <c r="H137" i="14" s="1"/>
  <c r="H138" i="14" s="1"/>
  <c r="H142" i="14" s="1"/>
  <c r="H144" i="14" s="1"/>
  <c r="I107" i="25"/>
  <c r="I137" i="14" s="1"/>
  <c r="I138" i="14" s="1"/>
  <c r="I142" i="14" s="1"/>
  <c r="I144" i="14" s="1"/>
  <c r="J107" i="25"/>
  <c r="J137" i="14" s="1"/>
  <c r="J138" i="14" s="1"/>
  <c r="J142" i="14" s="1"/>
  <c r="J144" i="14" s="1"/>
  <c r="K107" i="25"/>
  <c r="K137" i="14" s="1"/>
  <c r="L107" i="25"/>
  <c r="L137" i="14" s="1"/>
  <c r="M107" i="25"/>
  <c r="M137" i="14" s="1"/>
  <c r="N107" i="25"/>
  <c r="N137" i="14" s="1"/>
  <c r="N138" i="14" s="1"/>
  <c r="N142" i="14" s="1"/>
  <c r="N144" i="14" s="1"/>
  <c r="O107" i="25"/>
  <c r="O137" i="14" s="1"/>
  <c r="O138" i="14" s="1"/>
  <c r="O142" i="14" s="1"/>
  <c r="O144" i="14" s="1"/>
  <c r="P107" i="25"/>
  <c r="P137" i="14" s="1"/>
  <c r="P138" i="14" s="1"/>
  <c r="P142" i="14" s="1"/>
  <c r="P144" i="14" s="1"/>
  <c r="Q107" i="25"/>
  <c r="Q137" i="14" s="1"/>
  <c r="Q138" i="14" s="1"/>
  <c r="Q142" i="14" s="1"/>
  <c r="Q144" i="14" s="1"/>
  <c r="R107" i="25"/>
  <c r="R137" i="14" s="1"/>
  <c r="R138" i="14" s="1"/>
  <c r="R142" i="14" s="1"/>
  <c r="R144" i="14" s="1"/>
  <c r="S107" i="25"/>
  <c r="S137" i="14" s="1"/>
  <c r="S138" i="14" s="1"/>
  <c r="S142" i="14" s="1"/>
  <c r="S144" i="14" s="1"/>
  <c r="T107" i="25"/>
  <c r="T137" i="14" s="1"/>
  <c r="T138" i="14" s="1"/>
  <c r="T142" i="14" s="1"/>
  <c r="T144" i="14" s="1"/>
  <c r="U107" i="25"/>
  <c r="U137" i="14" s="1"/>
  <c r="U138" i="14" s="1"/>
  <c r="U142" i="14" s="1"/>
  <c r="U144" i="14" s="1"/>
  <c r="V107" i="25"/>
  <c r="V137" i="14" s="1"/>
  <c r="V138" i="14" s="1"/>
  <c r="V142" i="14" s="1"/>
  <c r="V144" i="14" s="1"/>
  <c r="W107" i="25"/>
  <c r="W137" i="14" s="1"/>
  <c r="W138" i="14" s="1"/>
  <c r="W142" i="14" s="1"/>
  <c r="W144" i="14" s="1"/>
  <c r="X107" i="25"/>
  <c r="X137" i="14" s="1"/>
  <c r="X138" i="14" s="1"/>
  <c r="Y107" i="25"/>
  <c r="Y137" i="14" s="1"/>
  <c r="Z107" i="25"/>
  <c r="Z137" i="14" s="1"/>
  <c r="Z138" i="14" s="1"/>
  <c r="Z142" i="14" s="1"/>
  <c r="Z144" i="14" s="1"/>
  <c r="AA107" i="25"/>
  <c r="AA137" i="14" s="1"/>
  <c r="AA138" i="14" s="1"/>
  <c r="AB107" i="25"/>
  <c r="AB137" i="14" s="1"/>
  <c r="AB138" i="14" s="1"/>
  <c r="AB142" i="14" s="1"/>
  <c r="AB144" i="14" s="1"/>
  <c r="AC107" i="25"/>
  <c r="AC137" i="14" s="1"/>
  <c r="AC138" i="14" s="1"/>
  <c r="AC142" i="14" s="1"/>
  <c r="AC144" i="14" s="1"/>
  <c r="AD107" i="25"/>
  <c r="AD137" i="14" s="1"/>
  <c r="AD138" i="14" s="1"/>
  <c r="AD142" i="14" s="1"/>
  <c r="AD144" i="14" s="1"/>
  <c r="AE107" i="25"/>
  <c r="AE137" i="14" s="1"/>
  <c r="AE138" i="14" s="1"/>
  <c r="AE142" i="14" s="1"/>
  <c r="AE144" i="14" s="1"/>
  <c r="AF107" i="25"/>
  <c r="AF137" i="14" s="1"/>
  <c r="AG107" i="25"/>
  <c r="AG137" i="14" s="1"/>
  <c r="AG138" i="14" s="1"/>
  <c r="AG142" i="14" s="1"/>
  <c r="AG144" i="14" s="1"/>
  <c r="AH107" i="25"/>
  <c r="AH137" i="14" s="1"/>
  <c r="AH138" i="14" s="1"/>
  <c r="AH142" i="14" s="1"/>
  <c r="AH144" i="14" s="1"/>
  <c r="AI107" i="25"/>
  <c r="AI137" i="14" s="1"/>
  <c r="AI138" i="14" s="1"/>
  <c r="AI142" i="14" s="1"/>
  <c r="AI144" i="14" s="1"/>
  <c r="AJ107" i="25"/>
  <c r="AJ137" i="14" s="1"/>
  <c r="AJ138" i="14" s="1"/>
  <c r="AJ142" i="14" s="1"/>
  <c r="AJ144" i="14" s="1"/>
  <c r="D108" i="25"/>
  <c r="D141" i="14" s="1"/>
  <c r="E108" i="25"/>
  <c r="E141" i="14" s="1"/>
  <c r="F108" i="25"/>
  <c r="F141" i="14" s="1"/>
  <c r="G108" i="25"/>
  <c r="G141" i="14" s="1"/>
  <c r="H108" i="25"/>
  <c r="H141" i="14" s="1"/>
  <c r="I108" i="25"/>
  <c r="I141" i="14" s="1"/>
  <c r="J108" i="25"/>
  <c r="J141" i="14" s="1"/>
  <c r="K108" i="25"/>
  <c r="K141" i="14" s="1"/>
  <c r="L108" i="25"/>
  <c r="L141" i="14" s="1"/>
  <c r="M108" i="25"/>
  <c r="M141" i="14" s="1"/>
  <c r="N108" i="25"/>
  <c r="N141" i="14" s="1"/>
  <c r="O108" i="25"/>
  <c r="O141" i="14" s="1"/>
  <c r="P108" i="25"/>
  <c r="P141" i="14" s="1"/>
  <c r="Q108" i="25"/>
  <c r="Q141" i="14" s="1"/>
  <c r="R108" i="25"/>
  <c r="R141" i="14" s="1"/>
  <c r="S108" i="25"/>
  <c r="S141" i="14" s="1"/>
  <c r="T108" i="25"/>
  <c r="T141" i="14" s="1"/>
  <c r="U108" i="25"/>
  <c r="U141" i="14" s="1"/>
  <c r="V108" i="25"/>
  <c r="V141" i="14" s="1"/>
  <c r="W108" i="25"/>
  <c r="W141" i="14" s="1"/>
  <c r="X108" i="25"/>
  <c r="X141" i="14" s="1"/>
  <c r="Y108" i="25"/>
  <c r="Y141" i="14" s="1"/>
  <c r="Z108" i="25"/>
  <c r="Z141" i="14" s="1"/>
  <c r="AA108" i="25"/>
  <c r="AA141" i="14" s="1"/>
  <c r="AB108" i="25"/>
  <c r="AB141" i="14" s="1"/>
  <c r="AC108" i="25"/>
  <c r="AC141" i="14" s="1"/>
  <c r="AD108" i="25"/>
  <c r="AD141" i="14" s="1"/>
  <c r="AE108" i="25"/>
  <c r="AE141" i="14" s="1"/>
  <c r="AF108" i="25"/>
  <c r="AF141" i="14" s="1"/>
  <c r="AG108" i="25"/>
  <c r="AG141" i="14" s="1"/>
  <c r="AH108" i="25"/>
  <c r="AH141" i="14" s="1"/>
  <c r="AI108" i="25"/>
  <c r="AI141" i="14" s="1"/>
  <c r="AJ108" i="25"/>
  <c r="AJ141" i="14" s="1"/>
  <c r="C108" i="25"/>
  <c r="C141" i="14" s="1"/>
  <c r="C107" i="25"/>
  <c r="C137" i="14" s="1"/>
  <c r="C138" i="14" s="1"/>
  <c r="C106" i="25"/>
  <c r="C131" i="14" s="1"/>
  <c r="C135" i="14" s="1"/>
  <c r="C105" i="25"/>
  <c r="C120" i="14" s="1"/>
  <c r="B4" i="15" l="1"/>
  <c r="B3" i="27" s="1"/>
  <c r="I2" i="27"/>
  <c r="B4" i="21"/>
  <c r="B15" i="21" s="1"/>
  <c r="H3" i="27" s="1"/>
  <c r="J5" i="27"/>
  <c r="AA142" i="14"/>
  <c r="AA144" i="14" s="1"/>
  <c r="B4" i="17"/>
  <c r="D3" i="27" s="1"/>
  <c r="B4" i="16"/>
  <c r="C3" i="27" s="1"/>
  <c r="B4" i="18"/>
  <c r="B10" i="19"/>
  <c r="F9" i="27" s="1"/>
  <c r="F2" i="27"/>
  <c r="C142" i="14"/>
  <c r="C144" i="14" s="1"/>
  <c r="C184" i="14"/>
  <c r="E3" i="27" l="1"/>
  <c r="B10" i="18"/>
  <c r="E9" i="27" s="1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F192" i="14"/>
  <c r="AG192" i="14"/>
  <c r="AH192" i="14"/>
  <c r="AI192" i="14"/>
  <c r="AJ192" i="14"/>
  <c r="C192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F188" i="14"/>
  <c r="AG188" i="14"/>
  <c r="AH188" i="14"/>
  <c r="AI188" i="14"/>
  <c r="AJ188" i="14"/>
  <c r="C188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F184" i="14"/>
  <c r="AG184" i="14"/>
  <c r="AH184" i="14"/>
  <c r="AI184" i="14"/>
  <c r="AJ184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F180" i="14"/>
  <c r="AG180" i="14"/>
  <c r="AH180" i="14"/>
  <c r="AI180" i="14"/>
  <c r="AJ180" i="14"/>
  <c r="C180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F176" i="14"/>
  <c r="AG176" i="14"/>
  <c r="AH176" i="14"/>
  <c r="AI176" i="14"/>
  <c r="AJ176" i="14"/>
  <c r="C176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F172" i="14"/>
  <c r="AG172" i="14"/>
  <c r="AH172" i="14"/>
  <c r="AI172" i="14"/>
  <c r="AJ172" i="14"/>
  <c r="C172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F168" i="14"/>
  <c r="AG168" i="14"/>
  <c r="AH168" i="14"/>
  <c r="AI168" i="14"/>
  <c r="AJ168" i="14"/>
  <c r="C168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F164" i="14"/>
  <c r="AG164" i="14"/>
  <c r="AH164" i="14"/>
  <c r="AI164" i="14"/>
  <c r="AJ164" i="14"/>
  <c r="C164" i="14"/>
  <c r="AG173" i="14" l="1"/>
  <c r="AG174" i="14" s="1"/>
  <c r="R173" i="14"/>
  <c r="R174" i="14" s="1"/>
  <c r="AE177" i="14"/>
  <c r="AE178" i="14" s="1"/>
  <c r="O177" i="14"/>
  <c r="O178" i="14" s="1"/>
  <c r="P173" i="14"/>
  <c r="P174" i="14" s="1"/>
  <c r="U177" i="14"/>
  <c r="U178" i="14" s="1"/>
  <c r="M177" i="14"/>
  <c r="M178" i="14" s="1"/>
  <c r="E177" i="14"/>
  <c r="E178" i="14" s="1"/>
  <c r="T177" i="14"/>
  <c r="T178" i="14" s="1"/>
  <c r="L177" i="14"/>
  <c r="L178" i="14" s="1"/>
  <c r="D177" i="14"/>
  <c r="D178" i="14" s="1"/>
  <c r="N173" i="14"/>
  <c r="N174" i="14" s="1"/>
  <c r="AI177" i="14"/>
  <c r="AI178" i="14" s="1"/>
  <c r="AA177" i="14"/>
  <c r="AA178" i="14" s="1"/>
  <c r="K177" i="14"/>
  <c r="K178" i="14" s="1"/>
  <c r="U173" i="14"/>
  <c r="U174" i="14" s="1"/>
  <c r="AH177" i="14"/>
  <c r="AH178" i="14" s="1"/>
  <c r="Z177" i="14"/>
  <c r="Z178" i="14" s="1"/>
  <c r="AJ173" i="14"/>
  <c r="AJ174" i="14" s="1"/>
  <c r="AB173" i="14"/>
  <c r="AB174" i="14" s="1"/>
  <c r="L173" i="14"/>
  <c r="L174" i="14" s="1"/>
  <c r="AG177" i="14"/>
  <c r="AG178" i="14" s="1"/>
  <c r="Q177" i="14"/>
  <c r="Q178" i="14" s="1"/>
  <c r="AI173" i="14"/>
  <c r="AI174" i="14" s="1"/>
  <c r="S173" i="14"/>
  <c r="S174" i="14" s="1"/>
  <c r="K173" i="14"/>
  <c r="K174" i="14" s="1"/>
  <c r="AF177" i="14"/>
  <c r="AF178" i="14" s="1"/>
  <c r="X177" i="14"/>
  <c r="X178" i="14" s="1"/>
  <c r="H177" i="14"/>
  <c r="H178" i="14" s="1"/>
  <c r="AC189" i="14"/>
  <c r="AC190" i="14" s="1"/>
  <c r="AC181" i="14"/>
  <c r="AC182" i="14" s="1"/>
  <c r="U181" i="14"/>
  <c r="U182" i="14" s="1"/>
  <c r="M181" i="14"/>
  <c r="M182" i="14" s="1"/>
  <c r="E181" i="14"/>
  <c r="E182" i="14" s="1"/>
  <c r="AJ181" i="14"/>
  <c r="AJ182" i="14" s="1"/>
  <c r="AB181" i="14"/>
  <c r="AB182" i="14" s="1"/>
  <c r="T181" i="14"/>
  <c r="T182" i="14" s="1"/>
  <c r="L181" i="14"/>
  <c r="L182" i="14" s="1"/>
  <c r="D181" i="14"/>
  <c r="D182" i="14" s="1"/>
  <c r="AE181" i="14"/>
  <c r="AE182" i="14" s="1"/>
  <c r="G181" i="14"/>
  <c r="G182" i="14" s="1"/>
  <c r="F181" i="14"/>
  <c r="F182" i="14" s="1"/>
  <c r="AI181" i="14"/>
  <c r="AI182" i="14" s="1"/>
  <c r="AA181" i="14"/>
  <c r="AA182" i="14" s="1"/>
  <c r="S181" i="14"/>
  <c r="S182" i="14" s="1"/>
  <c r="K181" i="14"/>
  <c r="K182" i="14" s="1"/>
  <c r="O181" i="14"/>
  <c r="O182" i="14" s="1"/>
  <c r="AD181" i="14"/>
  <c r="AD182" i="14" s="1"/>
  <c r="AH181" i="14"/>
  <c r="AH182" i="14" s="1"/>
  <c r="Z181" i="14"/>
  <c r="Z182" i="14" s="1"/>
  <c r="R181" i="14"/>
  <c r="R182" i="14" s="1"/>
  <c r="J181" i="14"/>
  <c r="J182" i="14" s="1"/>
  <c r="W181" i="14"/>
  <c r="W182" i="14" s="1"/>
  <c r="AG181" i="14"/>
  <c r="AG182" i="14" s="1"/>
  <c r="Y181" i="14"/>
  <c r="Y182" i="14" s="1"/>
  <c r="Q181" i="14"/>
  <c r="Q182" i="14" s="1"/>
  <c r="I181" i="14"/>
  <c r="I182" i="14" s="1"/>
  <c r="V181" i="14"/>
  <c r="V182" i="14" s="1"/>
  <c r="N181" i="14"/>
  <c r="N182" i="14" s="1"/>
  <c r="AF181" i="14"/>
  <c r="AF182" i="14" s="1"/>
  <c r="X181" i="14"/>
  <c r="X182" i="14" s="1"/>
  <c r="P181" i="14"/>
  <c r="P182" i="14" s="1"/>
  <c r="H181" i="14"/>
  <c r="H182" i="14" s="1"/>
  <c r="Y173" i="14"/>
  <c r="Y174" i="14" s="1"/>
  <c r="Q173" i="14"/>
  <c r="Q174" i="14" s="1"/>
  <c r="I173" i="14"/>
  <c r="I174" i="14" s="1"/>
  <c r="V173" i="14"/>
  <c r="V174" i="14" s="1"/>
  <c r="AC177" i="14"/>
  <c r="AC178" i="14" s="1"/>
  <c r="F173" i="14"/>
  <c r="F174" i="14" s="1"/>
  <c r="J177" i="14"/>
  <c r="J178" i="14" s="1"/>
  <c r="AJ189" i="14"/>
  <c r="AJ190" i="14" s="1"/>
  <c r="L189" i="14"/>
  <c r="L190" i="14" s="1"/>
  <c r="D189" i="14"/>
  <c r="D190" i="14" s="1"/>
  <c r="E189" i="14"/>
  <c r="E190" i="14" s="1"/>
  <c r="AD173" i="14"/>
  <c r="AD174" i="14" s="1"/>
  <c r="D173" i="14"/>
  <c r="D174" i="14" s="1"/>
  <c r="T173" i="14"/>
  <c r="T174" i="14" s="1"/>
  <c r="AF173" i="14"/>
  <c r="AF174" i="14" s="1"/>
  <c r="X173" i="14"/>
  <c r="X174" i="14" s="1"/>
  <c r="H173" i="14"/>
  <c r="H174" i="14" s="1"/>
  <c r="S177" i="14"/>
  <c r="S178" i="14" s="1"/>
  <c r="AB189" i="14"/>
  <c r="AB190" i="14" s="1"/>
  <c r="N189" i="14"/>
  <c r="N190" i="14" s="1"/>
  <c r="AF189" i="14"/>
  <c r="AF190" i="14" s="1"/>
  <c r="U189" i="14"/>
  <c r="U190" i="14" s="1"/>
  <c r="AA173" i="14"/>
  <c r="AA174" i="14" s="1"/>
  <c r="AC173" i="14"/>
  <c r="AC174" i="14" s="1"/>
  <c r="M173" i="14"/>
  <c r="M174" i="14" s="1"/>
  <c r="E173" i="14"/>
  <c r="E174" i="14" s="1"/>
  <c r="T189" i="14"/>
  <c r="T190" i="14" s="1"/>
  <c r="V189" i="14"/>
  <c r="V190" i="14" s="1"/>
  <c r="H189" i="14"/>
  <c r="H190" i="14" s="1"/>
  <c r="AJ177" i="14"/>
  <c r="AJ178" i="14" s="1"/>
  <c r="W177" i="14"/>
  <c r="W178" i="14" s="1"/>
  <c r="G177" i="14"/>
  <c r="G178" i="14" s="1"/>
  <c r="P177" i="14"/>
  <c r="P178" i="14" s="1"/>
  <c r="Y177" i="14"/>
  <c r="Y178" i="14" s="1"/>
  <c r="I177" i="14"/>
  <c r="I178" i="14" s="1"/>
  <c r="M189" i="14"/>
  <c r="M190" i="14" s="1"/>
  <c r="R177" i="14"/>
  <c r="R178" i="14" s="1"/>
  <c r="AB177" i="14"/>
  <c r="AB178" i="14" s="1"/>
  <c r="P189" i="14"/>
  <c r="P190" i="14" s="1"/>
  <c r="AE173" i="14"/>
  <c r="AE174" i="14" s="1"/>
  <c r="W173" i="14"/>
  <c r="W174" i="14" s="1"/>
  <c r="O173" i="14"/>
  <c r="O174" i="14" s="1"/>
  <c r="G173" i="14"/>
  <c r="G174" i="14" s="1"/>
  <c r="AH173" i="14"/>
  <c r="AH174" i="14" s="1"/>
  <c r="Z173" i="14"/>
  <c r="Z174" i="14" s="1"/>
  <c r="J173" i="14"/>
  <c r="J174" i="14" s="1"/>
  <c r="X189" i="14"/>
  <c r="X190" i="14" s="1"/>
  <c r="AA189" i="14"/>
  <c r="AA190" i="14" s="1"/>
  <c r="AD189" i="14"/>
  <c r="AD190" i="14" s="1"/>
  <c r="F189" i="14"/>
  <c r="F190" i="14" s="1"/>
  <c r="AD177" i="14"/>
  <c r="AD178" i="14" s="1"/>
  <c r="V177" i="14"/>
  <c r="V178" i="14" s="1"/>
  <c r="N177" i="14"/>
  <c r="N178" i="14" s="1"/>
  <c r="F177" i="14"/>
  <c r="F178" i="14" s="1"/>
  <c r="AE189" i="14"/>
  <c r="AE190" i="14" s="1"/>
  <c r="W189" i="14"/>
  <c r="W190" i="14" s="1"/>
  <c r="O189" i="14"/>
  <c r="O190" i="14" s="1"/>
  <c r="G189" i="14"/>
  <c r="G190" i="14" s="1"/>
  <c r="AG189" i="14"/>
  <c r="AG190" i="14" s="1"/>
  <c r="Y189" i="14"/>
  <c r="Y190" i="14" s="1"/>
  <c r="Q189" i="14"/>
  <c r="Q190" i="14" s="1"/>
  <c r="I189" i="14"/>
  <c r="I190" i="14" s="1"/>
  <c r="AH189" i="14"/>
  <c r="AH190" i="14" s="1"/>
  <c r="Z189" i="14"/>
  <c r="Z190" i="14" s="1"/>
  <c r="R189" i="14"/>
  <c r="R190" i="14" s="1"/>
  <c r="J189" i="14"/>
  <c r="J190" i="14" s="1"/>
  <c r="AI189" i="14"/>
  <c r="AI190" i="14" s="1"/>
  <c r="S189" i="14"/>
  <c r="S190" i="14" s="1"/>
  <c r="K189" i="14"/>
  <c r="K190" i="14" s="1"/>
  <c r="B3" i="23" l="1"/>
  <c r="B5" i="23"/>
  <c r="J4" i="27" s="1"/>
  <c r="B9" i="23"/>
  <c r="J8" i="27" s="1"/>
  <c r="B9" i="15"/>
  <c r="B8" i="27" s="1"/>
  <c r="B7" i="15"/>
  <c r="B6" i="27" s="1"/>
  <c r="B6" i="15"/>
  <c r="B5" i="27" s="1"/>
  <c r="B5" i="15"/>
  <c r="B4" i="27" s="1"/>
  <c r="B3" i="15"/>
  <c r="B2" i="27" s="1"/>
  <c r="B10" i="23" l="1"/>
  <c r="J9" i="27" s="1"/>
  <c r="J2" i="27"/>
  <c r="C189" i="14"/>
  <c r="C190" i="14" s="1"/>
  <c r="P193" i="14"/>
  <c r="P194" i="14" s="1"/>
  <c r="O193" i="14"/>
  <c r="O194" i="14" s="1"/>
  <c r="AC193" i="14"/>
  <c r="AC194" i="14" s="1"/>
  <c r="U193" i="14"/>
  <c r="U194" i="14" s="1"/>
  <c r="M193" i="14"/>
  <c r="M194" i="14" s="1"/>
  <c r="E193" i="14"/>
  <c r="E194" i="14" s="1"/>
  <c r="AF193" i="14"/>
  <c r="AF194" i="14" s="1"/>
  <c r="H193" i="14"/>
  <c r="H194" i="14" s="1"/>
  <c r="W193" i="14"/>
  <c r="W194" i="14" s="1"/>
  <c r="AB193" i="14"/>
  <c r="AB194" i="14" s="1"/>
  <c r="L193" i="14"/>
  <c r="L194" i="14" s="1"/>
  <c r="D193" i="14"/>
  <c r="D194" i="14" s="1"/>
  <c r="AE193" i="14"/>
  <c r="AE194" i="14" s="1"/>
  <c r="G193" i="14"/>
  <c r="G194" i="14" s="1"/>
  <c r="V193" i="14"/>
  <c r="V194" i="14" s="1"/>
  <c r="F193" i="14"/>
  <c r="F194" i="14" s="1"/>
  <c r="AJ193" i="14"/>
  <c r="AJ194" i="14" s="1"/>
  <c r="T193" i="14"/>
  <c r="T194" i="14" s="1"/>
  <c r="AI193" i="14"/>
  <c r="AI194" i="14" s="1"/>
  <c r="AA193" i="14"/>
  <c r="AA194" i="14" s="1"/>
  <c r="S193" i="14"/>
  <c r="S194" i="14" s="1"/>
  <c r="K193" i="14"/>
  <c r="K194" i="14" s="1"/>
  <c r="X193" i="14"/>
  <c r="X194" i="14" s="1"/>
  <c r="AH193" i="14"/>
  <c r="AH194" i="14" s="1"/>
  <c r="Z193" i="14"/>
  <c r="Z194" i="14" s="1"/>
  <c r="R193" i="14"/>
  <c r="R194" i="14" s="1"/>
  <c r="J193" i="14"/>
  <c r="J194" i="14" s="1"/>
  <c r="AD193" i="14"/>
  <c r="AD194" i="14" s="1"/>
  <c r="N193" i="14"/>
  <c r="N194" i="14" s="1"/>
  <c r="AG193" i="14"/>
  <c r="AG194" i="14" s="1"/>
  <c r="Y193" i="14"/>
  <c r="Y194" i="14" s="1"/>
  <c r="Q193" i="14"/>
  <c r="Q194" i="14" s="1"/>
  <c r="I193" i="14"/>
  <c r="I194" i="14" s="1"/>
  <c r="B7" i="17"/>
  <c r="D6" i="27" s="1"/>
  <c r="B6" i="17"/>
  <c r="D5" i="27" s="1"/>
  <c r="C193" i="14" l="1"/>
  <c r="C194" i="14" s="1"/>
  <c r="AI185" i="14"/>
  <c r="AI186" i="14" s="1"/>
  <c r="L185" i="14"/>
  <c r="L186" i="14" s="1"/>
  <c r="Q185" i="14"/>
  <c r="Q186" i="14" s="1"/>
  <c r="AD185" i="14"/>
  <c r="AD186" i="14" s="1"/>
  <c r="C185" i="14"/>
  <c r="C186" i="14" s="1"/>
  <c r="S185" i="14"/>
  <c r="S186" i="14" s="1"/>
  <c r="AE185" i="14"/>
  <c r="AE186" i="14" s="1"/>
  <c r="P185" i="14"/>
  <c r="P186" i="14" s="1"/>
  <c r="C181" i="14"/>
  <c r="C182" i="14" s="1"/>
  <c r="X185" i="14"/>
  <c r="X186" i="14" s="1"/>
  <c r="AG185" i="14"/>
  <c r="AG186" i="14" s="1"/>
  <c r="G185" i="14"/>
  <c r="G186" i="14" s="1"/>
  <c r="B9" i="17"/>
  <c r="D8" i="27" s="1"/>
  <c r="B5" i="17"/>
  <c r="D4" i="27" s="1"/>
  <c r="B3" i="17"/>
  <c r="D2" i="27" s="1"/>
  <c r="B7" i="16"/>
  <c r="C6" i="27" s="1"/>
  <c r="B6" i="16"/>
  <c r="C5" i="27" s="1"/>
  <c r="C2" i="27" l="1"/>
  <c r="B10" i="16"/>
  <c r="B10" i="17"/>
  <c r="AJ185" i="14"/>
  <c r="AJ186" i="14" s="1"/>
  <c r="N185" i="14"/>
  <c r="N186" i="14" s="1"/>
  <c r="J185" i="14"/>
  <c r="J186" i="14" s="1"/>
  <c r="U185" i="14"/>
  <c r="U186" i="14" s="1"/>
  <c r="W185" i="14"/>
  <c r="W186" i="14" s="1"/>
  <c r="O185" i="14"/>
  <c r="O186" i="14" s="1"/>
  <c r="H185" i="14"/>
  <c r="H186" i="14" s="1"/>
  <c r="E185" i="14"/>
  <c r="E186" i="14" s="1"/>
  <c r="I185" i="14"/>
  <c r="I186" i="14" s="1"/>
  <c r="K185" i="14"/>
  <c r="K186" i="14" s="1"/>
  <c r="D185" i="14"/>
  <c r="D186" i="14" s="1"/>
  <c r="Z185" i="14"/>
  <c r="Z186" i="14" s="1"/>
  <c r="AB185" i="14"/>
  <c r="AB186" i="14" s="1"/>
  <c r="R185" i="14"/>
  <c r="R186" i="14" s="1"/>
  <c r="M185" i="14"/>
  <c r="M186" i="14" s="1"/>
  <c r="F185" i="14"/>
  <c r="F186" i="14" s="1"/>
  <c r="T185" i="14"/>
  <c r="T186" i="14" s="1"/>
  <c r="AA185" i="14"/>
  <c r="AA186" i="14" s="1"/>
  <c r="Y185" i="14"/>
  <c r="Y186" i="14" s="1"/>
  <c r="AC185" i="14"/>
  <c r="AC186" i="14" s="1"/>
  <c r="V185" i="14"/>
  <c r="V186" i="14" s="1"/>
  <c r="AF185" i="14"/>
  <c r="AF186" i="14" s="1"/>
  <c r="AH185" i="14"/>
  <c r="AH186" i="14" s="1"/>
  <c r="AB81" i="14"/>
  <c r="AC81" i="14"/>
  <c r="AD81" i="14"/>
  <c r="AE81" i="14"/>
  <c r="AF81" i="14"/>
  <c r="AG81" i="14"/>
  <c r="AH81" i="14"/>
  <c r="AI81" i="14"/>
  <c r="AJ81" i="14"/>
  <c r="C177" i="14" l="1"/>
  <c r="C178" i="14" s="1"/>
  <c r="D9" i="27"/>
  <c r="C173" i="14"/>
  <c r="C174" i="14" s="1"/>
  <c r="C9" i="27"/>
  <c r="AJ169" i="14"/>
  <c r="AJ170" i="14" s="1"/>
  <c r="AB169" i="14"/>
  <c r="AB170" i="14" s="1"/>
  <c r="AG169" i="14"/>
  <c r="AG170" i="14" s="1"/>
  <c r="AF169" i="14"/>
  <c r="AF170" i="14" s="1"/>
  <c r="AE165" i="14"/>
  <c r="AE166" i="14" s="1"/>
  <c r="AB165" i="14"/>
  <c r="AB166" i="14" s="1"/>
  <c r="AD169" i="14"/>
  <c r="AD170" i="14" s="1"/>
  <c r="AC169" i="14"/>
  <c r="AC170" i="14" s="1"/>
  <c r="AJ165" i="14"/>
  <c r="AJ166" i="14" s="1"/>
  <c r="AI169" i="14"/>
  <c r="AI170" i="14" s="1"/>
  <c r="AH169" i="14"/>
  <c r="AH170" i="14" s="1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D165" i="14" l="1"/>
  <c r="AD166" i="14" s="1"/>
  <c r="AF165" i="14"/>
  <c r="AF166" i="14" s="1"/>
  <c r="AC165" i="14"/>
  <c r="AC166" i="14" s="1"/>
  <c r="AG165" i="14"/>
  <c r="AG166" i="14" s="1"/>
  <c r="O169" i="14"/>
  <c r="O170" i="14" s="1"/>
  <c r="X169" i="14"/>
  <c r="X170" i="14" s="1"/>
  <c r="P169" i="14"/>
  <c r="P170" i="14" s="1"/>
  <c r="H169" i="14"/>
  <c r="H170" i="14" s="1"/>
  <c r="AI165" i="14"/>
  <c r="AI166" i="14" s="1"/>
  <c r="AE169" i="14"/>
  <c r="AE170" i="14" s="1"/>
  <c r="F169" i="14"/>
  <c r="F170" i="14" s="1"/>
  <c r="W169" i="14"/>
  <c r="W170" i="14" s="1"/>
  <c r="W165" i="14"/>
  <c r="W166" i="14" s="1"/>
  <c r="N169" i="14"/>
  <c r="N170" i="14" s="1"/>
  <c r="T169" i="14"/>
  <c r="T170" i="14" s="1"/>
  <c r="L169" i="14"/>
  <c r="L170" i="14" s="1"/>
  <c r="D169" i="14"/>
  <c r="D170" i="14" s="1"/>
  <c r="E169" i="14"/>
  <c r="E170" i="14" s="1"/>
  <c r="E165" i="14"/>
  <c r="E166" i="14" s="1"/>
  <c r="K169" i="14"/>
  <c r="K170" i="14" s="1"/>
  <c r="V169" i="14"/>
  <c r="V170" i="14" s="1"/>
  <c r="M169" i="14"/>
  <c r="M170" i="14" s="1"/>
  <c r="AA169" i="14"/>
  <c r="AA170" i="14" s="1"/>
  <c r="S169" i="14"/>
  <c r="S170" i="14" s="1"/>
  <c r="Z169" i="14"/>
  <c r="Z170" i="14" s="1"/>
  <c r="R169" i="14"/>
  <c r="R170" i="14" s="1"/>
  <c r="R165" i="14"/>
  <c r="R166" i="14" s="1"/>
  <c r="J169" i="14"/>
  <c r="J170" i="14" s="1"/>
  <c r="AH165" i="14"/>
  <c r="AH166" i="14" s="1"/>
  <c r="G165" i="14"/>
  <c r="G166" i="14" s="1"/>
  <c r="U169" i="14"/>
  <c r="U170" i="14" s="1"/>
  <c r="Y169" i="14"/>
  <c r="Y170" i="14" s="1"/>
  <c r="Q169" i="14"/>
  <c r="Q170" i="14" s="1"/>
  <c r="Q165" i="14"/>
  <c r="Q166" i="14" s="1"/>
  <c r="I169" i="14"/>
  <c r="I170" i="14" s="1"/>
  <c r="B8" i="15"/>
  <c r="B10" i="15" l="1"/>
  <c r="B9" i="27" s="1"/>
  <c r="B7" i="27"/>
  <c r="J165" i="14"/>
  <c r="J166" i="14" s="1"/>
  <c r="G169" i="14"/>
  <c r="G170" i="14" s="1"/>
  <c r="Y165" i="14"/>
  <c r="Y166" i="14" s="1"/>
  <c r="V165" i="14"/>
  <c r="V166" i="14" s="1"/>
  <c r="T165" i="14"/>
  <c r="T166" i="14" s="1"/>
  <c r="U165" i="14"/>
  <c r="U166" i="14" s="1"/>
  <c r="N165" i="14"/>
  <c r="N166" i="14" s="1"/>
  <c r="X165" i="14"/>
  <c r="X166" i="14" s="1"/>
  <c r="AA165" i="14"/>
  <c r="AA166" i="14" s="1"/>
  <c r="S165" i="14"/>
  <c r="S166" i="14" s="1"/>
  <c r="L165" i="14"/>
  <c r="L166" i="14" s="1"/>
  <c r="P165" i="14"/>
  <c r="P166" i="14" s="1"/>
  <c r="K165" i="14"/>
  <c r="K166" i="14" s="1"/>
  <c r="F165" i="14"/>
  <c r="F166" i="14" s="1"/>
  <c r="I165" i="14"/>
  <c r="I166" i="14" s="1"/>
  <c r="M165" i="14"/>
  <c r="M166" i="14" s="1"/>
  <c r="H165" i="14"/>
  <c r="H166" i="14" s="1"/>
  <c r="O165" i="14"/>
  <c r="O166" i="14" s="1"/>
  <c r="Z165" i="14"/>
  <c r="Z166" i="14" s="1"/>
  <c r="D165" i="14"/>
  <c r="D166" i="14" s="1"/>
  <c r="C169" i="14"/>
  <c r="C170" i="14" s="1"/>
  <c r="C165" i="14" l="1"/>
  <c r="C166" i="14" s="1"/>
</calcChain>
</file>

<file path=xl/sharedStrings.xml><?xml version="1.0" encoding="utf-8"?>
<sst xmlns="http://schemas.openxmlformats.org/spreadsheetml/2006/main" count="1050" uniqueCount="497">
  <si>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</si>
  <si>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</si>
  <si>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</si>
  <si>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</si>
  <si>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</si>
  <si>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</si>
  <si>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</si>
  <si>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</si>
  <si>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</si>
  <si>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</si>
  <si>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</si>
  <si>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</si>
  <si>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</si>
  <si>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</si>
  <si>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</si>
  <si>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</si>
  <si>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</si>
  <si>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</si>
  <si>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</si>
  <si>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</si>
  <si>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</si>
  <si>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</si>
  <si>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</si>
  <si>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</si>
  <si>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</si>
  <si>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</si>
  <si>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</si>
  <si>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</si>
  <si>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</si>
  <si>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</si>
  <si>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</si>
  <si>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</si>
  <si>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</si>
  <si>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</si>
  <si>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</si>
  <si>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</si>
  <si>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</si>
  <si>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</si>
  <si>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</si>
  <si>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</si>
  <si>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</si>
  <si>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</si>
  <si>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</si>
  <si>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</si>
  <si>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</si>
  <si>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</si>
  <si>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</si>
  <si>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</si>
  <si>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</si>
  <si>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</si>
  <si>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</si>
  <si>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</si>
  <si>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</si>
  <si>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</si>
  <si>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</si>
  <si>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</si>
  <si>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</si>
  <si>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</si>
  <si>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</si>
  <si>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</si>
  <si>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</si>
  <si>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</si>
  <si>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</si>
  <si>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</si>
  <si>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</si>
  <si>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</si>
  <si>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</si>
  <si>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</si>
  <si>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</si>
  <si>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</si>
  <si>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</si>
  <si>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</si>
  <si>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</si>
  <si>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</si>
  <si>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</si>
  <si>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</si>
  <si>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</si>
  <si>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</si>
  <si>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</si>
  <si>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</si>
  <si>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</si>
  <si>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</si>
  <si>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</si>
  <si>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</si>
  <si>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>Chemicals Industry Energy Use for Heat and Power (trillion BTU) from Table 28</t>
  </si>
  <si>
    <t xml:space="preserve">    Propane</t>
  </si>
  <si>
    <t xml:space="preserve">      Petroleum and Other Liquids Subtotal</t>
  </si>
  <si>
    <t xml:space="preserve">         Petroleum and Other Liquids Subtotal</t>
  </si>
  <si>
    <t>Mining Energy Use (trillion BTU) from Table 35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</si>
  <si>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</si>
  <si>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</si>
  <si>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</si>
  <si>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</si>
  <si>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</si>
  <si>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</si>
  <si>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</si>
  <si>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</si>
  <si>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</si>
  <si>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</si>
  <si>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</si>
  <si>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</si>
  <si>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</si>
  <si>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</si>
  <si>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</si>
  <si>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</si>
  <si>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</si>
  <si>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</si>
  <si>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Annual Energy Outlook 2019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</si>
  <si>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</si>
  <si>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</si>
  <si>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</si>
  <si>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</si>
  <si>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</si>
  <si>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Calculated Total</t>
  </si>
  <si>
    <t>Total Less Metallurgical Coal and renewables</t>
  </si>
  <si>
    <t>Electricity</t>
  </si>
  <si>
    <t>Coal</t>
  </si>
  <si>
    <t>Natural Gas</t>
  </si>
  <si>
    <t>Biomass</t>
  </si>
  <si>
    <t>Calcualted Total</t>
  </si>
  <si>
    <t>Petroleum</t>
  </si>
  <si>
    <t>HFO</t>
  </si>
  <si>
    <t>LPG</t>
  </si>
  <si>
    <t>Difference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</si>
  <si>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</si>
  <si>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</si>
  <si>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</si>
  <si>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</si>
  <si>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</si>
  <si>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</si>
  <si>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</si>
  <si>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</si>
  <si>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 xml:space="preserve"> January 2019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</si>
  <si>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</si>
  <si>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</si>
  <si>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</si>
  <si>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</si>
  <si>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</si>
  <si>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</si>
  <si>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</si>
  <si>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</si>
  <si>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</si>
  <si>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</si>
  <si>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</si>
  <si>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</si>
  <si>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</si>
  <si>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</si>
  <si>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</si>
  <si>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</si>
  <si>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</si>
  <si>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</si>
  <si>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BTUs</t>
  </si>
  <si>
    <t>CNV000</t>
  </si>
  <si>
    <t>73. Conversion Factors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</si>
  <si>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</si>
  <si>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</si>
  <si>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</si>
  <si>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</si>
  <si>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</si>
  <si>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</si>
  <si>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</si>
  <si>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</si>
  <si>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</si>
  <si>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</si>
  <si>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</si>
  <si>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</si>
  <si>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</si>
  <si>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</si>
  <si>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</si>
  <si>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</si>
  <si>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</si>
  <si>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</si>
  <si>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</si>
  <si>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</si>
  <si>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</si>
  <si>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</si>
  <si>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</si>
  <si>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</si>
  <si>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</si>
  <si>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</si>
  <si>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</si>
  <si>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</si>
  <si>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</si>
  <si>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</si>
  <si>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</si>
  <si>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</si>
  <si>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</si>
  <si>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</si>
  <si>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</si>
  <si>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</si>
  <si>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</si>
  <si>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</si>
  <si>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</si>
  <si>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</si>
  <si>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</si>
  <si>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</si>
  <si>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</si>
  <si>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</si>
  <si>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</si>
  <si>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</si>
  <si>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</si>
  <si>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</si>
  <si>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</si>
  <si>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</si>
  <si>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</si>
  <si>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</si>
  <si>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</si>
  <si>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</si>
  <si>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</si>
  <si>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</si>
  <si>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</si>
  <si>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</si>
  <si>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</si>
  <si>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</si>
  <si>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</si>
  <si>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</si>
  <si>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</si>
  <si>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</si>
  <si>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</si>
  <si>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</si>
  <si>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</si>
  <si>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</si>
  <si>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</si>
  <si>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</si>
  <si>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</si>
  <si>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</si>
  <si>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</si>
  <si>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</si>
  <si>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</si>
  <si>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</si>
  <si>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</si>
  <si>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</si>
  <si>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</si>
  <si>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</si>
  <si>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</si>
  <si>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</si>
  <si>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</si>
  <si>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</si>
  <si>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</si>
  <si>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</si>
  <si>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</si>
  <si>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</si>
  <si>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</si>
  <si>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</si>
  <si>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</si>
  <si>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</si>
  <si>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</si>
  <si>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</si>
  <si>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</si>
  <si>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</si>
  <si>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</si>
  <si>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</si>
  <si>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</si>
  <si>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</si>
  <si>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</si>
  <si>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</si>
  <si>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</si>
  <si>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</si>
  <si>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</si>
  <si>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</si>
  <si>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</si>
  <si>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</si>
  <si>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</si>
  <si>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</si>
  <si>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</si>
  <si>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>Electricity (Btu per kilowatthour)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</si>
  <si>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</si>
  <si>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</si>
  <si>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</si>
  <si>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  Note:  Data for 2017 are model results and may differ from official EIA data reports.</t>
  </si>
  <si>
    <t xml:space="preserve">   Sources:  2017 based on:  U.S. Energy Information Administration (EIA), Monthly Energy Review, September 2018.</t>
  </si>
  <si>
    <t>25. Refining Industry Energy Consumption</t>
  </si>
  <si>
    <t xml:space="preserve"> Shipments, Energy Consumption, and Emissions</t>
  </si>
  <si>
    <t>Value of Shipments (billion 2009 dollars)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</si>
  <si>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</si>
  <si>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</si>
  <si>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</si>
  <si>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</si>
  <si>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</si>
  <si>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</si>
  <si>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</si>
  <si>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</si>
  <si>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</si>
  <si>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</si>
  <si>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</si>
  <si>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</si>
  <si>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</si>
  <si>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</si>
  <si>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</si>
  <si>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</si>
  <si>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</si>
  <si>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</si>
  <si>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</si>
  <si>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</si>
  <si>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</si>
  <si>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</si>
  <si>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</si>
  <si>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</si>
  <si>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</si>
  <si>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</si>
  <si>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</si>
  <si>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</si>
  <si>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</si>
  <si>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</si>
  <si>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</si>
  <si>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</si>
  <si>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</si>
  <si>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</si>
  <si>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</si>
  <si>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</si>
  <si>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</si>
  <si>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</si>
  <si>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</si>
  <si>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</si>
  <si>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</si>
  <si>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</si>
  <si>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</si>
  <si>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</si>
  <si>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</si>
  <si>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</si>
  <si>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</si>
  <si>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</si>
  <si>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</si>
  <si>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</si>
  <si>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</si>
  <si>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</si>
  <si>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</si>
  <si>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</si>
  <si>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</si>
  <si>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</si>
  <si>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</si>
  <si>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</si>
  <si>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</si>
  <si>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</si>
  <si>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</si>
  <si>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</si>
  <si>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</si>
  <si>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</si>
  <si>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>37. Transportation Sector Energy Use by Fuel Type Within a Mode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</si>
  <si>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</si>
  <si>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</si>
  <si>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</si>
  <si>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</si>
  <si>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</si>
  <si>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</si>
  <si>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</si>
  <si>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</si>
  <si>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</si>
  <si>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</si>
  <si>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</si>
  <si>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</si>
  <si>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</si>
  <si>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</si>
  <si>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</si>
  <si>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</si>
  <si>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</si>
  <si>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</si>
  <si>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</si>
  <si>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</si>
  <si>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</si>
  <si>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</si>
  <si>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</si>
  <si>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</si>
  <si>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</si>
  <si>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</si>
  <si>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</si>
  <si>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</si>
  <si>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</si>
  <si>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</si>
  <si>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</si>
  <si>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</si>
  <si>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</si>
  <si>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</si>
  <si>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</si>
  <si>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</si>
  <si>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</si>
  <si>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</si>
  <si>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</si>
  <si>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</si>
  <si>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</si>
  <si>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</si>
  <si>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</si>
  <si>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</si>
  <si>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</si>
  <si>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</si>
  <si>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</si>
  <si>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</si>
  <si>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</si>
  <si>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</si>
  <si>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</si>
  <si>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</si>
  <si>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</si>
  <si>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</si>
  <si>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</si>
  <si>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</si>
  <si>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</si>
  <si>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</si>
  <si>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</si>
  <si>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</si>
  <si>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</si>
  <si>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</si>
  <si>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</si>
  <si>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</si>
  <si>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</si>
  <si>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</si>
  <si>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</si>
  <si>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</si>
  <si>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</si>
  <si>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</si>
  <si>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</si>
  <si>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</si>
  <si>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</si>
  <si>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</si>
  <si>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</si>
  <si>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</si>
  <si>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</si>
  <si>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</si>
  <si>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</si>
  <si>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</si>
  <si>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</si>
  <si>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</si>
  <si>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</si>
  <si>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</si>
  <si>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</si>
  <si>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</si>
  <si>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</si>
  <si>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</si>
  <si>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</si>
  <si>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</si>
  <si>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</si>
  <si>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</si>
  <si>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</si>
  <si>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</si>
  <si>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</si>
  <si>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</si>
  <si>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</si>
  <si>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</si>
  <si>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</si>
  <si>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</si>
  <si>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</si>
  <si>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</si>
  <si>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</si>
  <si>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</si>
  <si>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</si>
  <si>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</si>
  <si>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</si>
  <si>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</si>
  <si>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</si>
  <si>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</si>
  <si>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</si>
  <si>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</si>
  <si>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</si>
  <si>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</si>
  <si>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</si>
  <si>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</si>
  <si>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</si>
  <si>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</si>
  <si>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</si>
  <si>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</si>
  <si>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</si>
  <si>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</si>
  <si>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</si>
  <si>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</si>
  <si>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</si>
  <si>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</si>
  <si>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</si>
  <si>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</si>
  <si>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</si>
  <si>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</si>
  <si>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</si>
  <si>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</si>
  <si>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</si>
  <si>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</si>
  <si>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</si>
  <si>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</si>
  <si>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</si>
  <si>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</si>
  <si>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</si>
  <si>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</si>
  <si>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</si>
  <si>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Data for 2017 are model results and may differ from official EIA data reports.</t>
  </si>
  <si>
    <t xml:space="preserve">   Sources:  2017 compressed and liquefied natural gas volumes:  U.S. Energy Information Administration (EIA),</t>
  </si>
  <si>
    <t>AEO2019 National Energy Modeling System run ref2019.d111618a.  Other 2017 values derived using:  EIA, Monthly</t>
  </si>
  <si>
    <t>Energy Review, September 2018; EIA, Fuel Oil and Kerosene Sales 2014; EIA, State Energy Data System 2016; Oak Ridge</t>
  </si>
  <si>
    <t>National Laboratory, Transportation Energy Data Book:  Edition 36; Department of Defense, Defense Logistics Agency Energy,</t>
  </si>
  <si>
    <t>Fiscal Year 2015 Fact Book; and EIA, AEO2019 National Energy Modeling System run ref2019.d111618a.  2018 and</t>
  </si>
  <si>
    <t>projections:  EIA, AEO2019 National Energy Modeling System run ref2019.d111618a.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</si>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</sst>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#,##0.0"/>
    <numFmt numFmtId="165" formatCode="0.0%"/>
    <numFmt numFmtId="166" formatCode="0.000E+00"/>
    <numFmt numFmtId="167" formatCode="#,##0.00000"/>
    <numFmt numFmtId="168" formatCode="#,##0.0000"/>
    <numFmt numFmtId="169" formatCode="#,##0.000000"/>
    <numFmt numFmtId="170" formatCode="#,##0.000"/>
    <numFmt numFmtId="171" formatCode="0.0000"/>
    <numFmt numFmtId="172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9" fontId="9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167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168" fontId="0" fillId="0" borderId="0" xfId="0" applyNumberFormat="1"/>
    <xf numFmtId="169" fontId="0" fillId="0" borderId="0" xfId="0" applyNumberFormat="1"/>
    <xf numFmtId="9" fontId="0" fillId="0" borderId="0" xfId="18" applyFont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9"/>
    <xf numFmtId="0" fontId="14" fillId="0" borderId="0" xfId="20" applyFont="1"/>
    <xf numFmtId="0" fontId="11" fillId="0" borderId="10" xfId="21" applyFont="1" applyFill="1" applyBorder="1" applyAlignment="1">
      <alignment wrapText="1"/>
    </xf>
    <xf numFmtId="0" fontId="15" fillId="0" borderId="0" xfId="19" applyFont="1"/>
    <xf numFmtId="0" fontId="16" fillId="0" borderId="0" xfId="19" applyFont="1"/>
    <xf numFmtId="0" fontId="17" fillId="0" borderId="0" xfId="22" applyFont="1" applyFill="1" applyBorder="1" applyAlignment="1">
      <alignment horizontal="left"/>
    </xf>
    <xf numFmtId="0" fontId="14" fillId="0" borderId="0" xfId="19" applyAlignment="1" applyProtection="1">
      <alignment horizontal="left"/>
    </xf>
    <xf numFmtId="0" fontId="11" fillId="0" borderId="9" xfId="23" applyFont="1" applyFill="1" applyBorder="1" applyAlignment="1">
      <alignment wrapText="1"/>
    </xf>
    <xf numFmtId="0" fontId="0" fillId="0" borderId="8" xfId="24" applyFont="1" applyFill="1" applyBorder="1" applyAlignment="1">
      <alignment wrapText="1"/>
    </xf>
    <xf numFmtId="170" fontId="0" fillId="0" borderId="8" xfId="24" applyNumberFormat="1" applyFont="1" applyFill="1" applyAlignment="1">
      <alignment horizontal="right" wrapText="1"/>
    </xf>
    <xf numFmtId="165" fontId="0" fillId="0" borderId="8" xfId="24" applyNumberFormat="1" applyFont="1" applyFill="1" applyAlignment="1">
      <alignment horizontal="right" wrapText="1"/>
    </xf>
    <xf numFmtId="0" fontId="14" fillId="0" borderId="9" xfId="23" applyFont="1" applyFill="1" applyBorder="1" applyAlignment="1">
      <alignment wrapText="1"/>
    </xf>
    <xf numFmtId="4" fontId="0" fillId="0" borderId="8" xfId="24" applyNumberFormat="1" applyFont="1" applyFill="1" applyAlignment="1">
      <alignment horizontal="right" wrapText="1"/>
    </xf>
    <xf numFmtId="3" fontId="11" fillId="0" borderId="9" xfId="23" applyNumberFormat="1" applyFill="1" applyAlignment="1">
      <alignment horizontal="right" wrapText="1"/>
    </xf>
    <xf numFmtId="165" fontId="11" fillId="0" borderId="9" xfId="23" applyNumberFormat="1" applyFill="1" applyAlignment="1">
      <alignment horizontal="right" wrapText="1"/>
    </xf>
    <xf numFmtId="0" fontId="18" fillId="0" borderId="0" xfId="19" applyFont="1"/>
    <xf numFmtId="0" fontId="0" fillId="0" borderId="0" xfId="2" applyFont="1" applyFill="1" applyBorder="1" applyAlignment="1">
      <alignment wrapText="1"/>
    </xf>
    <xf numFmtId="164" fontId="11" fillId="0" borderId="9" xfId="23" applyNumberFormat="1" applyFill="1" applyAlignment="1">
      <alignment horizontal="right" wrapText="1"/>
    </xf>
    <xf numFmtId="164" fontId="0" fillId="0" borderId="8" xfId="24" applyNumberFormat="1" applyFont="1" applyFill="1" applyAlignment="1">
      <alignment horizontal="right" wrapText="1"/>
    </xf>
    <xf numFmtId="4" fontId="11" fillId="0" borderId="9" xfId="23" applyNumberFormat="1" applyFill="1" applyAlignment="1">
      <alignment horizontal="right" wrapText="1"/>
    </xf>
    <xf numFmtId="0" fontId="0" fillId="4" borderId="8" xfId="24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2" fontId="0" fillId="0" borderId="0" xfId="0" applyNumberFormat="1"/>
    <xf numFmtId="0" fontId="0" fillId="0" borderId="8" xfId="2" applyFont="1" applyFill="1" applyBorder="1" applyAlignment="1"/>
    <xf numFmtId="0" fontId="0" fillId="0" borderId="8" xfId="24" applyFont="1" applyFill="1" applyBorder="1" applyAlignment="1"/>
    <xf numFmtId="0" fontId="16" fillId="3" borderId="0" xfId="19" applyFont="1" applyFill="1"/>
    <xf numFmtId="0" fontId="0" fillId="3" borderId="8" xfId="24" applyFont="1" applyFill="1" applyBorder="1" applyAlignment="1">
      <alignment wrapText="1"/>
    </xf>
    <xf numFmtId="170" fontId="0" fillId="3" borderId="8" xfId="24" applyNumberFormat="1" applyFont="1" applyFill="1" applyAlignment="1">
      <alignment horizontal="right" wrapText="1"/>
    </xf>
    <xf numFmtId="165" fontId="0" fillId="3" borderId="8" xfId="24" applyNumberFormat="1" applyFont="1" applyFill="1" applyAlignment="1">
      <alignment horizontal="right" wrapText="1"/>
    </xf>
    <xf numFmtId="0" fontId="14" fillId="3" borderId="0" xfId="19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3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71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4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5" applyFont="1" applyFill="1" applyBorder="1" applyAlignment="1">
      <alignment wrapText="1"/>
    </xf>
  </cellXfs>
  <cellStyles count="26">
    <cellStyle name="Body: normal cell" xfId="2" xr:uid="{00000000-0005-0000-0000-000000000000}"/>
    <cellStyle name="Body: normal cell 2" xfId="24" xr:uid="{00000000-0005-0000-0000-000001000000}"/>
    <cellStyle name="Followed Hyperlink" xfId="10" builtinId="9" customBuiltin="1"/>
    <cellStyle name="Font: Calibri, 9pt regular" xfId="8" xr:uid="{00000000-0005-0000-0000-000003000000}"/>
    <cellStyle name="Font: Calibri, 9pt regular 2" xfId="20" xr:uid="{00000000-0005-0000-0000-000004000000}"/>
    <cellStyle name="Footnotes: all except top row" xfId="11" xr:uid="{00000000-0005-0000-0000-000005000000}"/>
    <cellStyle name="Footnotes: top row" xfId="6" xr:uid="{00000000-0005-0000-0000-000006000000}"/>
    <cellStyle name="Footnotes: top row 2" xfId="25" xr:uid="{00000000-0005-0000-0000-000007000000}"/>
    <cellStyle name="Header: bottom row" xfId="1" xr:uid="{00000000-0005-0000-0000-000008000000}"/>
    <cellStyle name="Header: bottom row 2" xfId="21" xr:uid="{00000000-0005-0000-0000-000009000000}"/>
    <cellStyle name="Header: top rows" xfId="3" xr:uid="{00000000-0005-0000-0000-00000A000000}"/>
    <cellStyle name="Hyperlink" xfId="9" builtinId="8" customBuiltin="1"/>
    <cellStyle name="Normal" xfId="0" builtinId="0"/>
    <cellStyle name="Normal 2" xfId="19" xr:uid="{00000000-0005-0000-0000-00000D000000}"/>
    <cellStyle name="Normal 3" xfId="13" xr:uid="{00000000-0005-0000-0000-00000E000000}"/>
    <cellStyle name="Normal 4" xfId="14" xr:uid="{00000000-0005-0000-0000-00000F000000}"/>
    <cellStyle name="Normal 5" xfId="15" xr:uid="{00000000-0005-0000-0000-000010000000}"/>
    <cellStyle name="Normal 58" xfId="17" xr:uid="{00000000-0005-0000-0000-000011000000}"/>
    <cellStyle name="Normal 6" xfId="16" xr:uid="{00000000-0005-0000-0000-000012000000}"/>
    <cellStyle name="Parent row" xfId="5" xr:uid="{00000000-0005-0000-0000-000013000000}"/>
    <cellStyle name="Parent row 2" xfId="23" xr:uid="{00000000-0005-0000-0000-000014000000}"/>
    <cellStyle name="Percent" xfId="18" builtinId="5"/>
    <cellStyle name="Section Break" xfId="7" xr:uid="{00000000-0005-0000-0000-000016000000}"/>
    <cellStyle name="Section Break: parent row" xfId="4" xr:uid="{00000000-0005-0000-0000-000017000000}"/>
    <cellStyle name="Table title" xfId="12" xr:uid="{00000000-0005-0000-0000-000018000000}"/>
    <cellStyle name="Table title 2" xfId="22" xr:uid="{00000000-0005-0000-0000-000019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6"/>
  <sheetViews>
    <sheetView tabSelected="1" workbookViewId="0"/>
  </sheetViews>
  <sheetFormatPr defaultColWidth="8.85546875" defaultRowHeight="15" x14ac:dyDescent="0.25"/>
  <cols>
    <col min="1" max="1" width="8.85546875" style="6"/>
    <col min="2" max="2" width="41.140625" style="6" customWidth="1"/>
    <col min="3" max="3" width="42.42578125" style="6" customWidth="1"/>
    <col min="4" max="4" width="57.85546875" style="6" bestFit="1" customWidth="1"/>
    <col min="5" max="5" width="60.42578125" style="6" customWidth="1"/>
    <col min="6" max="16384" width="8.85546875" style="6"/>
  </cols>
  <sheetData>
    <row r="1" spans="1:5" x14ac:dyDescent="0.25">
      <c r="A1" s="1" t="s">
        <v>492</v>
      </c>
    </row>
    <row r="3" spans="1:5" x14ac:dyDescent="0.25">
      <c r="A3" s="1" t="s">
        <v>61</v>
      </c>
      <c r="B3" s="3" t="s">
        <v>62</v>
      </c>
    </row>
    <row r="4" spans="1:5" x14ac:dyDescent="0.25">
      <c r="B4" s="6" t="s">
        <v>2</v>
      </c>
    </row>
    <row r="5" spans="1:5" x14ac:dyDescent="0.25">
      <c r="B5" s="2">
        <v>2019</v>
      </c>
    </row>
    <row r="6" spans="1:5" x14ac:dyDescent="0.25">
      <c r="B6" s="6" t="s">
        <v>107</v>
      </c>
    </row>
    <row r="7" spans="1:5" x14ac:dyDescent="0.25">
      <c r="B7" s="12" t="s">
        <v>487</v>
      </c>
    </row>
    <row r="9" spans="1:5" x14ac:dyDescent="0.25">
      <c r="B9" s="3" t="s">
        <v>63</v>
      </c>
      <c r="C9" s="3" t="s">
        <v>102</v>
      </c>
      <c r="D9" s="4"/>
    </row>
    <row r="10" spans="1:5" x14ac:dyDescent="0.25">
      <c r="B10" s="6" t="s">
        <v>66</v>
      </c>
      <c r="C10" s="6" t="s">
        <v>64</v>
      </c>
      <c r="D10" s="4"/>
    </row>
    <row r="11" spans="1:5" x14ac:dyDescent="0.25">
      <c r="B11" s="2">
        <v>2012</v>
      </c>
      <c r="C11" s="2">
        <v>2017</v>
      </c>
      <c r="D11" s="4"/>
    </row>
    <row r="12" spans="1:5" x14ac:dyDescent="0.25">
      <c r="B12" s="6" t="s">
        <v>67</v>
      </c>
      <c r="C12" s="6" t="s">
        <v>105</v>
      </c>
      <c r="D12" s="4"/>
    </row>
    <row r="13" spans="1:5" x14ac:dyDescent="0.25">
      <c r="B13" s="12" t="s">
        <v>60</v>
      </c>
      <c r="C13" s="4" t="s">
        <v>104</v>
      </c>
      <c r="D13" s="4"/>
    </row>
    <row r="14" spans="1:5" x14ac:dyDescent="0.25">
      <c r="B14" s="6" t="s">
        <v>68</v>
      </c>
      <c r="C14" s="20" t="s">
        <v>103</v>
      </c>
      <c r="D14" s="4"/>
    </row>
    <row r="15" spans="1:5" x14ac:dyDescent="0.25">
      <c r="D15" s="4"/>
      <c r="E15" s="4"/>
    </row>
    <row r="16" spans="1:5" x14ac:dyDescent="0.25">
      <c r="B16" s="3" t="s">
        <v>3</v>
      </c>
      <c r="C16" s="3" t="s">
        <v>28</v>
      </c>
      <c r="D16" s="3" t="s">
        <v>10</v>
      </c>
    </row>
    <row r="17" spans="1:4" x14ac:dyDescent="0.25">
      <c r="B17" s="6" t="s">
        <v>4</v>
      </c>
      <c r="C17" s="6" t="s">
        <v>97</v>
      </c>
    </row>
    <row r="18" spans="1:4" ht="45" x14ac:dyDescent="0.25">
      <c r="B18" s="6" t="s">
        <v>5</v>
      </c>
      <c r="C18" s="6" t="s">
        <v>488</v>
      </c>
      <c r="D18" s="98" t="s">
        <v>489</v>
      </c>
    </row>
    <row r="19" spans="1:4" x14ac:dyDescent="0.25">
      <c r="B19" s="6" t="s">
        <v>6</v>
      </c>
      <c r="C19" s="6" t="s">
        <v>98</v>
      </c>
    </row>
    <row r="20" spans="1:4" x14ac:dyDescent="0.25">
      <c r="B20" s="6" t="s">
        <v>7</v>
      </c>
      <c r="C20" s="6" t="s">
        <v>99</v>
      </c>
    </row>
    <row r="21" spans="1:4" x14ac:dyDescent="0.25">
      <c r="B21" s="6" t="s">
        <v>11</v>
      </c>
      <c r="C21" s="6" t="s">
        <v>100</v>
      </c>
    </row>
    <row r="22" spans="1:4" x14ac:dyDescent="0.25">
      <c r="B22" s="6" t="s">
        <v>8</v>
      </c>
      <c r="C22" s="6" t="s">
        <v>69</v>
      </c>
      <c r="D22" s="6" t="s">
        <v>65</v>
      </c>
    </row>
    <row r="23" spans="1:4" x14ac:dyDescent="0.25">
      <c r="B23" s="6" t="s">
        <v>50</v>
      </c>
      <c r="C23" s="6" t="s">
        <v>100</v>
      </c>
    </row>
    <row r="24" spans="1:4" x14ac:dyDescent="0.25">
      <c r="B24" s="6" t="s">
        <v>9</v>
      </c>
      <c r="C24" s="6" t="s">
        <v>490</v>
      </c>
      <c r="D24" s="6" t="s">
        <v>491</v>
      </c>
    </row>
    <row r="29" spans="1:4" x14ac:dyDescent="0.25">
      <c r="A29" s="1" t="s">
        <v>77</v>
      </c>
      <c r="B29" s="6" t="s">
        <v>493</v>
      </c>
    </row>
    <row r="30" spans="1:4" x14ac:dyDescent="0.25">
      <c r="A30" s="21"/>
      <c r="B30" s="6" t="s">
        <v>494</v>
      </c>
    </row>
    <row r="31" spans="1:4" x14ac:dyDescent="0.25">
      <c r="A31" s="21"/>
      <c r="B31" s="6" t="s">
        <v>495</v>
      </c>
    </row>
    <row r="32" spans="1:4" x14ac:dyDescent="0.25">
      <c r="A32" s="21"/>
    </row>
    <row r="33" spans="1:1" x14ac:dyDescent="0.25">
      <c r="A33" s="21"/>
    </row>
    <row r="35" spans="1:1" x14ac:dyDescent="0.25">
      <c r="A35" s="21"/>
    </row>
    <row r="36" spans="1:1" x14ac:dyDescent="0.25">
      <c r="A36" s="21"/>
    </row>
    <row r="37" spans="1:1" x14ac:dyDescent="0.25">
      <c r="A37" s="21"/>
    </row>
    <row r="38" spans="1:1" x14ac:dyDescent="0.25">
      <c r="A38" s="21"/>
    </row>
    <row r="39" spans="1:1" x14ac:dyDescent="0.25">
      <c r="A39" s="21"/>
    </row>
    <row r="40" spans="1:1" x14ac:dyDescent="0.25">
      <c r="A40" s="1"/>
    </row>
    <row r="64" spans="1:1" x14ac:dyDescent="0.25">
      <c r="A64" s="21"/>
    </row>
    <row r="65" spans="1:4" x14ac:dyDescent="0.25">
      <c r="A65" s="21"/>
    </row>
    <row r="66" spans="1:4" x14ac:dyDescent="0.25">
      <c r="A66" s="21"/>
    </row>
    <row r="67" spans="1:4" x14ac:dyDescent="0.25">
      <c r="A67" s="21"/>
    </row>
    <row r="68" spans="1:4" x14ac:dyDescent="0.25">
      <c r="A68" s="21"/>
    </row>
    <row r="74" spans="1:4" x14ac:dyDescent="0.25">
      <c r="D74" s="14"/>
    </row>
    <row r="75" spans="1:4" x14ac:dyDescent="0.25">
      <c r="A75" s="80"/>
      <c r="D75" s="58"/>
    </row>
    <row r="76" spans="1:4" x14ac:dyDescent="0.25">
      <c r="A76" s="81"/>
      <c r="D76" s="58"/>
    </row>
    <row r="77" spans="1:4" x14ac:dyDescent="0.25">
      <c r="A77" s="81"/>
      <c r="D77" s="58"/>
    </row>
    <row r="78" spans="1:4" x14ac:dyDescent="0.25">
      <c r="A78" s="81"/>
      <c r="D78" s="58"/>
    </row>
    <row r="79" spans="1:4" x14ac:dyDescent="0.25">
      <c r="A79" s="81"/>
      <c r="D79" s="58"/>
    </row>
    <row r="80" spans="1:4" x14ac:dyDescent="0.25">
      <c r="A80" s="81"/>
      <c r="D80" s="58"/>
    </row>
    <row r="81" spans="1:4" x14ac:dyDescent="0.25">
      <c r="A81" s="81"/>
      <c r="D81" s="58"/>
    </row>
    <row r="82" spans="1:4" x14ac:dyDescent="0.25">
      <c r="A82" s="81"/>
      <c r="D82" s="58"/>
    </row>
    <row r="83" spans="1:4" x14ac:dyDescent="0.25">
      <c r="A83" s="81"/>
      <c r="D83" s="58"/>
    </row>
    <row r="84" spans="1:4" x14ac:dyDescent="0.25">
      <c r="A84" s="81"/>
      <c r="D84" s="58"/>
    </row>
    <row r="85" spans="1:4" x14ac:dyDescent="0.25">
      <c r="D85" s="58"/>
    </row>
    <row r="86" spans="1:4" x14ac:dyDescent="0.25">
      <c r="D86" s="58"/>
    </row>
    <row r="87" spans="1:4" x14ac:dyDescent="0.25">
      <c r="D87" s="58"/>
    </row>
    <row r="88" spans="1:4" x14ac:dyDescent="0.25">
      <c r="D88" s="58"/>
    </row>
    <row r="89" spans="1:4" x14ac:dyDescent="0.25">
      <c r="D89" s="58"/>
    </row>
    <row r="90" spans="1:4" x14ac:dyDescent="0.25">
      <c r="D90" s="58"/>
    </row>
    <row r="91" spans="1:4" x14ac:dyDescent="0.25">
      <c r="D91" s="58"/>
    </row>
    <row r="92" spans="1:4" x14ac:dyDescent="0.25">
      <c r="D92" s="58"/>
    </row>
    <row r="93" spans="1:4" x14ac:dyDescent="0.25">
      <c r="D93" s="58"/>
    </row>
    <row r="94" spans="1:4" x14ac:dyDescent="0.25">
      <c r="D94" s="57"/>
    </row>
    <row r="95" spans="1:4" x14ac:dyDescent="0.25">
      <c r="D95" s="58"/>
    </row>
    <row r="96" spans="1:4" x14ac:dyDescent="0.25">
      <c r="D96" s="57"/>
    </row>
  </sheetData>
  <hyperlinks>
    <hyperlink ref="B13" r:id="rId1" xr:uid="{00000000-0004-0000-0000-000000000000}"/>
    <hyperlink ref="B7" r:id="rId2" xr:uid="{00000000-0004-0000-0000-000001000000}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9"/>
  <sheetViews>
    <sheetView topLeftCell="B1" workbookViewId="0">
      <selection activeCell="C106" sqref="C106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3" width="12" style="6" bestFit="1" customWidth="1"/>
    <col min="4" max="16384" width="9.140625" style="6"/>
  </cols>
  <sheetData>
    <row r="1" spans="2:37" ht="15" customHeight="1" x14ac:dyDescent="0.25">
      <c r="B1" s="55" t="s">
        <v>271</v>
      </c>
    </row>
    <row r="2" spans="2:37" ht="15" customHeight="1" x14ac:dyDescent="0.25">
      <c r="B2" s="51" t="s">
        <v>135</v>
      </c>
    </row>
    <row r="3" spans="2:37" ht="15" customHeight="1" x14ac:dyDescent="0.25">
      <c r="B3" s="51" t="s">
        <v>135</v>
      </c>
      <c r="C3" s="48" t="s">
        <v>135</v>
      </c>
      <c r="D3" s="48" t="s">
        <v>135</v>
      </c>
      <c r="E3" s="48" t="s">
        <v>135</v>
      </c>
      <c r="F3" s="48" t="s">
        <v>135</v>
      </c>
      <c r="G3" s="48" t="s">
        <v>135</v>
      </c>
      <c r="H3" s="48" t="s">
        <v>135</v>
      </c>
      <c r="I3" s="48" t="s">
        <v>135</v>
      </c>
      <c r="J3" s="48" t="s">
        <v>135</v>
      </c>
      <c r="K3" s="48" t="s">
        <v>135</v>
      </c>
      <c r="L3" s="48" t="s">
        <v>135</v>
      </c>
      <c r="M3" s="48" t="s">
        <v>135</v>
      </c>
      <c r="N3" s="48" t="s">
        <v>135</v>
      </c>
      <c r="O3" s="48" t="s">
        <v>135</v>
      </c>
      <c r="P3" s="48" t="s">
        <v>135</v>
      </c>
      <c r="Q3" s="48" t="s">
        <v>135</v>
      </c>
      <c r="R3" s="48" t="s">
        <v>135</v>
      </c>
      <c r="S3" s="48" t="s">
        <v>135</v>
      </c>
      <c r="T3" s="48" t="s">
        <v>135</v>
      </c>
      <c r="U3" s="48" t="s">
        <v>135</v>
      </c>
      <c r="V3" s="48" t="s">
        <v>135</v>
      </c>
      <c r="W3" s="48" t="s">
        <v>135</v>
      </c>
      <c r="X3" s="48" t="s">
        <v>135</v>
      </c>
      <c r="Y3" s="48" t="s">
        <v>135</v>
      </c>
      <c r="Z3" s="48" t="s">
        <v>135</v>
      </c>
      <c r="AA3" s="48" t="s">
        <v>135</v>
      </c>
      <c r="AB3" s="48" t="s">
        <v>135</v>
      </c>
      <c r="AC3" s="48" t="s">
        <v>135</v>
      </c>
      <c r="AD3" s="48" t="s">
        <v>135</v>
      </c>
      <c r="AE3" s="48" t="s">
        <v>135</v>
      </c>
      <c r="AF3" s="48" t="s">
        <v>135</v>
      </c>
      <c r="AG3" s="48" t="s">
        <v>135</v>
      </c>
      <c r="AH3" s="48" t="s">
        <v>135</v>
      </c>
      <c r="AI3" s="48" t="s">
        <v>135</v>
      </c>
      <c r="AJ3" s="48" t="s">
        <v>135</v>
      </c>
      <c r="AK3" s="48" t="s">
        <v>136</v>
      </c>
    </row>
    <row r="4" spans="2:37" ht="15" customHeight="1" thickBot="1" x14ac:dyDescent="0.3">
      <c r="B4" s="52" t="s">
        <v>272</v>
      </c>
      <c r="C4" s="52">
        <v>2017</v>
      </c>
      <c r="D4" s="52">
        <v>2018</v>
      </c>
      <c r="E4" s="52">
        <v>2019</v>
      </c>
      <c r="F4" s="52">
        <v>2020</v>
      </c>
      <c r="G4" s="52">
        <v>2021</v>
      </c>
      <c r="H4" s="52">
        <v>2022</v>
      </c>
      <c r="I4" s="52">
        <v>2023</v>
      </c>
      <c r="J4" s="52">
        <v>2024</v>
      </c>
      <c r="K4" s="52">
        <v>2025</v>
      </c>
      <c r="L4" s="52">
        <v>2026</v>
      </c>
      <c r="M4" s="52">
        <v>2027</v>
      </c>
      <c r="N4" s="52">
        <v>2028</v>
      </c>
      <c r="O4" s="52">
        <v>2029</v>
      </c>
      <c r="P4" s="52">
        <v>2030</v>
      </c>
      <c r="Q4" s="52">
        <v>2031</v>
      </c>
      <c r="R4" s="52">
        <v>2032</v>
      </c>
      <c r="S4" s="52">
        <v>2033</v>
      </c>
      <c r="T4" s="52">
        <v>2034</v>
      </c>
      <c r="U4" s="52">
        <v>2035</v>
      </c>
      <c r="V4" s="52">
        <v>2036</v>
      </c>
      <c r="W4" s="52">
        <v>2037</v>
      </c>
      <c r="X4" s="52">
        <v>2038</v>
      </c>
      <c r="Y4" s="52">
        <v>2039</v>
      </c>
      <c r="Z4" s="52">
        <v>2040</v>
      </c>
      <c r="AA4" s="52">
        <v>2041</v>
      </c>
      <c r="AB4" s="52">
        <v>2042</v>
      </c>
      <c r="AC4" s="52">
        <v>2043</v>
      </c>
      <c r="AD4" s="52">
        <v>2044</v>
      </c>
      <c r="AE4" s="52">
        <v>2045</v>
      </c>
      <c r="AF4" s="52">
        <v>2046</v>
      </c>
      <c r="AG4" s="52">
        <v>2047</v>
      </c>
      <c r="AH4" s="52">
        <v>2048</v>
      </c>
      <c r="AI4" s="52">
        <v>2049</v>
      </c>
      <c r="AJ4" s="52">
        <v>2050</v>
      </c>
      <c r="AK4" s="52">
        <v>2050</v>
      </c>
    </row>
    <row r="5" spans="2:37" ht="15" customHeight="1" thickTop="1" x14ac:dyDescent="0.25"/>
    <row r="6" spans="2:37" ht="15" customHeight="1" x14ac:dyDescent="0.25">
      <c r="B6" s="57" t="s">
        <v>273</v>
      </c>
      <c r="C6" s="63">
        <v>477.04278599999998</v>
      </c>
      <c r="D6" s="63">
        <v>486.10140999999999</v>
      </c>
      <c r="E6" s="63">
        <v>462.25711100000001</v>
      </c>
      <c r="F6" s="63">
        <v>472.71850599999999</v>
      </c>
      <c r="G6" s="63">
        <v>469.25531000000001</v>
      </c>
      <c r="H6" s="63">
        <v>467.02038599999997</v>
      </c>
      <c r="I6" s="63">
        <v>464.36389200000002</v>
      </c>
      <c r="J6" s="63">
        <v>458.73458900000003</v>
      </c>
      <c r="K6" s="63">
        <v>454.64410400000003</v>
      </c>
      <c r="L6" s="63">
        <v>451.27090500000003</v>
      </c>
      <c r="M6" s="63">
        <v>449.89889499999998</v>
      </c>
      <c r="N6" s="63">
        <v>447.340912</v>
      </c>
      <c r="O6" s="63">
        <v>444.908905</v>
      </c>
      <c r="P6" s="63">
        <v>442.39779700000003</v>
      </c>
      <c r="Q6" s="63">
        <v>440.44030800000002</v>
      </c>
      <c r="R6" s="63">
        <v>437.76870700000001</v>
      </c>
      <c r="S6" s="63">
        <v>435.72180200000003</v>
      </c>
      <c r="T6" s="63">
        <v>435.01629600000001</v>
      </c>
      <c r="U6" s="63">
        <v>434.552887</v>
      </c>
      <c r="V6" s="63">
        <v>432.56579599999998</v>
      </c>
      <c r="W6" s="63">
        <v>434.32620200000002</v>
      </c>
      <c r="X6" s="63">
        <v>434.756012</v>
      </c>
      <c r="Y6" s="63">
        <v>434.83081099999998</v>
      </c>
      <c r="Z6" s="63">
        <v>434.73831200000001</v>
      </c>
      <c r="AA6" s="63">
        <v>435.45379600000001</v>
      </c>
      <c r="AB6" s="63">
        <v>436.797302</v>
      </c>
      <c r="AC6" s="63">
        <v>437.45431500000001</v>
      </c>
      <c r="AD6" s="63">
        <v>438.435089</v>
      </c>
      <c r="AE6" s="63">
        <v>439.63799999999998</v>
      </c>
      <c r="AF6" s="63">
        <v>442.36599699999999</v>
      </c>
      <c r="AG6" s="63">
        <v>444.013214</v>
      </c>
      <c r="AH6" s="63">
        <v>446.54458599999998</v>
      </c>
      <c r="AI6" s="63">
        <v>447.479401</v>
      </c>
      <c r="AJ6" s="63">
        <v>449.39428700000002</v>
      </c>
      <c r="AK6" s="64">
        <v>-2.4510000000000001E-3</v>
      </c>
    </row>
    <row r="7" spans="2:37" x14ac:dyDescent="0.25">
      <c r="B7" s="57" t="s">
        <v>274</v>
      </c>
    </row>
    <row r="8" spans="2:37" x14ac:dyDescent="0.25">
      <c r="B8" s="57" t="s">
        <v>275</v>
      </c>
      <c r="C8" s="67">
        <v>17.228000999999999</v>
      </c>
      <c r="D8" s="67">
        <v>17.550706999999999</v>
      </c>
      <c r="E8" s="67">
        <v>17.956469999999999</v>
      </c>
      <c r="F8" s="67">
        <v>18.561658999999999</v>
      </c>
      <c r="G8" s="67">
        <v>18.240932000000001</v>
      </c>
      <c r="H8" s="67">
        <v>18.305565000000001</v>
      </c>
      <c r="I8" s="67">
        <v>18.216169000000001</v>
      </c>
      <c r="J8" s="67">
        <v>18.124077</v>
      </c>
      <c r="K8" s="67">
        <v>17.872724999999999</v>
      </c>
      <c r="L8" s="67">
        <v>17.733559</v>
      </c>
      <c r="M8" s="67">
        <v>17.790877999999999</v>
      </c>
      <c r="N8" s="67">
        <v>17.809593</v>
      </c>
      <c r="O8" s="67">
        <v>17.797143999999999</v>
      </c>
      <c r="P8" s="67">
        <v>17.750488000000001</v>
      </c>
      <c r="Q8" s="67">
        <v>17.771865999999999</v>
      </c>
      <c r="R8" s="67">
        <v>17.749244999999998</v>
      </c>
      <c r="S8" s="67">
        <v>17.673556999999999</v>
      </c>
      <c r="T8" s="67">
        <v>17.654147999999999</v>
      </c>
      <c r="U8" s="67">
        <v>17.645510000000002</v>
      </c>
      <c r="V8" s="67">
        <v>17.653233</v>
      </c>
      <c r="W8" s="67">
        <v>17.691224999999999</v>
      </c>
      <c r="X8" s="67">
        <v>17.700320999999999</v>
      </c>
      <c r="Y8" s="67">
        <v>17.623837000000002</v>
      </c>
      <c r="Z8" s="67">
        <v>17.614208000000001</v>
      </c>
      <c r="AA8" s="67">
        <v>17.632324000000001</v>
      </c>
      <c r="AB8" s="67">
        <v>17.719449999999998</v>
      </c>
      <c r="AC8" s="67">
        <v>17.687442999999998</v>
      </c>
      <c r="AD8" s="67">
        <v>17.742956</v>
      </c>
      <c r="AE8" s="67">
        <v>17.742044</v>
      </c>
      <c r="AF8" s="67">
        <v>17.822962</v>
      </c>
      <c r="AG8" s="67">
        <v>17.809488000000002</v>
      </c>
      <c r="AH8" s="67">
        <v>17.825657</v>
      </c>
      <c r="AI8" s="67">
        <v>17.699687999999998</v>
      </c>
      <c r="AJ8" s="67">
        <v>17.697797999999999</v>
      </c>
      <c r="AK8" s="64">
        <v>2.61E-4</v>
      </c>
    </row>
    <row r="10" spans="2:37" ht="15" customHeight="1" x14ac:dyDescent="0.25">
      <c r="B10" s="57" t="s">
        <v>276</v>
      </c>
    </row>
    <row r="11" spans="2:37" ht="15" customHeight="1" x14ac:dyDescent="0.25">
      <c r="B11" s="70" t="s">
        <v>13</v>
      </c>
      <c r="C11" s="68">
        <v>1.5529999999999999</v>
      </c>
      <c r="D11" s="68">
        <v>1.5529999999999999</v>
      </c>
      <c r="E11" s="68">
        <v>1.5529999999999999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0" t="s">
        <v>146</v>
      </c>
    </row>
    <row r="12" spans="2:37" ht="15" customHeight="1" x14ac:dyDescent="0.25">
      <c r="B12" s="70" t="s">
        <v>12</v>
      </c>
      <c r="C12" s="68">
        <v>2.2949999999999999</v>
      </c>
      <c r="D12" s="68">
        <v>2.2949999999999999</v>
      </c>
      <c r="E12" s="68">
        <v>2.2949999999999999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0" t="s">
        <v>146</v>
      </c>
    </row>
    <row r="13" spans="2:37" ht="15" customHeight="1" x14ac:dyDescent="0.25">
      <c r="B13" s="70" t="s">
        <v>14</v>
      </c>
      <c r="C13" s="68">
        <v>9.6280000000000001</v>
      </c>
      <c r="D13" s="68">
        <v>9.6280000000000001</v>
      </c>
      <c r="E13" s="68">
        <v>9.6280000000000001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0" t="s">
        <v>146</v>
      </c>
    </row>
    <row r="14" spans="2:37" ht="15" customHeight="1" x14ac:dyDescent="0.25">
      <c r="B14" s="70" t="s">
        <v>15</v>
      </c>
      <c r="C14" s="68">
        <v>527.828979</v>
      </c>
      <c r="D14" s="68">
        <v>527.828979</v>
      </c>
      <c r="E14" s="68">
        <v>527.828979</v>
      </c>
      <c r="F14" s="68">
        <v>381.09463499999998</v>
      </c>
      <c r="G14" s="68">
        <v>369.54522700000001</v>
      </c>
      <c r="H14" s="68">
        <v>357.17898600000001</v>
      </c>
      <c r="I14" s="68">
        <v>346.91030899999998</v>
      </c>
      <c r="J14" s="68">
        <v>333.87948599999999</v>
      </c>
      <c r="K14" s="68">
        <v>330.89709499999998</v>
      </c>
      <c r="L14" s="68">
        <v>321.93670700000001</v>
      </c>
      <c r="M14" s="68">
        <v>317.36334199999999</v>
      </c>
      <c r="N14" s="68">
        <v>320.72894300000002</v>
      </c>
      <c r="O14" s="68">
        <v>323.46853599999997</v>
      </c>
      <c r="P14" s="68">
        <v>322.56362899999999</v>
      </c>
      <c r="Q14" s="68">
        <v>335.11086999999998</v>
      </c>
      <c r="R14" s="68">
        <v>334.81295799999998</v>
      </c>
      <c r="S14" s="68">
        <v>338.01730300000003</v>
      </c>
      <c r="T14" s="68">
        <v>349.32910199999998</v>
      </c>
      <c r="U14" s="68">
        <v>351.129547</v>
      </c>
      <c r="V14" s="68">
        <v>357.54629499999999</v>
      </c>
      <c r="W14" s="68">
        <v>370.16168199999998</v>
      </c>
      <c r="X14" s="68">
        <v>372.70224000000002</v>
      </c>
      <c r="Y14" s="68">
        <v>376.39077800000001</v>
      </c>
      <c r="Z14" s="68">
        <v>381.97335800000002</v>
      </c>
      <c r="AA14" s="68">
        <v>384.73959400000001</v>
      </c>
      <c r="AB14" s="68">
        <v>389.76919600000002</v>
      </c>
      <c r="AC14" s="68">
        <v>395.469086</v>
      </c>
      <c r="AD14" s="68">
        <v>402.20483400000001</v>
      </c>
      <c r="AE14" s="68">
        <v>404.15927099999999</v>
      </c>
      <c r="AF14" s="68">
        <v>412.932953</v>
      </c>
      <c r="AG14" s="68">
        <v>418.10235599999999</v>
      </c>
      <c r="AH14" s="68">
        <v>420.51187099999999</v>
      </c>
      <c r="AI14" s="68">
        <v>419.92010499999998</v>
      </c>
      <c r="AJ14" s="68">
        <v>424.434326</v>
      </c>
      <c r="AK14" s="60">
        <v>-6.79E-3</v>
      </c>
    </row>
    <row r="15" spans="2:37" ht="15" customHeight="1" x14ac:dyDescent="0.25">
      <c r="B15" s="70" t="s">
        <v>23</v>
      </c>
      <c r="C15" s="68">
        <v>1484.7150879999999</v>
      </c>
      <c r="D15" s="68">
        <v>1538.8170170000001</v>
      </c>
      <c r="E15" s="68">
        <v>1533</v>
      </c>
      <c r="F15" s="68">
        <v>1698.105591</v>
      </c>
      <c r="G15" s="68">
        <v>1650.0679929999999</v>
      </c>
      <c r="H15" s="68">
        <v>1595.97522</v>
      </c>
      <c r="I15" s="68">
        <v>1572.0251459999999</v>
      </c>
      <c r="J15" s="68">
        <v>1545.298828</v>
      </c>
      <c r="K15" s="68">
        <v>1534.666138</v>
      </c>
      <c r="L15" s="68">
        <v>1490.081177</v>
      </c>
      <c r="M15" s="68">
        <v>1477.2320560000001</v>
      </c>
      <c r="N15" s="68">
        <v>1498.8654790000001</v>
      </c>
      <c r="O15" s="68">
        <v>1467.3881839999999</v>
      </c>
      <c r="P15" s="68">
        <v>1476.9948730000001</v>
      </c>
      <c r="Q15" s="68">
        <v>1501.7739260000001</v>
      </c>
      <c r="R15" s="68">
        <v>1490.578125</v>
      </c>
      <c r="S15" s="68">
        <v>1468.7146</v>
      </c>
      <c r="T15" s="68">
        <v>1511.593018</v>
      </c>
      <c r="U15" s="68">
        <v>1503.7937010000001</v>
      </c>
      <c r="V15" s="68">
        <v>1475.2890620000001</v>
      </c>
      <c r="W15" s="68">
        <v>1543.9261469999999</v>
      </c>
      <c r="X15" s="68">
        <v>1540.496582</v>
      </c>
      <c r="Y15" s="68">
        <v>1537.2016599999999</v>
      </c>
      <c r="Z15" s="68">
        <v>1556.186768</v>
      </c>
      <c r="AA15" s="68">
        <v>1564.395264</v>
      </c>
      <c r="AB15" s="68">
        <v>1543.641846</v>
      </c>
      <c r="AC15" s="68">
        <v>1564.987427</v>
      </c>
      <c r="AD15" s="68">
        <v>1592.6865230000001</v>
      </c>
      <c r="AE15" s="68">
        <v>1614.6571039999999</v>
      </c>
      <c r="AF15" s="68">
        <v>1633.6633300000001</v>
      </c>
      <c r="AG15" s="68">
        <v>1642.69165</v>
      </c>
      <c r="AH15" s="68">
        <v>1647.2193600000001</v>
      </c>
      <c r="AI15" s="68">
        <v>1635.9807129999999</v>
      </c>
      <c r="AJ15" s="68">
        <v>1641.2717290000001</v>
      </c>
      <c r="AK15" s="60">
        <v>2.016E-3</v>
      </c>
    </row>
    <row r="16" spans="2:37" ht="15" customHeight="1" x14ac:dyDescent="0.25">
      <c r="B16" s="70" t="s">
        <v>16</v>
      </c>
      <c r="C16" s="68">
        <v>5.7610000000000001</v>
      </c>
      <c r="D16" s="68">
        <v>5.7610000000000001</v>
      </c>
      <c r="E16" s="68">
        <v>5.7610000000000001</v>
      </c>
      <c r="F16" s="68">
        <v>5.7403149999999998</v>
      </c>
      <c r="G16" s="68">
        <v>13.880179999999999</v>
      </c>
      <c r="H16" s="68">
        <v>20.10004</v>
      </c>
      <c r="I16" s="68">
        <v>26.580870000000001</v>
      </c>
      <c r="J16" s="68">
        <v>16.602115999999999</v>
      </c>
      <c r="K16" s="68">
        <v>1.1588000000000001</v>
      </c>
      <c r="L16" s="68">
        <v>17.524881000000001</v>
      </c>
      <c r="M16" s="68">
        <v>23.596509999999999</v>
      </c>
      <c r="N16" s="68">
        <v>27.685549000000002</v>
      </c>
      <c r="O16" s="68">
        <v>20.777595999999999</v>
      </c>
      <c r="P16" s="68">
        <v>15.487730000000001</v>
      </c>
      <c r="Q16" s="68">
        <v>0</v>
      </c>
      <c r="R16" s="68">
        <v>3.3459000000000003E-2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3.1949999999999999E-2</v>
      </c>
      <c r="Y16" s="68">
        <v>2.0237999999999999E-2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1.0768E-2</v>
      </c>
      <c r="AG16" s="68">
        <v>1.5454000000000001E-2</v>
      </c>
      <c r="AH16" s="68">
        <v>2.6991999999999999E-2</v>
      </c>
      <c r="AI16" s="68">
        <v>2.4375000000000001E-2</v>
      </c>
      <c r="AJ16" s="68">
        <v>2.0191000000000001E-2</v>
      </c>
      <c r="AK16" s="60">
        <v>-0.16194800000000001</v>
      </c>
    </row>
    <row r="17" spans="2:37" ht="15" customHeight="1" x14ac:dyDescent="0.25">
      <c r="B17" s="70" t="s">
        <v>80</v>
      </c>
      <c r="C17" s="68">
        <v>2031.7810059999999</v>
      </c>
      <c r="D17" s="68">
        <v>2085.883057</v>
      </c>
      <c r="E17" s="68">
        <v>2080.0659179999998</v>
      </c>
      <c r="F17" s="68">
        <v>2084.9404300000001</v>
      </c>
      <c r="G17" s="68">
        <v>2033.493408</v>
      </c>
      <c r="H17" s="68">
        <v>1973.2542719999999</v>
      </c>
      <c r="I17" s="68">
        <v>1945.5162350000001</v>
      </c>
      <c r="J17" s="68">
        <v>1895.780518</v>
      </c>
      <c r="K17" s="68">
        <v>1866.7220460000001</v>
      </c>
      <c r="L17" s="68">
        <v>1829.542725</v>
      </c>
      <c r="M17" s="68">
        <v>1818.1920170000001</v>
      </c>
      <c r="N17" s="68">
        <v>1847.280029</v>
      </c>
      <c r="O17" s="68">
        <v>1811.6342770000001</v>
      </c>
      <c r="P17" s="68">
        <v>1815.046143</v>
      </c>
      <c r="Q17" s="68">
        <v>1836.8847659999999</v>
      </c>
      <c r="R17" s="68">
        <v>1825.424561</v>
      </c>
      <c r="S17" s="68">
        <v>1806.7319339999999</v>
      </c>
      <c r="T17" s="68">
        <v>1860.9221190000001</v>
      </c>
      <c r="U17" s="68">
        <v>1854.9232179999999</v>
      </c>
      <c r="V17" s="68">
        <v>1832.835327</v>
      </c>
      <c r="W17" s="68">
        <v>1914.0878909999999</v>
      </c>
      <c r="X17" s="68">
        <v>1913.2308350000001</v>
      </c>
      <c r="Y17" s="68">
        <v>1913.6126710000001</v>
      </c>
      <c r="Z17" s="68">
        <v>1938.1601559999999</v>
      </c>
      <c r="AA17" s="68">
        <v>1949.134888</v>
      </c>
      <c r="AB17" s="68">
        <v>1933.4110109999999</v>
      </c>
      <c r="AC17" s="68">
        <v>1960.456543</v>
      </c>
      <c r="AD17" s="68">
        <v>1994.891357</v>
      </c>
      <c r="AE17" s="68">
        <v>2018.8164059999999</v>
      </c>
      <c r="AF17" s="68">
        <v>2046.6070560000001</v>
      </c>
      <c r="AG17" s="68">
        <v>2060.8093260000001</v>
      </c>
      <c r="AH17" s="68">
        <v>2067.7583009999998</v>
      </c>
      <c r="AI17" s="68">
        <v>2055.9252929999998</v>
      </c>
      <c r="AJ17" s="68">
        <v>2065.726318</v>
      </c>
      <c r="AK17" s="60">
        <v>-3.0299999999999999E-4</v>
      </c>
    </row>
    <row r="18" spans="2:37" ht="15" customHeight="1" x14ac:dyDescent="0.25">
      <c r="B18" s="58" t="s">
        <v>17</v>
      </c>
      <c r="C18" s="68">
        <v>1477.841064</v>
      </c>
      <c r="D18" s="68">
        <v>1458.953857</v>
      </c>
      <c r="E18" s="68">
        <v>1443.5708010000001</v>
      </c>
      <c r="F18" s="68">
        <v>1503.6347659999999</v>
      </c>
      <c r="G18" s="68">
        <v>1494.849365</v>
      </c>
      <c r="H18" s="68">
        <v>1507.3222659999999</v>
      </c>
      <c r="I18" s="68">
        <v>1516.399414</v>
      </c>
      <c r="J18" s="68">
        <v>1501.2585449999999</v>
      </c>
      <c r="K18" s="68">
        <v>1490.4748540000001</v>
      </c>
      <c r="L18" s="68">
        <v>1497.544678</v>
      </c>
      <c r="M18" s="68">
        <v>1427.8542480000001</v>
      </c>
      <c r="N18" s="68">
        <v>1453.719482</v>
      </c>
      <c r="O18" s="68">
        <v>1403.5823969999999</v>
      </c>
      <c r="P18" s="68">
        <v>1411.8294679999999</v>
      </c>
      <c r="Q18" s="68">
        <v>1393.601318</v>
      </c>
      <c r="R18" s="68">
        <v>1387.4726559999999</v>
      </c>
      <c r="S18" s="68">
        <v>1376.3201899999999</v>
      </c>
      <c r="T18" s="68">
        <v>1393.6176760000001</v>
      </c>
      <c r="U18" s="68">
        <v>1409.8443600000001</v>
      </c>
      <c r="V18" s="68">
        <v>1413.5104980000001</v>
      </c>
      <c r="W18" s="68">
        <v>1415.6099850000001</v>
      </c>
      <c r="X18" s="68">
        <v>1432.585327</v>
      </c>
      <c r="Y18" s="68">
        <v>1431.0893550000001</v>
      </c>
      <c r="Z18" s="68">
        <v>1444.054077</v>
      </c>
      <c r="AA18" s="68">
        <v>1452.4626459999999</v>
      </c>
      <c r="AB18" s="68">
        <v>1436.8176269999999</v>
      </c>
      <c r="AC18" s="68">
        <v>1464.9995120000001</v>
      </c>
      <c r="AD18" s="68">
        <v>1457.420044</v>
      </c>
      <c r="AE18" s="68">
        <v>1525.833862</v>
      </c>
      <c r="AF18" s="68">
        <v>1499.611328</v>
      </c>
      <c r="AG18" s="68">
        <v>1507.556274</v>
      </c>
      <c r="AH18" s="68">
        <v>1514.6473390000001</v>
      </c>
      <c r="AI18" s="68">
        <v>1540.548828</v>
      </c>
      <c r="AJ18" s="68">
        <v>1541.2818600000001</v>
      </c>
      <c r="AK18" s="60">
        <v>1.717E-3</v>
      </c>
    </row>
    <row r="19" spans="2:37" ht="15" customHeight="1" x14ac:dyDescent="0.25">
      <c r="B19" s="58" t="s">
        <v>24</v>
      </c>
      <c r="C19" s="68">
        <v>1286.2730710000001</v>
      </c>
      <c r="D19" s="68">
        <v>1121.4530030000001</v>
      </c>
      <c r="E19" s="68">
        <v>1111.1560059999999</v>
      </c>
      <c r="F19" s="68">
        <v>1224.316284</v>
      </c>
      <c r="G19" s="68">
        <v>1216.0892329999999</v>
      </c>
      <c r="H19" s="68">
        <v>1238.864014</v>
      </c>
      <c r="I19" s="68">
        <v>1242.8732910000001</v>
      </c>
      <c r="J19" s="68">
        <v>1239.8220209999999</v>
      </c>
      <c r="K19" s="68">
        <v>1238.5980219999999</v>
      </c>
      <c r="L19" s="68">
        <v>1240.612061</v>
      </c>
      <c r="M19" s="68">
        <v>1205.877686</v>
      </c>
      <c r="N19" s="68">
        <v>1207.2138669999999</v>
      </c>
      <c r="O19" s="68">
        <v>1188.897217</v>
      </c>
      <c r="P19" s="68">
        <v>1192.074341</v>
      </c>
      <c r="Q19" s="68">
        <v>1178.767456</v>
      </c>
      <c r="R19" s="68">
        <v>1175.8544919999999</v>
      </c>
      <c r="S19" s="68">
        <v>1175.8035890000001</v>
      </c>
      <c r="T19" s="68">
        <v>1167.43335</v>
      </c>
      <c r="U19" s="68">
        <v>1181.132202</v>
      </c>
      <c r="V19" s="68">
        <v>1195.2983400000001</v>
      </c>
      <c r="W19" s="68">
        <v>1172.8358149999999</v>
      </c>
      <c r="X19" s="68">
        <v>1183.794922</v>
      </c>
      <c r="Y19" s="68">
        <v>1179.272095</v>
      </c>
      <c r="Z19" s="68">
        <v>1185.630371</v>
      </c>
      <c r="AA19" s="68">
        <v>1188.4338379999999</v>
      </c>
      <c r="AB19" s="68">
        <v>1191.472534</v>
      </c>
      <c r="AC19" s="68">
        <v>1200.4077150000001</v>
      </c>
      <c r="AD19" s="68">
        <v>1189.474121</v>
      </c>
      <c r="AE19" s="68">
        <v>1229.6499020000001</v>
      </c>
      <c r="AF19" s="68">
        <v>1208.8408199999999</v>
      </c>
      <c r="AG19" s="68">
        <v>1211.969971</v>
      </c>
      <c r="AH19" s="68">
        <v>1215.7791749999999</v>
      </c>
      <c r="AI19" s="68">
        <v>1230.760986</v>
      </c>
      <c r="AJ19" s="68">
        <v>1229.905518</v>
      </c>
      <c r="AK19" s="60">
        <v>2.8890000000000001E-3</v>
      </c>
    </row>
    <row r="20" spans="2:37" ht="15" customHeight="1" x14ac:dyDescent="0.25">
      <c r="B20" s="58" t="s">
        <v>25</v>
      </c>
      <c r="C20" s="68">
        <v>191.567993</v>
      </c>
      <c r="D20" s="68">
        <v>337.50082400000002</v>
      </c>
      <c r="E20" s="68">
        <v>332.41473400000001</v>
      </c>
      <c r="F20" s="68">
        <v>279.318512</v>
      </c>
      <c r="G20" s="68">
        <v>278.76010100000002</v>
      </c>
      <c r="H20" s="68">
        <v>268.45822099999998</v>
      </c>
      <c r="I20" s="68">
        <v>273.52615400000002</v>
      </c>
      <c r="J20" s="68">
        <v>261.43658399999998</v>
      </c>
      <c r="K20" s="68">
        <v>251.876846</v>
      </c>
      <c r="L20" s="68">
        <v>256.93261699999999</v>
      </c>
      <c r="M20" s="68">
        <v>221.976562</v>
      </c>
      <c r="N20" s="68">
        <v>246.50563</v>
      </c>
      <c r="O20" s="68">
        <v>214.68524199999999</v>
      </c>
      <c r="P20" s="68">
        <v>219.755157</v>
      </c>
      <c r="Q20" s="68">
        <v>214.83386200000001</v>
      </c>
      <c r="R20" s="68">
        <v>211.61821</v>
      </c>
      <c r="S20" s="68">
        <v>200.51664700000001</v>
      </c>
      <c r="T20" s="68">
        <v>226.18428</v>
      </c>
      <c r="U20" s="68">
        <v>228.71212800000001</v>
      </c>
      <c r="V20" s="68">
        <v>218.21220400000001</v>
      </c>
      <c r="W20" s="68">
        <v>242.77420000000001</v>
      </c>
      <c r="X20" s="68">
        <v>248.79037500000001</v>
      </c>
      <c r="Y20" s="68">
        <v>251.817215</v>
      </c>
      <c r="Z20" s="68">
        <v>258.42364500000002</v>
      </c>
      <c r="AA20" s="68">
        <v>264.028839</v>
      </c>
      <c r="AB20" s="68">
        <v>245.34513899999999</v>
      </c>
      <c r="AC20" s="68">
        <v>264.59179699999999</v>
      </c>
      <c r="AD20" s="68">
        <v>267.94592299999999</v>
      </c>
      <c r="AE20" s="68">
        <v>296.18396000000001</v>
      </c>
      <c r="AF20" s="68">
        <v>290.77047700000003</v>
      </c>
      <c r="AG20" s="68">
        <v>295.58630399999998</v>
      </c>
      <c r="AH20" s="68">
        <v>298.86816399999998</v>
      </c>
      <c r="AI20" s="68">
        <v>309.78784200000001</v>
      </c>
      <c r="AJ20" s="68">
        <v>311.37631199999998</v>
      </c>
      <c r="AK20" s="60">
        <v>-2.5149999999999999E-3</v>
      </c>
    </row>
    <row r="21" spans="2:37" ht="15" customHeight="1" x14ac:dyDescent="0.25">
      <c r="B21" s="58" t="s">
        <v>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0" t="s">
        <v>146</v>
      </c>
    </row>
    <row r="22" spans="2:37" ht="15" customHeight="1" x14ac:dyDescent="0.25">
      <c r="B22" s="58" t="s">
        <v>27</v>
      </c>
      <c r="C22" s="68">
        <v>24</v>
      </c>
      <c r="D22" s="68">
        <v>24</v>
      </c>
      <c r="E22" s="68">
        <v>24</v>
      </c>
      <c r="F22" s="68">
        <v>30.971101999999998</v>
      </c>
      <c r="G22" s="68">
        <v>30.971101999999998</v>
      </c>
      <c r="H22" s="68">
        <v>30.971101999999998</v>
      </c>
      <c r="I22" s="68">
        <v>30.971101999999998</v>
      </c>
      <c r="J22" s="68">
        <v>30.971101999999998</v>
      </c>
      <c r="K22" s="68">
        <v>30.971101999999998</v>
      </c>
      <c r="L22" s="68">
        <v>30.971101999999998</v>
      </c>
      <c r="M22" s="68">
        <v>30.971101999999998</v>
      </c>
      <c r="N22" s="68">
        <v>30.971101999999998</v>
      </c>
      <c r="O22" s="68">
        <v>30.971101999999998</v>
      </c>
      <c r="P22" s="68">
        <v>30.971101999999998</v>
      </c>
      <c r="Q22" s="68">
        <v>30.971101999999998</v>
      </c>
      <c r="R22" s="68">
        <v>30.971101999999998</v>
      </c>
      <c r="S22" s="68">
        <v>30.971101999999998</v>
      </c>
      <c r="T22" s="68">
        <v>30.971101999999998</v>
      </c>
      <c r="U22" s="68">
        <v>30.971101999999998</v>
      </c>
      <c r="V22" s="68">
        <v>30.971101999999998</v>
      </c>
      <c r="W22" s="68">
        <v>30.971101999999998</v>
      </c>
      <c r="X22" s="68">
        <v>30.971101999999998</v>
      </c>
      <c r="Y22" s="68">
        <v>30.971101999999998</v>
      </c>
      <c r="Z22" s="68">
        <v>30.971101999999998</v>
      </c>
      <c r="AA22" s="68">
        <v>30.971101999999998</v>
      </c>
      <c r="AB22" s="68">
        <v>30.971101999999998</v>
      </c>
      <c r="AC22" s="68">
        <v>30.971101999999998</v>
      </c>
      <c r="AD22" s="68">
        <v>30.971101999999998</v>
      </c>
      <c r="AE22" s="68">
        <v>30.971101999999998</v>
      </c>
      <c r="AF22" s="68">
        <v>30.971101999999998</v>
      </c>
      <c r="AG22" s="68">
        <v>30.971101999999998</v>
      </c>
      <c r="AH22" s="68">
        <v>30.971101999999998</v>
      </c>
      <c r="AI22" s="68">
        <v>30.971101999999998</v>
      </c>
      <c r="AJ22" s="68">
        <v>30.971101999999998</v>
      </c>
      <c r="AK22" s="60">
        <v>8.0009999999999994E-3</v>
      </c>
    </row>
    <row r="23" spans="2:37" ht="15" customHeight="1" x14ac:dyDescent="0.25">
      <c r="B23" s="58" t="s">
        <v>106</v>
      </c>
      <c r="C23" s="68">
        <v>783.99597200000005</v>
      </c>
      <c r="D23" s="68">
        <v>782.41796899999997</v>
      </c>
      <c r="E23" s="68">
        <v>802.76788299999998</v>
      </c>
      <c r="F23" s="68">
        <v>837.63122599999997</v>
      </c>
      <c r="G23" s="68">
        <v>838.94726600000001</v>
      </c>
      <c r="H23" s="68">
        <v>840.18133499999999</v>
      </c>
      <c r="I23" s="68">
        <v>841.316956</v>
      </c>
      <c r="J23" s="68">
        <v>844.53350799999998</v>
      </c>
      <c r="K23" s="68">
        <v>845.60510299999999</v>
      </c>
      <c r="L23" s="68">
        <v>845.90173300000004</v>
      </c>
      <c r="M23" s="68">
        <v>846.117615</v>
      </c>
      <c r="N23" s="68">
        <v>851.53051800000003</v>
      </c>
      <c r="O23" s="68">
        <v>852.830872</v>
      </c>
      <c r="P23" s="68">
        <v>855.32501200000002</v>
      </c>
      <c r="Q23" s="68">
        <v>846.38635299999999</v>
      </c>
      <c r="R23" s="68">
        <v>847.30737299999998</v>
      </c>
      <c r="S23" s="68">
        <v>848.44592299999999</v>
      </c>
      <c r="T23" s="68">
        <v>848.72808799999996</v>
      </c>
      <c r="U23" s="68">
        <v>848.77362100000005</v>
      </c>
      <c r="V23" s="68">
        <v>848.77972399999999</v>
      </c>
      <c r="W23" s="68">
        <v>848.77179000000001</v>
      </c>
      <c r="X23" s="68">
        <v>848.74652100000003</v>
      </c>
      <c r="Y23" s="68">
        <v>848.72582999999997</v>
      </c>
      <c r="Z23" s="68">
        <v>848.69793700000002</v>
      </c>
      <c r="AA23" s="68">
        <v>848.70318599999996</v>
      </c>
      <c r="AB23" s="68">
        <v>844.51190199999996</v>
      </c>
      <c r="AC23" s="68">
        <v>840.10711700000002</v>
      </c>
      <c r="AD23" s="68">
        <v>838.93585199999995</v>
      </c>
      <c r="AE23" s="68">
        <v>837.24615500000004</v>
      </c>
      <c r="AF23" s="68">
        <v>837.23962400000005</v>
      </c>
      <c r="AG23" s="68">
        <v>837.22717299999999</v>
      </c>
      <c r="AH23" s="68">
        <v>837.21575900000005</v>
      </c>
      <c r="AI23" s="68">
        <v>837.20562700000005</v>
      </c>
      <c r="AJ23" s="68">
        <v>837.19421399999999</v>
      </c>
      <c r="AK23" s="60">
        <v>2.117E-3</v>
      </c>
    </row>
    <row r="24" spans="2:37" x14ac:dyDescent="0.25">
      <c r="B24" s="58" t="s">
        <v>22</v>
      </c>
      <c r="C24" s="68">
        <v>202.70098899999999</v>
      </c>
      <c r="D24" s="68">
        <v>202.70098899999999</v>
      </c>
      <c r="E24" s="68">
        <v>202.70098899999999</v>
      </c>
      <c r="F24" s="68">
        <v>208.61547899999999</v>
      </c>
      <c r="G24" s="68">
        <v>204.761292</v>
      </c>
      <c r="H24" s="68">
        <v>201.33343500000001</v>
      </c>
      <c r="I24" s="68">
        <v>197.59556599999999</v>
      </c>
      <c r="J24" s="68">
        <v>192.152771</v>
      </c>
      <c r="K24" s="68">
        <v>188.99897799999999</v>
      </c>
      <c r="L24" s="68">
        <v>183.82186899999999</v>
      </c>
      <c r="M24" s="68">
        <v>179.40068099999999</v>
      </c>
      <c r="N24" s="68">
        <v>181.03556800000001</v>
      </c>
      <c r="O24" s="68">
        <v>177.91980000000001</v>
      </c>
      <c r="P24" s="68">
        <v>178.38232400000001</v>
      </c>
      <c r="Q24" s="68">
        <v>180.61944600000001</v>
      </c>
      <c r="R24" s="68">
        <v>179.868179</v>
      </c>
      <c r="S24" s="68">
        <v>178.195099</v>
      </c>
      <c r="T24" s="68">
        <v>182.56556699999999</v>
      </c>
      <c r="U24" s="68">
        <v>182.07647700000001</v>
      </c>
      <c r="V24" s="68">
        <v>181.93002300000001</v>
      </c>
      <c r="W24" s="68">
        <v>185.526352</v>
      </c>
      <c r="X24" s="68">
        <v>186.070999</v>
      </c>
      <c r="Y24" s="68">
        <v>185.614532</v>
      </c>
      <c r="Z24" s="68">
        <v>188.38061500000001</v>
      </c>
      <c r="AA24" s="68">
        <v>189.07450900000001</v>
      </c>
      <c r="AB24" s="68">
        <v>189.08633399999999</v>
      </c>
      <c r="AC24" s="68">
        <v>191.91108700000001</v>
      </c>
      <c r="AD24" s="68">
        <v>194.19776899999999</v>
      </c>
      <c r="AE24" s="68">
        <v>197.605118</v>
      </c>
      <c r="AF24" s="68">
        <v>199.14454699999999</v>
      </c>
      <c r="AG24" s="68">
        <v>200.590317</v>
      </c>
      <c r="AH24" s="68">
        <v>201.08874499999999</v>
      </c>
      <c r="AI24" s="68">
        <v>201.22792100000001</v>
      </c>
      <c r="AJ24" s="68">
        <v>201.59368900000001</v>
      </c>
      <c r="AK24" s="60">
        <v>-1.7100000000000001E-4</v>
      </c>
    </row>
    <row r="25" spans="2:37" ht="15" customHeight="1" x14ac:dyDescent="0.25">
      <c r="B25" s="57" t="s">
        <v>1</v>
      </c>
      <c r="C25" s="67">
        <v>4520.3188479999999</v>
      </c>
      <c r="D25" s="67">
        <v>4553.9560549999997</v>
      </c>
      <c r="E25" s="67">
        <v>4553.1054690000001</v>
      </c>
      <c r="F25" s="67">
        <v>4665.7929690000001</v>
      </c>
      <c r="G25" s="67">
        <v>4603.0224609999996</v>
      </c>
      <c r="H25" s="67">
        <v>4553.0625</v>
      </c>
      <c r="I25" s="67">
        <v>4531.7993159999996</v>
      </c>
      <c r="J25" s="67">
        <v>4464.6967770000001</v>
      </c>
      <c r="K25" s="67">
        <v>4422.7719729999999</v>
      </c>
      <c r="L25" s="67">
        <v>4387.7822269999997</v>
      </c>
      <c r="M25" s="67">
        <v>4302.5356449999999</v>
      </c>
      <c r="N25" s="67">
        <v>4364.5371089999999</v>
      </c>
      <c r="O25" s="67">
        <v>4276.9389650000003</v>
      </c>
      <c r="P25" s="67">
        <v>4291.5541990000002</v>
      </c>
      <c r="Q25" s="67">
        <v>4288.4628910000001</v>
      </c>
      <c r="R25" s="67">
        <v>4271.0439450000003</v>
      </c>
      <c r="S25" s="67">
        <v>4240.6645509999998</v>
      </c>
      <c r="T25" s="67">
        <v>4316.8046880000002</v>
      </c>
      <c r="U25" s="67">
        <v>4326.5888670000004</v>
      </c>
      <c r="V25" s="67">
        <v>4308.0263670000004</v>
      </c>
      <c r="W25" s="67">
        <v>4394.9672849999997</v>
      </c>
      <c r="X25" s="67">
        <v>4411.6049800000001</v>
      </c>
      <c r="Y25" s="67">
        <v>4410.013672</v>
      </c>
      <c r="Z25" s="67">
        <v>4450.2641599999997</v>
      </c>
      <c r="AA25" s="67">
        <v>4470.3466799999997</v>
      </c>
      <c r="AB25" s="67">
        <v>4434.7978519999997</v>
      </c>
      <c r="AC25" s="67">
        <v>4488.4453119999998</v>
      </c>
      <c r="AD25" s="67">
        <v>4516.4165039999998</v>
      </c>
      <c r="AE25" s="67">
        <v>4610.4731449999999</v>
      </c>
      <c r="AF25" s="67">
        <v>4613.5737300000001</v>
      </c>
      <c r="AG25" s="67">
        <v>4637.154297</v>
      </c>
      <c r="AH25" s="67">
        <v>4651.6816410000001</v>
      </c>
      <c r="AI25" s="67">
        <v>4665.8789059999999</v>
      </c>
      <c r="AJ25" s="67">
        <v>4676.767578</v>
      </c>
      <c r="AK25" s="64">
        <v>8.3199999999999995E-4</v>
      </c>
    </row>
    <row r="26" spans="2:37" ht="15" customHeight="1" x14ac:dyDescent="0.25"/>
    <row r="27" spans="2:37" ht="15" customHeight="1" x14ac:dyDescent="0.25">
      <c r="B27" s="57" t="s">
        <v>277</v>
      </c>
    </row>
    <row r="28" spans="2:37" ht="15" customHeight="1" x14ac:dyDescent="0.25">
      <c r="B28" s="57" t="s">
        <v>278</v>
      </c>
      <c r="C28" s="63">
        <v>259.37240600000001</v>
      </c>
      <c r="D28" s="63">
        <v>260.65329000000003</v>
      </c>
      <c r="E28" s="63">
        <v>258.61788899999999</v>
      </c>
      <c r="F28" s="63">
        <v>257.28796399999999</v>
      </c>
      <c r="G28" s="63">
        <v>251.658051</v>
      </c>
      <c r="H28" s="63">
        <v>247.417282</v>
      </c>
      <c r="I28" s="63">
        <v>245.32650799999999</v>
      </c>
      <c r="J28" s="63">
        <v>239.953217</v>
      </c>
      <c r="K28" s="63">
        <v>236.851517</v>
      </c>
      <c r="L28" s="63">
        <v>234.27929700000001</v>
      </c>
      <c r="M28" s="63">
        <v>228.90933200000001</v>
      </c>
      <c r="N28" s="63">
        <v>232.63301100000001</v>
      </c>
      <c r="O28" s="63">
        <v>227.438751</v>
      </c>
      <c r="P28" s="63">
        <v>228.035538</v>
      </c>
      <c r="Q28" s="63">
        <v>228.79719499999999</v>
      </c>
      <c r="R28" s="63">
        <v>227.43112199999999</v>
      </c>
      <c r="S28" s="63">
        <v>225.27879300000001</v>
      </c>
      <c r="T28" s="63">
        <v>230.55967699999999</v>
      </c>
      <c r="U28" s="63">
        <v>230.87243699999999</v>
      </c>
      <c r="V28" s="63">
        <v>229.47953799999999</v>
      </c>
      <c r="W28" s="63">
        <v>235.65463299999999</v>
      </c>
      <c r="X28" s="63">
        <v>236.49684099999999</v>
      </c>
      <c r="Y28" s="63">
        <v>236.317734</v>
      </c>
      <c r="Z28" s="63">
        <v>238.840744</v>
      </c>
      <c r="AA28" s="63">
        <v>239.89790300000001</v>
      </c>
      <c r="AB28" s="63">
        <v>238.18208300000001</v>
      </c>
      <c r="AC28" s="63">
        <v>241.595337</v>
      </c>
      <c r="AD28" s="63">
        <v>243.73996</v>
      </c>
      <c r="AE28" s="63">
        <v>249.34321600000001</v>
      </c>
      <c r="AF28" s="63">
        <v>249.967422</v>
      </c>
      <c r="AG28" s="63">
        <v>251.43589800000001</v>
      </c>
      <c r="AH28" s="63">
        <v>252.312332</v>
      </c>
      <c r="AI28" s="63">
        <v>252.75473</v>
      </c>
      <c r="AJ28" s="63">
        <v>253.49095199999999</v>
      </c>
      <c r="AK28" s="64">
        <v>-8.7000000000000001E-4</v>
      </c>
    </row>
    <row r="29" spans="2:37" ht="15" customHeight="1" x14ac:dyDescent="0.25"/>
    <row r="30" spans="2:37" ht="15" customHeight="1" x14ac:dyDescent="0.25">
      <c r="B30" s="57" t="s">
        <v>279</v>
      </c>
    </row>
    <row r="31" spans="2:37" ht="15" customHeight="1" x14ac:dyDescent="0.25">
      <c r="B31" s="57" t="s">
        <v>280</v>
      </c>
    </row>
    <row r="32" spans="2:37" ht="15" customHeight="1" x14ac:dyDescent="0.25">
      <c r="B32" s="58" t="s">
        <v>30</v>
      </c>
      <c r="C32" s="68">
        <v>1.5529999999999999</v>
      </c>
      <c r="D32" s="68">
        <v>1.5529999999999999</v>
      </c>
      <c r="E32" s="68">
        <v>1.5529999999999999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0" t="s">
        <v>146</v>
      </c>
    </row>
    <row r="33" spans="2:37" ht="15" customHeight="1" x14ac:dyDescent="0.25">
      <c r="B33" s="58" t="s">
        <v>31</v>
      </c>
      <c r="C33" s="68">
        <v>2.2949999999999999</v>
      </c>
      <c r="D33" s="68">
        <v>2.2949999999999999</v>
      </c>
      <c r="E33" s="68">
        <v>2.2949999999999999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0" t="s">
        <v>146</v>
      </c>
    </row>
    <row r="34" spans="2:37" ht="15" customHeight="1" x14ac:dyDescent="0.25">
      <c r="B34" s="58" t="s">
        <v>281</v>
      </c>
      <c r="C34" s="68">
        <v>9.6280000000000001</v>
      </c>
      <c r="D34" s="68">
        <v>9.6280000000000001</v>
      </c>
      <c r="E34" s="68">
        <v>9.6280000000000001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0" t="s">
        <v>146</v>
      </c>
    </row>
    <row r="35" spans="2:37" ht="15" customHeight="1" x14ac:dyDescent="0.25">
      <c r="B35" s="58" t="s">
        <v>32</v>
      </c>
      <c r="C35" s="68">
        <v>524.52899200000002</v>
      </c>
      <c r="D35" s="68">
        <v>526.17895499999997</v>
      </c>
      <c r="E35" s="68">
        <v>526.17895499999997</v>
      </c>
      <c r="F35" s="68">
        <v>381.09463499999998</v>
      </c>
      <c r="G35" s="68">
        <v>369.54522700000001</v>
      </c>
      <c r="H35" s="68">
        <v>357.17898600000001</v>
      </c>
      <c r="I35" s="68">
        <v>346.91030899999998</v>
      </c>
      <c r="J35" s="68">
        <v>333.87948599999999</v>
      </c>
      <c r="K35" s="68">
        <v>330.89709499999998</v>
      </c>
      <c r="L35" s="68">
        <v>321.93670700000001</v>
      </c>
      <c r="M35" s="68">
        <v>317.36334199999999</v>
      </c>
      <c r="N35" s="68">
        <v>320.72894300000002</v>
      </c>
      <c r="O35" s="68">
        <v>323.46853599999997</v>
      </c>
      <c r="P35" s="68">
        <v>322.56362899999999</v>
      </c>
      <c r="Q35" s="68">
        <v>335.11086999999998</v>
      </c>
      <c r="R35" s="68">
        <v>334.81295799999998</v>
      </c>
      <c r="S35" s="68">
        <v>338.01730300000003</v>
      </c>
      <c r="T35" s="68">
        <v>349.32910199999998</v>
      </c>
      <c r="U35" s="68">
        <v>351.129547</v>
      </c>
      <c r="V35" s="68">
        <v>357.54629499999999</v>
      </c>
      <c r="W35" s="68">
        <v>370.16168199999998</v>
      </c>
      <c r="X35" s="68">
        <v>372.70224000000002</v>
      </c>
      <c r="Y35" s="68">
        <v>376.39077800000001</v>
      </c>
      <c r="Z35" s="68">
        <v>381.97335800000002</v>
      </c>
      <c r="AA35" s="68">
        <v>384.73959400000001</v>
      </c>
      <c r="AB35" s="68">
        <v>389.76919600000002</v>
      </c>
      <c r="AC35" s="68">
        <v>395.469086</v>
      </c>
      <c r="AD35" s="68">
        <v>402.20483400000001</v>
      </c>
      <c r="AE35" s="68">
        <v>404.15927099999999</v>
      </c>
      <c r="AF35" s="68">
        <v>412.932953</v>
      </c>
      <c r="AG35" s="68">
        <v>418.10235599999999</v>
      </c>
      <c r="AH35" s="68">
        <v>420.51187099999999</v>
      </c>
      <c r="AI35" s="68">
        <v>419.92010499999998</v>
      </c>
      <c r="AJ35" s="68">
        <v>424.434326</v>
      </c>
      <c r="AK35" s="60">
        <v>-6.6930000000000002E-3</v>
      </c>
    </row>
    <row r="36" spans="2:37" ht="15" customHeight="1" x14ac:dyDescent="0.25">
      <c r="B36" s="58" t="s">
        <v>282</v>
      </c>
      <c r="C36" s="68">
        <v>1419.0151370000001</v>
      </c>
      <c r="D36" s="68">
        <v>1447.6070560000001</v>
      </c>
      <c r="E36" s="68">
        <v>1441.790039</v>
      </c>
      <c r="F36" s="68">
        <v>1581.3382570000001</v>
      </c>
      <c r="G36" s="68">
        <v>1533.300659</v>
      </c>
      <c r="H36" s="68">
        <v>1479.2078859999999</v>
      </c>
      <c r="I36" s="68">
        <v>1455.2578120000001</v>
      </c>
      <c r="J36" s="68">
        <v>1428.5314940000001</v>
      </c>
      <c r="K36" s="68">
        <v>1417.8988039999999</v>
      </c>
      <c r="L36" s="68">
        <v>1373.3138429999999</v>
      </c>
      <c r="M36" s="68">
        <v>1360.4647219999999</v>
      </c>
      <c r="N36" s="68">
        <v>1382.0981449999999</v>
      </c>
      <c r="O36" s="68">
        <v>1354.1405030000001</v>
      </c>
      <c r="P36" s="68">
        <v>1363.109009</v>
      </c>
      <c r="Q36" s="68">
        <v>1389.0751949999999</v>
      </c>
      <c r="R36" s="68">
        <v>1378.0764160000001</v>
      </c>
      <c r="S36" s="68">
        <v>1357.1539310000001</v>
      </c>
      <c r="T36" s="68">
        <v>1398.66626</v>
      </c>
      <c r="U36" s="68">
        <v>1391.1085210000001</v>
      </c>
      <c r="V36" s="68">
        <v>1362.552124</v>
      </c>
      <c r="W36" s="68">
        <v>1431.958374</v>
      </c>
      <c r="X36" s="68">
        <v>1428.692505</v>
      </c>
      <c r="Y36" s="68">
        <v>1425.8005370000001</v>
      </c>
      <c r="Z36" s="68">
        <v>1444.062134</v>
      </c>
      <c r="AA36" s="68">
        <v>1451.8164059999999</v>
      </c>
      <c r="AB36" s="68">
        <v>1431.9530030000001</v>
      </c>
      <c r="AC36" s="68">
        <v>1452.8498540000001</v>
      </c>
      <c r="AD36" s="68">
        <v>1480.1163329999999</v>
      </c>
      <c r="AE36" s="68">
        <v>1499.754639</v>
      </c>
      <c r="AF36" s="68">
        <v>1518.9101559999999</v>
      </c>
      <c r="AG36" s="68">
        <v>1527.573975</v>
      </c>
      <c r="AH36" s="68">
        <v>1531.5738530000001</v>
      </c>
      <c r="AI36" s="68">
        <v>1519.951294</v>
      </c>
      <c r="AJ36" s="68">
        <v>1524.737061</v>
      </c>
      <c r="AK36" s="60">
        <v>1.624E-3</v>
      </c>
    </row>
    <row r="37" spans="2:37" ht="15" customHeight="1" x14ac:dyDescent="0.25">
      <c r="B37" s="58" t="s">
        <v>33</v>
      </c>
      <c r="C37" s="68">
        <v>5.7610000000000001</v>
      </c>
      <c r="D37" s="68">
        <v>5.7610000000000001</v>
      </c>
      <c r="E37" s="68">
        <v>5.7610000000000001</v>
      </c>
      <c r="F37" s="68">
        <v>5.7403149999999998</v>
      </c>
      <c r="G37" s="68">
        <v>13.880179999999999</v>
      </c>
      <c r="H37" s="68">
        <v>20.10004</v>
      </c>
      <c r="I37" s="68">
        <v>26.580870000000001</v>
      </c>
      <c r="J37" s="68">
        <v>16.602115999999999</v>
      </c>
      <c r="K37" s="68">
        <v>1.1588000000000001</v>
      </c>
      <c r="L37" s="68">
        <v>17.524881000000001</v>
      </c>
      <c r="M37" s="68">
        <v>23.596509999999999</v>
      </c>
      <c r="N37" s="68">
        <v>27.685549000000002</v>
      </c>
      <c r="O37" s="68">
        <v>20.777595999999999</v>
      </c>
      <c r="P37" s="68">
        <v>15.487730000000001</v>
      </c>
      <c r="Q37" s="68">
        <v>0</v>
      </c>
      <c r="R37" s="68">
        <v>3.3459000000000003E-2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3.1949999999999999E-2</v>
      </c>
      <c r="Y37" s="68">
        <v>2.0237999999999999E-2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1.0768E-2</v>
      </c>
      <c r="AG37" s="68">
        <v>1.5454000000000001E-2</v>
      </c>
      <c r="AH37" s="68">
        <v>2.6991999999999999E-2</v>
      </c>
      <c r="AI37" s="68">
        <v>2.4375000000000001E-2</v>
      </c>
      <c r="AJ37" s="68">
        <v>2.0191000000000001E-2</v>
      </c>
      <c r="AK37" s="60">
        <v>-0.16194800000000001</v>
      </c>
    </row>
    <row r="38" spans="2:37" ht="15" customHeight="1" x14ac:dyDescent="0.25">
      <c r="B38" s="58" t="s">
        <v>86</v>
      </c>
      <c r="C38" s="68">
        <v>1962.7811280000001</v>
      </c>
      <c r="D38" s="68">
        <v>1993.0229489999999</v>
      </c>
      <c r="E38" s="68">
        <v>1987.2060550000001</v>
      </c>
      <c r="F38" s="68">
        <v>1968.1732179999999</v>
      </c>
      <c r="G38" s="68">
        <v>1916.7260739999999</v>
      </c>
      <c r="H38" s="68">
        <v>1856.486938</v>
      </c>
      <c r="I38" s="68">
        <v>1828.7489009999999</v>
      </c>
      <c r="J38" s="68">
        <v>1779.0131839999999</v>
      </c>
      <c r="K38" s="68">
        <v>1749.954712</v>
      </c>
      <c r="L38" s="68">
        <v>1712.7753909999999</v>
      </c>
      <c r="M38" s="68">
        <v>1701.424683</v>
      </c>
      <c r="N38" s="68">
        <v>1730.5126949999999</v>
      </c>
      <c r="O38" s="68">
        <v>1698.3865969999999</v>
      </c>
      <c r="P38" s="68">
        <v>1701.1602780000001</v>
      </c>
      <c r="Q38" s="68">
        <v>1724.1860349999999</v>
      </c>
      <c r="R38" s="68">
        <v>1712.9228519999999</v>
      </c>
      <c r="S38" s="68">
        <v>1695.1712649999999</v>
      </c>
      <c r="T38" s="68">
        <v>1747.995361</v>
      </c>
      <c r="U38" s="68">
        <v>1742.2380370000001</v>
      </c>
      <c r="V38" s="68">
        <v>1720.098389</v>
      </c>
      <c r="W38" s="68">
        <v>1802.1201169999999</v>
      </c>
      <c r="X38" s="68">
        <v>1801.4267580000001</v>
      </c>
      <c r="Y38" s="68">
        <v>1802.211548</v>
      </c>
      <c r="Z38" s="68">
        <v>1826.0355219999999</v>
      </c>
      <c r="AA38" s="68">
        <v>1836.55603</v>
      </c>
      <c r="AB38" s="68">
        <v>1821.722168</v>
      </c>
      <c r="AC38" s="68">
        <v>1848.31897</v>
      </c>
      <c r="AD38" s="68">
        <v>1882.3211670000001</v>
      </c>
      <c r="AE38" s="68">
        <v>1903.9139399999999</v>
      </c>
      <c r="AF38" s="68">
        <v>1931.8538820000001</v>
      </c>
      <c r="AG38" s="68">
        <v>1945.6917719999999</v>
      </c>
      <c r="AH38" s="68">
        <v>1952.1126710000001</v>
      </c>
      <c r="AI38" s="68">
        <v>1939.8957519999999</v>
      </c>
      <c r="AJ38" s="68">
        <v>1949.1915280000001</v>
      </c>
      <c r="AK38" s="60">
        <v>-6.9499999999999998E-4</v>
      </c>
    </row>
    <row r="39" spans="2:37" ht="15" customHeight="1" x14ac:dyDescent="0.25">
      <c r="B39" s="58" t="s">
        <v>34</v>
      </c>
      <c r="C39" s="68">
        <v>926.54101600000001</v>
      </c>
      <c r="D39" s="68">
        <v>882.36389199999996</v>
      </c>
      <c r="E39" s="68">
        <v>866.98083499999996</v>
      </c>
      <c r="F39" s="68">
        <v>871.78887899999995</v>
      </c>
      <c r="G39" s="68">
        <v>863.00347899999997</v>
      </c>
      <c r="H39" s="68">
        <v>875.47637899999995</v>
      </c>
      <c r="I39" s="68">
        <v>884.55352800000003</v>
      </c>
      <c r="J39" s="68">
        <v>869.41265899999996</v>
      </c>
      <c r="K39" s="68">
        <v>858.62896699999999</v>
      </c>
      <c r="L39" s="68">
        <v>865.69879200000003</v>
      </c>
      <c r="M39" s="68">
        <v>796.00836200000003</v>
      </c>
      <c r="N39" s="68">
        <v>821.87359600000002</v>
      </c>
      <c r="O39" s="68">
        <v>778.78619400000002</v>
      </c>
      <c r="P39" s="68">
        <v>785.75518799999998</v>
      </c>
      <c r="Q39" s="68">
        <v>774.27941899999996</v>
      </c>
      <c r="R39" s="68">
        <v>768.54528800000003</v>
      </c>
      <c r="S39" s="68">
        <v>759.27770999999996</v>
      </c>
      <c r="T39" s="68">
        <v>773.83886700000005</v>
      </c>
      <c r="U39" s="68">
        <v>790.54968299999996</v>
      </c>
      <c r="V39" s="68">
        <v>794.11193800000001</v>
      </c>
      <c r="W39" s="68">
        <v>797.75219700000002</v>
      </c>
      <c r="X39" s="68">
        <v>815.05542000000003</v>
      </c>
      <c r="Y39" s="68">
        <v>814.36657700000001</v>
      </c>
      <c r="Z39" s="68">
        <v>825.88207999999997</v>
      </c>
      <c r="AA39" s="68">
        <v>833.38085899999999</v>
      </c>
      <c r="AB39" s="68">
        <v>819.51855499999999</v>
      </c>
      <c r="AC39" s="68">
        <v>846.801514</v>
      </c>
      <c r="AD39" s="68">
        <v>838.35546899999997</v>
      </c>
      <c r="AE39" s="68">
        <v>902.09777799999995</v>
      </c>
      <c r="AF39" s="68">
        <v>876.17431599999998</v>
      </c>
      <c r="AG39" s="68">
        <v>883.38903800000003</v>
      </c>
      <c r="AH39" s="68">
        <v>889.42297399999995</v>
      </c>
      <c r="AI39" s="68">
        <v>914.55554199999995</v>
      </c>
      <c r="AJ39" s="68">
        <v>914.27648899999997</v>
      </c>
      <c r="AK39" s="60">
        <v>1.111E-3</v>
      </c>
    </row>
    <row r="40" spans="2:37" ht="15" customHeight="1" x14ac:dyDescent="0.25">
      <c r="B40" s="58" t="s">
        <v>35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0" t="s">
        <v>146</v>
      </c>
    </row>
    <row r="41" spans="2:37" ht="15" customHeight="1" x14ac:dyDescent="0.25">
      <c r="B41" s="58" t="s">
        <v>37</v>
      </c>
      <c r="C41" s="68">
        <v>165.70098899999999</v>
      </c>
      <c r="D41" s="68">
        <v>165.70098899999999</v>
      </c>
      <c r="E41" s="68">
        <v>165.70098899999999</v>
      </c>
      <c r="F41" s="68">
        <v>169.53985599999999</v>
      </c>
      <c r="G41" s="68">
        <v>165.68566899999999</v>
      </c>
      <c r="H41" s="68">
        <v>162.257812</v>
      </c>
      <c r="I41" s="68">
        <v>158.51994300000001</v>
      </c>
      <c r="J41" s="68">
        <v>153.07714799999999</v>
      </c>
      <c r="K41" s="68">
        <v>149.92335499999999</v>
      </c>
      <c r="L41" s="68">
        <v>144.74624600000001</v>
      </c>
      <c r="M41" s="68">
        <v>140.32505800000001</v>
      </c>
      <c r="N41" s="68">
        <v>141.959946</v>
      </c>
      <c r="O41" s="68">
        <v>138.789581</v>
      </c>
      <c r="P41" s="68">
        <v>139.252106</v>
      </c>
      <c r="Q41" s="68">
        <v>141.90339700000001</v>
      </c>
      <c r="R41" s="68">
        <v>141.15213</v>
      </c>
      <c r="S41" s="68">
        <v>139.47905</v>
      </c>
      <c r="T41" s="68">
        <v>143.84951799999999</v>
      </c>
      <c r="U41" s="68">
        <v>143.36042800000001</v>
      </c>
      <c r="V41" s="68">
        <v>143.21397400000001</v>
      </c>
      <c r="W41" s="68">
        <v>146.810303</v>
      </c>
      <c r="X41" s="68">
        <v>147.35495</v>
      </c>
      <c r="Y41" s="68">
        <v>146.898483</v>
      </c>
      <c r="Z41" s="68">
        <v>149.66456600000001</v>
      </c>
      <c r="AA41" s="68">
        <v>150.35845900000001</v>
      </c>
      <c r="AB41" s="68">
        <v>150.370285</v>
      </c>
      <c r="AC41" s="68">
        <v>153.19503800000001</v>
      </c>
      <c r="AD41" s="68">
        <v>155.48172</v>
      </c>
      <c r="AE41" s="68">
        <v>158.88906900000001</v>
      </c>
      <c r="AF41" s="68">
        <v>160.42849699999999</v>
      </c>
      <c r="AG41" s="68">
        <v>161.874268</v>
      </c>
      <c r="AH41" s="68">
        <v>162.37269599999999</v>
      </c>
      <c r="AI41" s="68">
        <v>162.51187100000001</v>
      </c>
      <c r="AJ41" s="68">
        <v>162.87764000000001</v>
      </c>
      <c r="AK41" s="60">
        <v>-5.3700000000000004E-4</v>
      </c>
    </row>
    <row r="42" spans="2:37" ht="15" customHeight="1" x14ac:dyDescent="0.25">
      <c r="B42" s="57" t="s">
        <v>283</v>
      </c>
      <c r="C42" s="67">
        <v>3055.023193</v>
      </c>
      <c r="D42" s="67">
        <v>3041.0876459999999</v>
      </c>
      <c r="E42" s="67">
        <v>3019.8879390000002</v>
      </c>
      <c r="F42" s="67">
        <v>3009.501953</v>
      </c>
      <c r="G42" s="67">
        <v>2945.415039</v>
      </c>
      <c r="H42" s="67">
        <v>2894.2211910000001</v>
      </c>
      <c r="I42" s="67">
        <v>2871.82251</v>
      </c>
      <c r="J42" s="67">
        <v>2801.5029300000001</v>
      </c>
      <c r="K42" s="67">
        <v>2758.5070799999999</v>
      </c>
      <c r="L42" s="67">
        <v>2723.2204590000001</v>
      </c>
      <c r="M42" s="67">
        <v>2637.758057</v>
      </c>
      <c r="N42" s="67">
        <v>2694.3461910000001</v>
      </c>
      <c r="O42" s="67">
        <v>2615.9624020000001</v>
      </c>
      <c r="P42" s="67">
        <v>2626.1677249999998</v>
      </c>
      <c r="Q42" s="67">
        <v>2640.3686520000001</v>
      </c>
      <c r="R42" s="67">
        <v>2622.6203609999998</v>
      </c>
      <c r="S42" s="67">
        <v>2593.9279790000001</v>
      </c>
      <c r="T42" s="67">
        <v>2665.6838379999999</v>
      </c>
      <c r="U42" s="67">
        <v>2676.1479490000002</v>
      </c>
      <c r="V42" s="67">
        <v>2657.4243160000001</v>
      </c>
      <c r="W42" s="67">
        <v>2746.6826169999999</v>
      </c>
      <c r="X42" s="67">
        <v>2763.8371579999998</v>
      </c>
      <c r="Y42" s="67">
        <v>2763.4765619999998</v>
      </c>
      <c r="Z42" s="67">
        <v>2801.5820309999999</v>
      </c>
      <c r="AA42" s="67">
        <v>2820.2954100000002</v>
      </c>
      <c r="AB42" s="67">
        <v>2791.6110840000001</v>
      </c>
      <c r="AC42" s="67">
        <v>2848.3156739999999</v>
      </c>
      <c r="AD42" s="67">
        <v>2876.1584469999998</v>
      </c>
      <c r="AE42" s="67">
        <v>2964.9008789999998</v>
      </c>
      <c r="AF42" s="67">
        <v>2968.4567870000001</v>
      </c>
      <c r="AG42" s="67">
        <v>2990.955078</v>
      </c>
      <c r="AH42" s="67">
        <v>3003.9084469999998</v>
      </c>
      <c r="AI42" s="67">
        <v>3016.963135</v>
      </c>
      <c r="AJ42" s="67">
        <v>3026.345703</v>
      </c>
      <c r="AK42" s="64">
        <v>-1.5200000000000001E-4</v>
      </c>
    </row>
    <row r="43" spans="2:37" ht="15" customHeight="1" x14ac:dyDescent="0.25"/>
    <row r="44" spans="2:37" ht="15" customHeight="1" x14ac:dyDescent="0.25">
      <c r="B44" s="57" t="s">
        <v>284</v>
      </c>
    </row>
    <row r="45" spans="2:37" ht="15" customHeight="1" x14ac:dyDescent="0.25">
      <c r="B45" s="57" t="s">
        <v>285</v>
      </c>
      <c r="C45" s="63">
        <v>216.69177199999999</v>
      </c>
      <c r="D45" s="63">
        <v>215.32577499999999</v>
      </c>
      <c r="E45" s="63">
        <v>213.467545</v>
      </c>
      <c r="F45" s="63">
        <v>207.60076900000001</v>
      </c>
      <c r="G45" s="63">
        <v>202.14239499999999</v>
      </c>
      <c r="H45" s="63">
        <v>197.91606100000001</v>
      </c>
      <c r="I45" s="63">
        <v>195.89359999999999</v>
      </c>
      <c r="J45" s="63">
        <v>190.54757699999999</v>
      </c>
      <c r="K45" s="63">
        <v>187.401794</v>
      </c>
      <c r="L45" s="63">
        <v>184.848175</v>
      </c>
      <c r="M45" s="63">
        <v>179.508881</v>
      </c>
      <c r="N45" s="63">
        <v>183.26658599999999</v>
      </c>
      <c r="O45" s="63">
        <v>178.672394</v>
      </c>
      <c r="P45" s="63">
        <v>179.15741</v>
      </c>
      <c r="Q45" s="63">
        <v>180.42047099999999</v>
      </c>
      <c r="R45" s="63">
        <v>179.11999499999999</v>
      </c>
      <c r="S45" s="63">
        <v>177.142563</v>
      </c>
      <c r="T45" s="63">
        <v>182.25508099999999</v>
      </c>
      <c r="U45" s="63">
        <v>182.641739</v>
      </c>
      <c r="V45" s="63">
        <v>181.245667</v>
      </c>
      <c r="W45" s="63">
        <v>187.621948</v>
      </c>
      <c r="X45" s="63">
        <v>188.516479</v>
      </c>
      <c r="Y45" s="63">
        <v>188.45446799999999</v>
      </c>
      <c r="Z45" s="63">
        <v>190.881653</v>
      </c>
      <c r="AA45" s="63">
        <v>191.91868600000001</v>
      </c>
      <c r="AB45" s="63">
        <v>190.36944600000001</v>
      </c>
      <c r="AC45" s="63">
        <v>193.760696</v>
      </c>
      <c r="AD45" s="63">
        <v>195.851822</v>
      </c>
      <c r="AE45" s="63">
        <v>201.080704</v>
      </c>
      <c r="AF45" s="63">
        <v>201.776184</v>
      </c>
      <c r="AG45" s="63">
        <v>203.22642500000001</v>
      </c>
      <c r="AH45" s="63">
        <v>204.033264</v>
      </c>
      <c r="AI45" s="63">
        <v>204.45323200000001</v>
      </c>
      <c r="AJ45" s="63">
        <v>205.12695299999999</v>
      </c>
      <c r="AK45" s="64">
        <v>-1.5150000000000001E-3</v>
      </c>
    </row>
    <row r="46" spans="2:37" ht="15" customHeight="1" x14ac:dyDescent="0.25"/>
    <row r="47" spans="2:37" ht="15" customHeight="1" x14ac:dyDescent="0.25"/>
    <row r="48" spans="2:37" ht="15" customHeight="1" x14ac:dyDescent="0.25">
      <c r="B48" s="57" t="s">
        <v>286</v>
      </c>
    </row>
    <row r="49" spans="2:37" x14ac:dyDescent="0.25">
      <c r="B49" s="57" t="s">
        <v>287</v>
      </c>
    </row>
    <row r="50" spans="2:37" ht="15" customHeight="1" x14ac:dyDescent="0.25">
      <c r="B50" s="58" t="s">
        <v>30</v>
      </c>
      <c r="C50" s="68">
        <v>0.24697</v>
      </c>
      <c r="D50" s="68">
        <v>0.24242900000000001</v>
      </c>
      <c r="E50" s="68">
        <v>0.23694999999999999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0" t="s">
        <v>146</v>
      </c>
    </row>
    <row r="51" spans="2:37" x14ac:dyDescent="0.25">
      <c r="B51" s="58" t="s">
        <v>31</v>
      </c>
      <c r="C51" s="68">
        <v>0.36496800000000001</v>
      </c>
      <c r="D51" s="68">
        <v>0.35825699999999999</v>
      </c>
      <c r="E51" s="68">
        <v>0.35016199999999997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0" t="s">
        <v>146</v>
      </c>
    </row>
    <row r="52" spans="2:37" x14ac:dyDescent="0.25">
      <c r="B52" s="58" t="s">
        <v>281</v>
      </c>
      <c r="C52" s="68">
        <v>1.5311170000000001</v>
      </c>
      <c r="D52" s="68">
        <v>1.502964</v>
      </c>
      <c r="E52" s="68">
        <v>1.4690019999999999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0" t="s">
        <v>146</v>
      </c>
    </row>
    <row r="53" spans="2:37" ht="15" customHeight="1" x14ac:dyDescent="0.25">
      <c r="B53" s="58" t="s">
        <v>32</v>
      </c>
      <c r="C53" s="68">
        <v>83.414535999999998</v>
      </c>
      <c r="D53" s="68">
        <v>82.138358999999994</v>
      </c>
      <c r="E53" s="68">
        <v>80.282264999999995</v>
      </c>
      <c r="F53" s="68">
        <v>56.250087999999998</v>
      </c>
      <c r="G53" s="68">
        <v>55.504435999999998</v>
      </c>
      <c r="H53" s="68">
        <v>53.457653000000001</v>
      </c>
      <c r="I53" s="68">
        <v>52.175578999999999</v>
      </c>
      <c r="J53" s="68">
        <v>50.470889999999997</v>
      </c>
      <c r="K53" s="68">
        <v>50.723514999999999</v>
      </c>
      <c r="L53" s="68">
        <v>49.737243999999997</v>
      </c>
      <c r="M53" s="68">
        <v>48.872718999999996</v>
      </c>
      <c r="N53" s="68">
        <v>49.339108000000003</v>
      </c>
      <c r="O53" s="68">
        <v>49.795361</v>
      </c>
      <c r="P53" s="68">
        <v>49.786574999999999</v>
      </c>
      <c r="Q53" s="68">
        <v>51.660975999999998</v>
      </c>
      <c r="R53" s="68">
        <v>51.680835999999999</v>
      </c>
      <c r="S53" s="68">
        <v>52.398890999999999</v>
      </c>
      <c r="T53" s="68">
        <v>54.211964000000002</v>
      </c>
      <c r="U53" s="68">
        <v>54.518051</v>
      </c>
      <c r="V53" s="68">
        <v>55.490062999999999</v>
      </c>
      <c r="W53" s="68">
        <v>57.324553999999999</v>
      </c>
      <c r="X53" s="68">
        <v>57.688335000000002</v>
      </c>
      <c r="Y53" s="68">
        <v>58.512096</v>
      </c>
      <c r="Z53" s="68">
        <v>59.412399000000001</v>
      </c>
      <c r="AA53" s="68">
        <v>59.781177999999997</v>
      </c>
      <c r="AB53" s="68">
        <v>60.264899999999997</v>
      </c>
      <c r="AC53" s="68">
        <v>61.256847</v>
      </c>
      <c r="AD53" s="68">
        <v>62.105266999999998</v>
      </c>
      <c r="AE53" s="68">
        <v>62.410263</v>
      </c>
      <c r="AF53" s="68">
        <v>63.475600999999997</v>
      </c>
      <c r="AG53" s="68">
        <v>64.318854999999999</v>
      </c>
      <c r="AH53" s="68">
        <v>64.630843999999996</v>
      </c>
      <c r="AI53" s="68">
        <v>64.999222000000003</v>
      </c>
      <c r="AJ53" s="68">
        <v>65.704993999999999</v>
      </c>
      <c r="AK53" s="60">
        <v>-6.9519999999999998E-3</v>
      </c>
    </row>
    <row r="54" spans="2:37" ht="15" customHeight="1" x14ac:dyDescent="0.25">
      <c r="B54" s="58" t="s">
        <v>282</v>
      </c>
      <c r="C54" s="68">
        <v>225.66243</v>
      </c>
      <c r="D54" s="68">
        <v>225.976471</v>
      </c>
      <c r="E54" s="68">
        <v>219.98251300000001</v>
      </c>
      <c r="F54" s="68">
        <v>233.40768399999999</v>
      </c>
      <c r="G54" s="68">
        <v>230.296539</v>
      </c>
      <c r="H54" s="68">
        <v>221.38755800000001</v>
      </c>
      <c r="I54" s="68">
        <v>218.87190200000001</v>
      </c>
      <c r="J54" s="68">
        <v>215.94395399999999</v>
      </c>
      <c r="K54" s="68">
        <v>217.35098300000001</v>
      </c>
      <c r="L54" s="68">
        <v>212.16854900000001</v>
      </c>
      <c r="M54" s="68">
        <v>209.506271</v>
      </c>
      <c r="N54" s="68">
        <v>212.61407500000001</v>
      </c>
      <c r="O54" s="68">
        <v>208.45895400000001</v>
      </c>
      <c r="P54" s="68">
        <v>210.39112900000001</v>
      </c>
      <c r="Q54" s="68">
        <v>214.14102199999999</v>
      </c>
      <c r="R54" s="68">
        <v>212.71620200000001</v>
      </c>
      <c r="S54" s="68">
        <v>210.38378900000001</v>
      </c>
      <c r="T54" s="68">
        <v>217.05732699999999</v>
      </c>
      <c r="U54" s="68">
        <v>215.99015800000001</v>
      </c>
      <c r="V54" s="68">
        <v>211.46380600000001</v>
      </c>
      <c r="W54" s="68">
        <v>221.758163</v>
      </c>
      <c r="X54" s="68">
        <v>221.13870199999999</v>
      </c>
      <c r="Y54" s="68">
        <v>221.64883399999999</v>
      </c>
      <c r="Z54" s="68">
        <v>224.61041299999999</v>
      </c>
      <c r="AA54" s="68">
        <v>225.584518</v>
      </c>
      <c r="AB54" s="68">
        <v>221.40411399999999</v>
      </c>
      <c r="AC54" s="68">
        <v>225.04161099999999</v>
      </c>
      <c r="AD54" s="68">
        <v>228.547775</v>
      </c>
      <c r="AE54" s="68">
        <v>231.592072</v>
      </c>
      <c r="AF54" s="68">
        <v>233.48521400000001</v>
      </c>
      <c r="AG54" s="68">
        <v>234.994629</v>
      </c>
      <c r="AH54" s="68">
        <v>235.39624000000001</v>
      </c>
      <c r="AI54" s="68">
        <v>235.27250699999999</v>
      </c>
      <c r="AJ54" s="68">
        <v>236.03851299999999</v>
      </c>
      <c r="AK54" s="60">
        <v>1.3619999999999999E-3</v>
      </c>
    </row>
    <row r="55" spans="2:37" ht="15" customHeight="1" x14ac:dyDescent="0.25">
      <c r="B55" s="58" t="s">
        <v>33</v>
      </c>
      <c r="C55" s="68">
        <v>0.916157</v>
      </c>
      <c r="D55" s="68">
        <v>0.899312</v>
      </c>
      <c r="E55" s="68">
        <v>0.87899000000000005</v>
      </c>
      <c r="F55" s="68">
        <v>0.84727799999999998</v>
      </c>
      <c r="G55" s="68">
        <v>2.0847560000000001</v>
      </c>
      <c r="H55" s="68">
        <v>3.0082979999999999</v>
      </c>
      <c r="I55" s="68">
        <v>3.9977830000000001</v>
      </c>
      <c r="J55" s="68">
        <v>2.5096590000000001</v>
      </c>
      <c r="K55" s="68">
        <v>0.17763300000000001</v>
      </c>
      <c r="L55" s="68">
        <v>2.707487</v>
      </c>
      <c r="M55" s="68">
        <v>3.6337709999999999</v>
      </c>
      <c r="N55" s="68">
        <v>4.2589860000000002</v>
      </c>
      <c r="O55" s="68">
        <v>3.1985420000000002</v>
      </c>
      <c r="P55" s="68">
        <v>2.3904770000000002</v>
      </c>
      <c r="Q55" s="68">
        <v>0</v>
      </c>
      <c r="R55" s="68">
        <v>5.1650000000000003E-3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4.9449999999999997E-3</v>
      </c>
      <c r="Y55" s="68">
        <v>3.1459999999999999E-3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1.655E-3</v>
      </c>
      <c r="AG55" s="68">
        <v>2.3770000000000002E-3</v>
      </c>
      <c r="AH55" s="68">
        <v>4.1489999999999999E-3</v>
      </c>
      <c r="AI55" s="68">
        <v>3.7729999999999999E-3</v>
      </c>
      <c r="AJ55" s="68">
        <v>3.1259999999999999E-3</v>
      </c>
      <c r="AK55" s="60">
        <v>-0.16216700000000001</v>
      </c>
    </row>
    <row r="56" spans="2:37" ht="15" customHeight="1" x14ac:dyDescent="0.25">
      <c r="B56" s="58" t="s">
        <v>86</v>
      </c>
      <c r="C56" s="68">
        <v>312.13619999999997</v>
      </c>
      <c r="D56" s="68">
        <v>311.11779799999999</v>
      </c>
      <c r="E56" s="68">
        <v>303.19988999999998</v>
      </c>
      <c r="F56" s="68">
        <v>290.505066</v>
      </c>
      <c r="G56" s="68">
        <v>287.88571200000001</v>
      </c>
      <c r="H56" s="68">
        <v>277.85351600000001</v>
      </c>
      <c r="I56" s="68">
        <v>275.04525799999999</v>
      </c>
      <c r="J56" s="68">
        <v>268.92450000000002</v>
      </c>
      <c r="K56" s="68">
        <v>268.25213600000001</v>
      </c>
      <c r="L56" s="68">
        <v>264.61328099999997</v>
      </c>
      <c r="M56" s="68">
        <v>262.01275600000002</v>
      </c>
      <c r="N56" s="68">
        <v>266.21215799999999</v>
      </c>
      <c r="O56" s="68">
        <v>261.45285000000001</v>
      </c>
      <c r="P56" s="68">
        <v>262.56817599999999</v>
      </c>
      <c r="Q56" s="68">
        <v>265.80200200000002</v>
      </c>
      <c r="R56" s="68">
        <v>264.40219100000002</v>
      </c>
      <c r="S56" s="68">
        <v>262.78268400000002</v>
      </c>
      <c r="T56" s="68">
        <v>271.26928700000002</v>
      </c>
      <c r="U56" s="68">
        <v>270.50820900000002</v>
      </c>
      <c r="V56" s="68">
        <v>266.95385700000003</v>
      </c>
      <c r="W56" s="68">
        <v>279.08270299999998</v>
      </c>
      <c r="X56" s="68">
        <v>278.83197000000001</v>
      </c>
      <c r="Y56" s="68">
        <v>280.164062</v>
      </c>
      <c r="Z56" s="68">
        <v>284.02282700000001</v>
      </c>
      <c r="AA56" s="68">
        <v>285.36569200000002</v>
      </c>
      <c r="AB56" s="68">
        <v>281.66900600000002</v>
      </c>
      <c r="AC56" s="68">
        <v>286.29846199999997</v>
      </c>
      <c r="AD56" s="68">
        <v>290.65304600000002</v>
      </c>
      <c r="AE56" s="68">
        <v>294.002319</v>
      </c>
      <c r="AF56" s="68">
        <v>296.96246300000001</v>
      </c>
      <c r="AG56" s="68">
        <v>299.31585699999999</v>
      </c>
      <c r="AH56" s="68">
        <v>300.03125</v>
      </c>
      <c r="AI56" s="68">
        <v>300.27551299999999</v>
      </c>
      <c r="AJ56" s="68">
        <v>301.74661300000002</v>
      </c>
      <c r="AK56" s="60">
        <v>-9.5500000000000001E-4</v>
      </c>
    </row>
    <row r="57" spans="2:37" ht="15" customHeight="1" x14ac:dyDescent="0.25">
      <c r="B57" s="58" t="s">
        <v>34</v>
      </c>
      <c r="C57" s="68">
        <v>147.345505</v>
      </c>
      <c r="D57" s="68">
        <v>137.74006700000001</v>
      </c>
      <c r="E57" s="68">
        <v>132.280441</v>
      </c>
      <c r="F57" s="68">
        <v>128.67723100000001</v>
      </c>
      <c r="G57" s="68">
        <v>129.620193</v>
      </c>
      <c r="H57" s="68">
        <v>131.02929700000001</v>
      </c>
      <c r="I57" s="68">
        <v>133.03753699999999</v>
      </c>
      <c r="J57" s="68">
        <v>131.42475899999999</v>
      </c>
      <c r="K57" s="68">
        <v>131.62001000000001</v>
      </c>
      <c r="L57" s="68">
        <v>133.745148</v>
      </c>
      <c r="M57" s="68">
        <v>122.58219099999999</v>
      </c>
      <c r="N57" s="68">
        <v>126.43233499999999</v>
      </c>
      <c r="O57" s="68">
        <v>119.88782500000001</v>
      </c>
      <c r="P57" s="68">
        <v>121.27858000000001</v>
      </c>
      <c r="Q57" s="68">
        <v>119.363579</v>
      </c>
      <c r="R57" s="68">
        <v>118.6306</v>
      </c>
      <c r="S57" s="68">
        <v>117.701988</v>
      </c>
      <c r="T57" s="68">
        <v>120.09111799999999</v>
      </c>
      <c r="U57" s="68">
        <v>122.744522</v>
      </c>
      <c r="V57" s="68">
        <v>123.243675</v>
      </c>
      <c r="W57" s="68">
        <v>123.54273999999999</v>
      </c>
      <c r="X57" s="68">
        <v>126.157516</v>
      </c>
      <c r="Y57" s="68">
        <v>126.597939</v>
      </c>
      <c r="Z57" s="68">
        <v>128.45826700000001</v>
      </c>
      <c r="AA57" s="68">
        <v>129.491455</v>
      </c>
      <c r="AB57" s="68">
        <v>126.711403</v>
      </c>
      <c r="AC57" s="68">
        <v>131.16674800000001</v>
      </c>
      <c r="AD57" s="68">
        <v>129.452179</v>
      </c>
      <c r="AE57" s="68">
        <v>139.30190999999999</v>
      </c>
      <c r="AF57" s="68">
        <v>134.68455499999999</v>
      </c>
      <c r="AG57" s="68">
        <v>135.89631700000001</v>
      </c>
      <c r="AH57" s="68">
        <v>136.70043899999999</v>
      </c>
      <c r="AI57" s="68">
        <v>141.56359900000001</v>
      </c>
      <c r="AJ57" s="68">
        <v>141.53552199999999</v>
      </c>
      <c r="AK57" s="60">
        <v>8.4999999999999995E-4</v>
      </c>
    </row>
    <row r="58" spans="2:37" ht="15" customHeight="1" x14ac:dyDescent="0.25">
      <c r="B58" s="58" t="s">
        <v>288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0" t="s">
        <v>146</v>
      </c>
    </row>
    <row r="59" spans="2:37" ht="15" customHeight="1" x14ac:dyDescent="0.25">
      <c r="B59" s="58" t="s">
        <v>37</v>
      </c>
      <c r="C59" s="68">
        <v>26.351015</v>
      </c>
      <c r="D59" s="68">
        <v>25.866499000000001</v>
      </c>
      <c r="E59" s="68">
        <v>25.28199</v>
      </c>
      <c r="F59" s="68">
        <v>25.024312999999999</v>
      </c>
      <c r="G59" s="68">
        <v>24.885424</v>
      </c>
      <c r="H59" s="68">
        <v>24.284524999999999</v>
      </c>
      <c r="I59" s="68">
        <v>23.841522000000001</v>
      </c>
      <c r="J59" s="68">
        <v>23.139906</v>
      </c>
      <c r="K59" s="68">
        <v>22.981885999999999</v>
      </c>
      <c r="L59" s="68">
        <v>22.362406</v>
      </c>
      <c r="M59" s="68">
        <v>21.609511999999999</v>
      </c>
      <c r="N59" s="68">
        <v>21.838305999999999</v>
      </c>
      <c r="O59" s="68">
        <v>21.365532000000002</v>
      </c>
      <c r="P59" s="68">
        <v>21.493078000000001</v>
      </c>
      <c r="Q59" s="68">
        <v>21.875948000000001</v>
      </c>
      <c r="R59" s="68">
        <v>21.787866999999999</v>
      </c>
      <c r="S59" s="68">
        <v>21.621815000000002</v>
      </c>
      <c r="T59" s="68">
        <v>22.323833</v>
      </c>
      <c r="U59" s="68">
        <v>22.258825000000002</v>
      </c>
      <c r="V59" s="68">
        <v>22.226358000000001</v>
      </c>
      <c r="W59" s="68">
        <v>22.735565000000001</v>
      </c>
      <c r="X59" s="68">
        <v>22.808185999999999</v>
      </c>
      <c r="Y59" s="68">
        <v>22.836207999999999</v>
      </c>
      <c r="Z59" s="68">
        <v>23.278931</v>
      </c>
      <c r="AA59" s="68">
        <v>23.362829000000001</v>
      </c>
      <c r="AB59" s="68">
        <v>23.249783999999998</v>
      </c>
      <c r="AC59" s="68">
        <v>23.729403000000001</v>
      </c>
      <c r="AD59" s="68">
        <v>24.008248999999999</v>
      </c>
      <c r="AE59" s="68">
        <v>24.535644999999999</v>
      </c>
      <c r="AF59" s="68">
        <v>24.660892</v>
      </c>
      <c r="AG59" s="68">
        <v>24.901958</v>
      </c>
      <c r="AH59" s="68">
        <v>24.955978000000002</v>
      </c>
      <c r="AI59" s="68">
        <v>25.155131999999998</v>
      </c>
      <c r="AJ59" s="68">
        <v>25.214442999999999</v>
      </c>
      <c r="AK59" s="60">
        <v>-7.9799999999999999E-4</v>
      </c>
    </row>
    <row r="60" spans="2:37" ht="15" customHeight="1" x14ac:dyDescent="0.25">
      <c r="B60" s="57" t="s">
        <v>1</v>
      </c>
      <c r="C60" s="67">
        <v>485.83270299999998</v>
      </c>
      <c r="D60" s="67">
        <v>474.724335</v>
      </c>
      <c r="E60" s="67">
        <v>460.76232900000002</v>
      </c>
      <c r="F60" s="67">
        <v>444.20663500000001</v>
      </c>
      <c r="G60" s="67">
        <v>442.39135700000003</v>
      </c>
      <c r="H60" s="67">
        <v>433.167328</v>
      </c>
      <c r="I60" s="67">
        <v>431.92431599999998</v>
      </c>
      <c r="J60" s="67">
        <v>423.48913599999997</v>
      </c>
      <c r="K60" s="67">
        <v>422.85400399999997</v>
      </c>
      <c r="L60" s="67">
        <v>420.72082499999999</v>
      </c>
      <c r="M60" s="67">
        <v>406.20446800000002</v>
      </c>
      <c r="N60" s="67">
        <v>414.48281900000001</v>
      </c>
      <c r="O60" s="67">
        <v>402.70620700000001</v>
      </c>
      <c r="P60" s="67">
        <v>405.33981299999999</v>
      </c>
      <c r="Q60" s="67">
        <v>407.04153400000001</v>
      </c>
      <c r="R60" s="67">
        <v>404.82064800000001</v>
      </c>
      <c r="S60" s="67">
        <v>402.10650600000002</v>
      </c>
      <c r="T60" s="67">
        <v>413.684235</v>
      </c>
      <c r="U60" s="67">
        <v>415.51156600000002</v>
      </c>
      <c r="V60" s="67">
        <v>412.42388899999997</v>
      </c>
      <c r="W60" s="67">
        <v>425.36099200000001</v>
      </c>
      <c r="X60" s="67">
        <v>427.79769900000002</v>
      </c>
      <c r="Y60" s="67">
        <v>429.598206</v>
      </c>
      <c r="Z60" s="67">
        <v>435.76001000000002</v>
      </c>
      <c r="AA60" s="67">
        <v>438.21997099999999</v>
      </c>
      <c r="AB60" s="67">
        <v>431.63018799999998</v>
      </c>
      <c r="AC60" s="67">
        <v>441.19461100000001</v>
      </c>
      <c r="AD60" s="67">
        <v>444.11346400000002</v>
      </c>
      <c r="AE60" s="67">
        <v>457.83987400000001</v>
      </c>
      <c r="AF60" s="67">
        <v>456.30792200000002</v>
      </c>
      <c r="AG60" s="67">
        <v>460.114105</v>
      </c>
      <c r="AH60" s="67">
        <v>461.68768299999999</v>
      </c>
      <c r="AI60" s="67">
        <v>466.99423200000001</v>
      </c>
      <c r="AJ60" s="67">
        <v>468.49658199999999</v>
      </c>
      <c r="AK60" s="64">
        <v>-4.1300000000000001E-4</v>
      </c>
    </row>
    <row r="61" spans="2:37" ht="15" customHeight="1" x14ac:dyDescent="0.25"/>
    <row r="62" spans="2:37" ht="15" customHeight="1" x14ac:dyDescent="0.25">
      <c r="B62" s="57" t="s">
        <v>289</v>
      </c>
    </row>
    <row r="63" spans="2:37" ht="15" customHeight="1" x14ac:dyDescent="0.25">
      <c r="B63" s="57" t="s">
        <v>290</v>
      </c>
    </row>
    <row r="64" spans="2:37" ht="15" customHeight="1" x14ac:dyDescent="0.25">
      <c r="B64" s="58" t="s">
        <v>291</v>
      </c>
      <c r="C64" s="62">
        <v>8.3919999999999995E-2</v>
      </c>
      <c r="D64" s="62">
        <v>4.1980000000000003E-2</v>
      </c>
      <c r="E64" s="62">
        <v>4.1980000000000003E-2</v>
      </c>
      <c r="F64" s="62">
        <v>0</v>
      </c>
      <c r="G64" s="62">
        <v>0</v>
      </c>
      <c r="H64" s="62">
        <v>0</v>
      </c>
      <c r="I64" s="62">
        <v>0</v>
      </c>
      <c r="J64" s="62">
        <v>0</v>
      </c>
      <c r="K64" s="62">
        <v>0</v>
      </c>
      <c r="L64" s="62">
        <v>0</v>
      </c>
      <c r="M64" s="62">
        <v>0</v>
      </c>
      <c r="N64" s="62">
        <v>0</v>
      </c>
      <c r="O64" s="62">
        <v>0</v>
      </c>
      <c r="P64" s="62">
        <v>0</v>
      </c>
      <c r="Q64" s="62">
        <v>0</v>
      </c>
      <c r="R64" s="62">
        <v>0</v>
      </c>
      <c r="S64" s="62">
        <v>0</v>
      </c>
      <c r="T64" s="62">
        <v>0</v>
      </c>
      <c r="U64" s="62">
        <v>0</v>
      </c>
      <c r="V64" s="62">
        <v>0</v>
      </c>
      <c r="W64" s="62">
        <v>0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0</v>
      </c>
      <c r="AH64" s="62">
        <v>0</v>
      </c>
      <c r="AI64" s="62">
        <v>0</v>
      </c>
      <c r="AJ64" s="62">
        <v>0</v>
      </c>
      <c r="AK64" s="60" t="s">
        <v>146</v>
      </c>
    </row>
    <row r="65" spans="2:37" ht="15" customHeight="1" x14ac:dyDescent="0.25">
      <c r="B65" s="58" t="s">
        <v>34</v>
      </c>
      <c r="C65" s="62">
        <v>3.18892</v>
      </c>
      <c r="D65" s="62">
        <v>3.1275300000000001</v>
      </c>
      <c r="E65" s="62">
        <v>3.1275300000000001</v>
      </c>
      <c r="F65" s="62">
        <v>3.066144</v>
      </c>
      <c r="G65" s="62">
        <v>3.066144</v>
      </c>
      <c r="H65" s="62">
        <v>3.066144</v>
      </c>
      <c r="I65" s="62">
        <v>3.066144</v>
      </c>
      <c r="J65" s="62">
        <v>3.066144</v>
      </c>
      <c r="K65" s="62">
        <v>3.066144</v>
      </c>
      <c r="L65" s="62">
        <v>3.066144</v>
      </c>
      <c r="M65" s="62">
        <v>3.066144</v>
      </c>
      <c r="N65" s="62">
        <v>3.066144</v>
      </c>
      <c r="O65" s="62">
        <v>2.973725</v>
      </c>
      <c r="P65" s="62">
        <v>2.9904809999999999</v>
      </c>
      <c r="Q65" s="62">
        <v>2.959308</v>
      </c>
      <c r="R65" s="62">
        <v>2.9541360000000001</v>
      </c>
      <c r="S65" s="62">
        <v>2.9294259999999999</v>
      </c>
      <c r="T65" s="62">
        <v>2.9652980000000002</v>
      </c>
      <c r="U65" s="62">
        <v>2.9589509999999999</v>
      </c>
      <c r="V65" s="62">
        <v>2.9603130000000002</v>
      </c>
      <c r="W65" s="62">
        <v>2.9401139999999999</v>
      </c>
      <c r="X65" s="62">
        <v>2.9358149999999998</v>
      </c>
      <c r="Y65" s="62">
        <v>2.9252349999999998</v>
      </c>
      <c r="Z65" s="62">
        <v>2.9442330000000001</v>
      </c>
      <c r="AA65" s="62">
        <v>2.9561600000000001</v>
      </c>
      <c r="AB65" s="62">
        <v>2.9327899999999998</v>
      </c>
      <c r="AC65" s="62">
        <v>2.9445739999999998</v>
      </c>
      <c r="AD65" s="62">
        <v>2.9559340000000001</v>
      </c>
      <c r="AE65" s="62">
        <v>3.0171770000000002</v>
      </c>
      <c r="AF65" s="62">
        <v>3.013255</v>
      </c>
      <c r="AG65" s="62">
        <v>3.0228280000000001</v>
      </c>
      <c r="AH65" s="62">
        <v>3.036686</v>
      </c>
      <c r="AI65" s="62">
        <v>3.046767</v>
      </c>
      <c r="AJ65" s="62">
        <v>3.0600360000000002</v>
      </c>
      <c r="AK65" s="60">
        <v>-6.8199999999999999E-4</v>
      </c>
    </row>
    <row r="66" spans="2:37" ht="15" customHeight="1" x14ac:dyDescent="0.25">
      <c r="B66" s="58" t="s">
        <v>292</v>
      </c>
      <c r="C66" s="62">
        <v>0</v>
      </c>
      <c r="D66" s="62">
        <v>0</v>
      </c>
      <c r="E66" s="62">
        <v>0</v>
      </c>
      <c r="F66" s="62">
        <v>0</v>
      </c>
      <c r="G66" s="62">
        <v>0</v>
      </c>
      <c r="H66" s="62">
        <v>0</v>
      </c>
      <c r="I66" s="62">
        <v>0</v>
      </c>
      <c r="J66" s="62">
        <v>0</v>
      </c>
      <c r="K66" s="62">
        <v>0</v>
      </c>
      <c r="L66" s="62">
        <v>0</v>
      </c>
      <c r="M66" s="62">
        <v>0</v>
      </c>
      <c r="N66" s="62">
        <v>0</v>
      </c>
      <c r="O66" s="62">
        <v>0</v>
      </c>
      <c r="P66" s="62">
        <v>0</v>
      </c>
      <c r="Q66" s="62">
        <v>0</v>
      </c>
      <c r="R66" s="62">
        <v>0</v>
      </c>
      <c r="S66" s="62">
        <v>0</v>
      </c>
      <c r="T66" s="62">
        <v>0</v>
      </c>
      <c r="U66" s="62">
        <v>0</v>
      </c>
      <c r="V66" s="62">
        <v>0</v>
      </c>
      <c r="W66" s="62">
        <v>0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>
        <v>0</v>
      </c>
      <c r="AF66" s="62">
        <v>0</v>
      </c>
      <c r="AG66" s="62">
        <v>0</v>
      </c>
      <c r="AH66" s="62">
        <v>0</v>
      </c>
      <c r="AI66" s="62">
        <v>0</v>
      </c>
      <c r="AJ66" s="62">
        <v>0</v>
      </c>
      <c r="AK66" s="60" t="s">
        <v>146</v>
      </c>
    </row>
    <row r="67" spans="2:37" ht="15" customHeight="1" x14ac:dyDescent="0.25">
      <c r="B67" s="58" t="s">
        <v>293</v>
      </c>
      <c r="C67" s="62">
        <v>1.42127</v>
      </c>
      <c r="D67" s="62">
        <v>1.62185</v>
      </c>
      <c r="E67" s="62">
        <v>1.62185</v>
      </c>
      <c r="F67" s="62">
        <v>1.887853</v>
      </c>
      <c r="G67" s="62">
        <v>1.887853</v>
      </c>
      <c r="H67" s="62">
        <v>1.887853</v>
      </c>
      <c r="I67" s="62">
        <v>1.887853</v>
      </c>
      <c r="J67" s="62">
        <v>1.887853</v>
      </c>
      <c r="K67" s="62">
        <v>1.887853</v>
      </c>
      <c r="L67" s="62">
        <v>1.887853</v>
      </c>
      <c r="M67" s="62">
        <v>1.887853</v>
      </c>
      <c r="N67" s="62">
        <v>1.887853</v>
      </c>
      <c r="O67" s="62">
        <v>1.8417129999999999</v>
      </c>
      <c r="P67" s="62">
        <v>1.8500779999999999</v>
      </c>
      <c r="Q67" s="62">
        <v>1.8345149999999999</v>
      </c>
      <c r="R67" s="62">
        <v>1.831933</v>
      </c>
      <c r="S67" s="62">
        <v>1.819596</v>
      </c>
      <c r="T67" s="62">
        <v>1.8375049999999999</v>
      </c>
      <c r="U67" s="62">
        <v>1.8343370000000001</v>
      </c>
      <c r="V67" s="62">
        <v>1.8350169999999999</v>
      </c>
      <c r="W67" s="62">
        <v>1.8249329999999999</v>
      </c>
      <c r="X67" s="62">
        <v>1.822786</v>
      </c>
      <c r="Y67" s="62">
        <v>1.817504</v>
      </c>
      <c r="Z67" s="62">
        <v>1.826989</v>
      </c>
      <c r="AA67" s="62">
        <v>1.832943</v>
      </c>
      <c r="AB67" s="62">
        <v>1.8212759999999999</v>
      </c>
      <c r="AC67" s="62">
        <v>1.827159</v>
      </c>
      <c r="AD67" s="62">
        <v>1.8328310000000001</v>
      </c>
      <c r="AE67" s="62">
        <v>1.8634059999999999</v>
      </c>
      <c r="AF67" s="62">
        <v>1.861448</v>
      </c>
      <c r="AG67" s="62">
        <v>1.8662270000000001</v>
      </c>
      <c r="AH67" s="62">
        <v>1.873146</v>
      </c>
      <c r="AI67" s="62">
        <v>1.878179</v>
      </c>
      <c r="AJ67" s="62">
        <v>1.8848039999999999</v>
      </c>
      <c r="AK67" s="60">
        <v>4.7070000000000002E-3</v>
      </c>
    </row>
    <row r="68" spans="2:37" ht="15" customHeight="1" x14ac:dyDescent="0.25">
      <c r="B68" s="57" t="s">
        <v>283</v>
      </c>
      <c r="C68" s="69">
        <v>4.6941100000000002</v>
      </c>
      <c r="D68" s="69">
        <v>4.7913600000000001</v>
      </c>
      <c r="E68" s="69">
        <v>4.7913600000000001</v>
      </c>
      <c r="F68" s="69">
        <v>4.9539960000000001</v>
      </c>
      <c r="G68" s="69">
        <v>4.9539960000000001</v>
      </c>
      <c r="H68" s="69">
        <v>4.9539960000000001</v>
      </c>
      <c r="I68" s="69">
        <v>4.9539960000000001</v>
      </c>
      <c r="J68" s="69">
        <v>4.9539960000000001</v>
      </c>
      <c r="K68" s="69">
        <v>4.9539960000000001</v>
      </c>
      <c r="L68" s="69">
        <v>4.9539960000000001</v>
      </c>
      <c r="M68" s="69">
        <v>4.9539960000000001</v>
      </c>
      <c r="N68" s="69">
        <v>4.9539960000000001</v>
      </c>
      <c r="O68" s="69">
        <v>4.8154370000000002</v>
      </c>
      <c r="P68" s="69">
        <v>4.8405589999999998</v>
      </c>
      <c r="Q68" s="69">
        <v>4.7938229999999997</v>
      </c>
      <c r="R68" s="69">
        <v>4.7860680000000002</v>
      </c>
      <c r="S68" s="69">
        <v>4.7490220000000001</v>
      </c>
      <c r="T68" s="69">
        <v>4.8028029999999999</v>
      </c>
      <c r="U68" s="69">
        <v>4.7932880000000004</v>
      </c>
      <c r="V68" s="69">
        <v>4.7953299999999999</v>
      </c>
      <c r="W68" s="69">
        <v>4.765047</v>
      </c>
      <c r="X68" s="69">
        <v>4.7586019999999998</v>
      </c>
      <c r="Y68" s="69">
        <v>4.7427390000000003</v>
      </c>
      <c r="Z68" s="69">
        <v>4.7712219999999999</v>
      </c>
      <c r="AA68" s="69">
        <v>4.789104</v>
      </c>
      <c r="AB68" s="69">
        <v>4.7540659999999999</v>
      </c>
      <c r="AC68" s="69">
        <v>4.7717330000000002</v>
      </c>
      <c r="AD68" s="69">
        <v>4.7887649999999997</v>
      </c>
      <c r="AE68" s="69">
        <v>4.8805820000000004</v>
      </c>
      <c r="AF68" s="69">
        <v>4.8747030000000002</v>
      </c>
      <c r="AG68" s="69">
        <v>4.8890549999999999</v>
      </c>
      <c r="AH68" s="69">
        <v>4.9098319999999998</v>
      </c>
      <c r="AI68" s="69">
        <v>4.9249460000000003</v>
      </c>
      <c r="AJ68" s="69">
        <v>4.944839</v>
      </c>
      <c r="AK68" s="64">
        <v>9.859999999999999E-4</v>
      </c>
    </row>
    <row r="69" spans="2:37" ht="15" customHeight="1" x14ac:dyDescent="0.25">
      <c r="B69" s="57" t="s">
        <v>294</v>
      </c>
    </row>
    <row r="70" spans="2:37" x14ac:dyDescent="0.25">
      <c r="B70" s="58" t="s">
        <v>291</v>
      </c>
      <c r="C70" s="62">
        <v>0.3468</v>
      </c>
      <c r="D70" s="62">
        <v>0.17338000000000001</v>
      </c>
      <c r="E70" s="62">
        <v>0.17338000000000001</v>
      </c>
      <c r="F70" s="62">
        <v>0</v>
      </c>
      <c r="G70" s="62">
        <v>0</v>
      </c>
      <c r="H70" s="62">
        <v>0</v>
      </c>
      <c r="I70" s="62">
        <v>0</v>
      </c>
      <c r="J70" s="62">
        <v>0</v>
      </c>
      <c r="K70" s="62">
        <v>0</v>
      </c>
      <c r="L70" s="62">
        <v>0</v>
      </c>
      <c r="M70" s="62">
        <v>0</v>
      </c>
      <c r="N70" s="62">
        <v>0</v>
      </c>
      <c r="O70" s="62">
        <v>0</v>
      </c>
      <c r="P70" s="62">
        <v>0</v>
      </c>
      <c r="Q70" s="62">
        <v>0</v>
      </c>
      <c r="R70" s="62">
        <v>0</v>
      </c>
      <c r="S70" s="62">
        <v>0</v>
      </c>
      <c r="T70" s="62">
        <v>0</v>
      </c>
      <c r="U70" s="62">
        <v>0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>
        <v>0</v>
      </c>
      <c r="AF70" s="62">
        <v>0</v>
      </c>
      <c r="AG70" s="62">
        <v>0</v>
      </c>
      <c r="AH70" s="62">
        <v>0</v>
      </c>
      <c r="AI70" s="62">
        <v>0</v>
      </c>
      <c r="AJ70" s="62">
        <v>0</v>
      </c>
      <c r="AK70" s="60" t="s">
        <v>146</v>
      </c>
    </row>
    <row r="71" spans="2:37" ht="15" customHeight="1" x14ac:dyDescent="0.25">
      <c r="B71" s="58" t="s">
        <v>34</v>
      </c>
      <c r="C71" s="62">
        <v>24.283072000000001</v>
      </c>
      <c r="D71" s="62">
        <v>25.571251</v>
      </c>
      <c r="E71" s="62">
        <v>25.571251</v>
      </c>
      <c r="F71" s="62">
        <v>26.859417000000001</v>
      </c>
      <c r="G71" s="62">
        <v>26.859417000000001</v>
      </c>
      <c r="H71" s="62">
        <v>26.859417000000001</v>
      </c>
      <c r="I71" s="62">
        <v>26.859417000000001</v>
      </c>
      <c r="J71" s="62">
        <v>26.859417000000001</v>
      </c>
      <c r="K71" s="62">
        <v>26.859417000000001</v>
      </c>
      <c r="L71" s="62">
        <v>26.859417000000001</v>
      </c>
      <c r="M71" s="62">
        <v>26.859417000000001</v>
      </c>
      <c r="N71" s="62">
        <v>26.859417000000001</v>
      </c>
      <c r="O71" s="62">
        <v>26.049828999999999</v>
      </c>
      <c r="P71" s="62">
        <v>26.196611000000001</v>
      </c>
      <c r="Q71" s="62">
        <v>25.923535999999999</v>
      </c>
      <c r="R71" s="62">
        <v>25.878226999999999</v>
      </c>
      <c r="S71" s="62">
        <v>25.661767999999999</v>
      </c>
      <c r="T71" s="62">
        <v>25.976006999999999</v>
      </c>
      <c r="U71" s="62">
        <v>25.920415999999999</v>
      </c>
      <c r="V71" s="62">
        <v>25.932342999999999</v>
      </c>
      <c r="W71" s="62">
        <v>25.755402</v>
      </c>
      <c r="X71" s="62">
        <v>25.717741</v>
      </c>
      <c r="Y71" s="62">
        <v>25.625059</v>
      </c>
      <c r="Z71" s="62">
        <v>25.791481000000001</v>
      </c>
      <c r="AA71" s="62">
        <v>25.895962000000001</v>
      </c>
      <c r="AB71" s="62">
        <v>25.691240000000001</v>
      </c>
      <c r="AC71" s="62">
        <v>25.79447</v>
      </c>
      <c r="AD71" s="62">
        <v>25.893986000000002</v>
      </c>
      <c r="AE71" s="62">
        <v>26.430465999999999</v>
      </c>
      <c r="AF71" s="62">
        <v>26.396115999999999</v>
      </c>
      <c r="AG71" s="62">
        <v>26.479975</v>
      </c>
      <c r="AH71" s="62">
        <v>26.601369999999999</v>
      </c>
      <c r="AI71" s="62">
        <v>26.689678000000001</v>
      </c>
      <c r="AJ71" s="62">
        <v>26.805916</v>
      </c>
      <c r="AK71" s="60">
        <v>1.475E-3</v>
      </c>
    </row>
    <row r="72" spans="2:37" x14ac:dyDescent="0.25">
      <c r="B72" s="58" t="s">
        <v>292</v>
      </c>
      <c r="C72" s="62">
        <v>0</v>
      </c>
      <c r="D72" s="62">
        <v>0</v>
      </c>
      <c r="E72" s="62">
        <v>0</v>
      </c>
      <c r="F72" s="62">
        <v>0</v>
      </c>
      <c r="G72" s="62">
        <v>0</v>
      </c>
      <c r="H72" s="62">
        <v>0</v>
      </c>
      <c r="I72" s="62">
        <v>0</v>
      </c>
      <c r="J72" s="62">
        <v>0</v>
      </c>
      <c r="K72" s="62">
        <v>0</v>
      </c>
      <c r="L72" s="62">
        <v>0</v>
      </c>
      <c r="M72" s="62">
        <v>0</v>
      </c>
      <c r="N72" s="62">
        <v>0</v>
      </c>
      <c r="O72" s="62">
        <v>0</v>
      </c>
      <c r="P72" s="62">
        <v>0</v>
      </c>
      <c r="Q72" s="62">
        <v>0</v>
      </c>
      <c r="R72" s="62">
        <v>0</v>
      </c>
      <c r="S72" s="62">
        <v>0</v>
      </c>
      <c r="T72" s="62">
        <v>0</v>
      </c>
      <c r="U72" s="62">
        <v>0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>
        <v>0</v>
      </c>
      <c r="AE72" s="62">
        <v>0</v>
      </c>
      <c r="AF72" s="62">
        <v>0</v>
      </c>
      <c r="AG72" s="62">
        <v>0</v>
      </c>
      <c r="AH72" s="62">
        <v>0</v>
      </c>
      <c r="AI72" s="62">
        <v>0</v>
      </c>
      <c r="AJ72" s="62">
        <v>0</v>
      </c>
      <c r="AK72" s="60" t="s">
        <v>146</v>
      </c>
    </row>
    <row r="73" spans="2:37" ht="15" customHeight="1" x14ac:dyDescent="0.25">
      <c r="B73" s="58" t="s">
        <v>293</v>
      </c>
      <c r="C73" s="62">
        <v>7.8879400000000004</v>
      </c>
      <c r="D73" s="62">
        <v>10.648740999999999</v>
      </c>
      <c r="E73" s="62">
        <v>10.648740999999999</v>
      </c>
      <c r="F73" s="62">
        <v>13.409573999999999</v>
      </c>
      <c r="G73" s="62">
        <v>13.409573999999999</v>
      </c>
      <c r="H73" s="62">
        <v>13.409573999999999</v>
      </c>
      <c r="I73" s="62">
        <v>13.409573999999999</v>
      </c>
      <c r="J73" s="62">
        <v>13.430156</v>
      </c>
      <c r="K73" s="62">
        <v>13.438261000000001</v>
      </c>
      <c r="L73" s="62">
        <v>13.439049000000001</v>
      </c>
      <c r="M73" s="62">
        <v>13.439049000000001</v>
      </c>
      <c r="N73" s="62">
        <v>13.487943</v>
      </c>
      <c r="O73" s="62">
        <v>13.093921</v>
      </c>
      <c r="P73" s="62">
        <v>13.188672</v>
      </c>
      <c r="Q73" s="62">
        <v>13.052341</v>
      </c>
      <c r="R73" s="62">
        <v>13.029719999999999</v>
      </c>
      <c r="S73" s="62">
        <v>12.921652999999999</v>
      </c>
      <c r="T73" s="62">
        <v>13.078538</v>
      </c>
      <c r="U73" s="62">
        <v>13.050782</v>
      </c>
      <c r="V73" s="62">
        <v>13.056737999999999</v>
      </c>
      <c r="W73" s="62">
        <v>12.968399</v>
      </c>
      <c r="X73" s="62">
        <v>12.949597000000001</v>
      </c>
      <c r="Y73" s="62">
        <v>12.903326</v>
      </c>
      <c r="Z73" s="62">
        <v>12.986413000000001</v>
      </c>
      <c r="AA73" s="62">
        <v>13.038575</v>
      </c>
      <c r="AB73" s="62">
        <v>12.897092000000001</v>
      </c>
      <c r="AC73" s="62">
        <v>12.907372000000001</v>
      </c>
      <c r="AD73" s="62">
        <v>12.957055</v>
      </c>
      <c r="AE73" s="62">
        <v>13.224894000000001</v>
      </c>
      <c r="AF73" s="62">
        <v>13.207743000000001</v>
      </c>
      <c r="AG73" s="62">
        <v>13.249610000000001</v>
      </c>
      <c r="AH73" s="62">
        <v>13.310221</v>
      </c>
      <c r="AI73" s="62">
        <v>13.354317</v>
      </c>
      <c r="AJ73" s="62">
        <v>13.412335000000001</v>
      </c>
      <c r="AK73" s="60">
        <v>7.2360000000000002E-3</v>
      </c>
    </row>
    <row r="74" spans="2:37" ht="15" customHeight="1" x14ac:dyDescent="0.25">
      <c r="B74" s="57" t="s">
        <v>283</v>
      </c>
      <c r="C74" s="69">
        <v>32.517811000000002</v>
      </c>
      <c r="D74" s="69">
        <v>36.393371999999999</v>
      </c>
      <c r="E74" s="69">
        <v>36.393371999999999</v>
      </c>
      <c r="F74" s="69">
        <v>40.268990000000002</v>
      </c>
      <c r="G74" s="69">
        <v>40.268990000000002</v>
      </c>
      <c r="H74" s="69">
        <v>40.268990000000002</v>
      </c>
      <c r="I74" s="69">
        <v>40.268990000000002</v>
      </c>
      <c r="J74" s="69">
        <v>40.289574000000002</v>
      </c>
      <c r="K74" s="69">
        <v>40.297676000000003</v>
      </c>
      <c r="L74" s="69">
        <v>40.298465999999998</v>
      </c>
      <c r="M74" s="69">
        <v>40.298465999999998</v>
      </c>
      <c r="N74" s="69">
        <v>40.347358999999997</v>
      </c>
      <c r="O74" s="69">
        <v>39.143749</v>
      </c>
      <c r="P74" s="69">
        <v>39.385283999999999</v>
      </c>
      <c r="Q74" s="69">
        <v>38.975876</v>
      </c>
      <c r="R74" s="69">
        <v>38.907947999999998</v>
      </c>
      <c r="S74" s="69">
        <v>38.583419999999997</v>
      </c>
      <c r="T74" s="69">
        <v>39.054546000000002</v>
      </c>
      <c r="U74" s="69">
        <v>38.971198999999999</v>
      </c>
      <c r="V74" s="69">
        <v>38.989082000000003</v>
      </c>
      <c r="W74" s="69">
        <v>38.723801000000002</v>
      </c>
      <c r="X74" s="69">
        <v>38.667338999999998</v>
      </c>
      <c r="Y74" s="69">
        <v>38.528385</v>
      </c>
      <c r="Z74" s="69">
        <v>38.777892999999999</v>
      </c>
      <c r="AA74" s="69">
        <v>38.934536000000001</v>
      </c>
      <c r="AB74" s="69">
        <v>38.588332999999999</v>
      </c>
      <c r="AC74" s="69">
        <v>38.701842999999997</v>
      </c>
      <c r="AD74" s="69">
        <v>38.851039999999998</v>
      </c>
      <c r="AE74" s="69">
        <v>39.655357000000002</v>
      </c>
      <c r="AF74" s="69">
        <v>39.603859</v>
      </c>
      <c r="AG74" s="69">
        <v>39.729584000000003</v>
      </c>
      <c r="AH74" s="69">
        <v>39.911591000000001</v>
      </c>
      <c r="AI74" s="69">
        <v>40.043995000000002</v>
      </c>
      <c r="AJ74" s="69">
        <v>40.218249999999998</v>
      </c>
      <c r="AK74" s="64">
        <v>3.1280000000000001E-3</v>
      </c>
    </row>
    <row r="75" spans="2:37" ht="15" customHeight="1" x14ac:dyDescent="0.25">
      <c r="B75" s="57" t="s">
        <v>295</v>
      </c>
    </row>
    <row r="76" spans="2:37" ht="15" customHeight="1" x14ac:dyDescent="0.25">
      <c r="B76" s="58" t="s">
        <v>296</v>
      </c>
      <c r="C76" s="62">
        <v>6.338241</v>
      </c>
      <c r="D76" s="62">
        <v>3.1690909999999999</v>
      </c>
      <c r="E76" s="62">
        <v>3.1690909999999999</v>
      </c>
      <c r="F76" s="62">
        <v>0</v>
      </c>
      <c r="G76" s="62">
        <v>0</v>
      </c>
      <c r="H76" s="62">
        <v>0</v>
      </c>
      <c r="I76" s="62">
        <v>0</v>
      </c>
      <c r="J76" s="62">
        <v>7.3070000000000001E-3</v>
      </c>
      <c r="K76" s="62">
        <v>1.0185E-2</v>
      </c>
      <c r="L76" s="62">
        <v>1.0463999999999999E-2</v>
      </c>
      <c r="M76" s="62">
        <v>1.0463999999999999E-2</v>
      </c>
      <c r="N76" s="62">
        <v>2.7823000000000001E-2</v>
      </c>
      <c r="O76" s="62">
        <v>3.1432000000000002E-2</v>
      </c>
      <c r="P76" s="62">
        <v>0.30374400000000001</v>
      </c>
      <c r="Q76" s="62">
        <v>0.474746</v>
      </c>
      <c r="R76" s="62">
        <v>0.69894000000000001</v>
      </c>
      <c r="S76" s="62">
        <v>6.1126E-2</v>
      </c>
      <c r="T76" s="62">
        <v>0.88079600000000002</v>
      </c>
      <c r="U76" s="62">
        <v>0.92432099999999995</v>
      </c>
      <c r="V76" s="62">
        <v>0.74632399999999999</v>
      </c>
      <c r="W76" s="62">
        <v>0.66453799999999996</v>
      </c>
      <c r="X76" s="62">
        <v>0.53353799999999996</v>
      </c>
      <c r="Y76" s="62">
        <v>0.14693300000000001</v>
      </c>
      <c r="Z76" s="62">
        <v>0.27362399999999998</v>
      </c>
      <c r="AA76" s="62">
        <v>0.24041000000000001</v>
      </c>
      <c r="AB76" s="62">
        <v>2.5111000000000001E-2</v>
      </c>
      <c r="AC76" s="62">
        <v>1.0463999999999999E-2</v>
      </c>
      <c r="AD76" s="62">
        <v>1.0463999999999999E-2</v>
      </c>
      <c r="AE76" s="62">
        <v>1.0463999999999999E-2</v>
      </c>
      <c r="AF76" s="62">
        <v>1.0463999999999999E-2</v>
      </c>
      <c r="AG76" s="62">
        <v>1.0463999999999999E-2</v>
      </c>
      <c r="AH76" s="62">
        <v>1.0465E-2</v>
      </c>
      <c r="AI76" s="62">
        <v>1.0468E-2</v>
      </c>
      <c r="AJ76" s="62">
        <v>1.0463999999999999E-2</v>
      </c>
      <c r="AK76" s="60">
        <v>-0.16350999999999999</v>
      </c>
    </row>
    <row r="77" spans="2:37" ht="15" customHeight="1" x14ac:dyDescent="0.25">
      <c r="B77" s="58" t="s">
        <v>297</v>
      </c>
      <c r="C77" s="62">
        <v>26.179570999999999</v>
      </c>
      <c r="D77" s="62">
        <v>33.224280999999998</v>
      </c>
      <c r="E77" s="62">
        <v>33.224280999999998</v>
      </c>
      <c r="F77" s="62">
        <v>40.268990000000002</v>
      </c>
      <c r="G77" s="62">
        <v>40.268990000000002</v>
      </c>
      <c r="H77" s="62">
        <v>40.268990000000002</v>
      </c>
      <c r="I77" s="62">
        <v>40.268990000000002</v>
      </c>
      <c r="J77" s="62">
        <v>40.282268999999999</v>
      </c>
      <c r="K77" s="62">
        <v>40.287495</v>
      </c>
      <c r="L77" s="62">
        <v>40.288001999999999</v>
      </c>
      <c r="M77" s="62">
        <v>40.288001999999999</v>
      </c>
      <c r="N77" s="62">
        <v>40.319538000000001</v>
      </c>
      <c r="O77" s="62">
        <v>39.112319999999997</v>
      </c>
      <c r="P77" s="62">
        <v>39.081538999999999</v>
      </c>
      <c r="Q77" s="62">
        <v>38.501133000000003</v>
      </c>
      <c r="R77" s="62">
        <v>38.209010999999997</v>
      </c>
      <c r="S77" s="62">
        <v>38.522297000000002</v>
      </c>
      <c r="T77" s="62">
        <v>38.173748000000003</v>
      </c>
      <c r="U77" s="62">
        <v>38.046875</v>
      </c>
      <c r="V77" s="62">
        <v>38.242759999999997</v>
      </c>
      <c r="W77" s="62">
        <v>38.059265000000003</v>
      </c>
      <c r="X77" s="62">
        <v>38.133803999999998</v>
      </c>
      <c r="Y77" s="62">
        <v>38.381453999999998</v>
      </c>
      <c r="Z77" s="62">
        <v>38.504272</v>
      </c>
      <c r="AA77" s="62">
        <v>38.694125999999997</v>
      </c>
      <c r="AB77" s="62">
        <v>38.563220999999999</v>
      </c>
      <c r="AC77" s="62">
        <v>38.691375999999998</v>
      </c>
      <c r="AD77" s="62">
        <v>38.840575999999999</v>
      </c>
      <c r="AE77" s="62">
        <v>39.644897</v>
      </c>
      <c r="AF77" s="62">
        <v>39.593395000000001</v>
      </c>
      <c r="AG77" s="62">
        <v>39.719119999999997</v>
      </c>
      <c r="AH77" s="62">
        <v>39.901127000000002</v>
      </c>
      <c r="AI77" s="62">
        <v>40.033526999999999</v>
      </c>
      <c r="AJ77" s="62">
        <v>40.207787000000003</v>
      </c>
      <c r="AK77" s="60">
        <v>5.9800000000000001E-3</v>
      </c>
    </row>
    <row r="78" spans="2:37" ht="15" customHeight="1" x14ac:dyDescent="0.25"/>
    <row r="79" spans="2:37" ht="15" customHeight="1" x14ac:dyDescent="0.25">
      <c r="B79" s="57" t="s">
        <v>298</v>
      </c>
    </row>
    <row r="80" spans="2:37" ht="15" customHeight="1" x14ac:dyDescent="0.25">
      <c r="B80" s="57" t="s">
        <v>299</v>
      </c>
    </row>
    <row r="81" spans="2:37" x14ac:dyDescent="0.25">
      <c r="B81" s="58" t="s">
        <v>300</v>
      </c>
      <c r="C81" s="68">
        <v>368</v>
      </c>
      <c r="D81" s="68">
        <v>368</v>
      </c>
      <c r="E81" s="68">
        <v>368</v>
      </c>
      <c r="F81" s="68">
        <v>397.96063199999998</v>
      </c>
      <c r="G81" s="68">
        <v>397.96063199999998</v>
      </c>
      <c r="H81" s="68">
        <v>397.96063199999998</v>
      </c>
      <c r="I81" s="68">
        <v>397.96063199999998</v>
      </c>
      <c r="J81" s="68">
        <v>397.96063199999998</v>
      </c>
      <c r="K81" s="68">
        <v>397.96063199999998</v>
      </c>
      <c r="L81" s="68">
        <v>397.96063199999998</v>
      </c>
      <c r="M81" s="68">
        <v>397.96063199999998</v>
      </c>
      <c r="N81" s="68">
        <v>397.96063199999998</v>
      </c>
      <c r="O81" s="68">
        <v>397.96063199999998</v>
      </c>
      <c r="P81" s="68">
        <v>397.96063199999998</v>
      </c>
      <c r="Q81" s="68">
        <v>393.58609000000001</v>
      </c>
      <c r="R81" s="68">
        <v>393.58609000000001</v>
      </c>
      <c r="S81" s="68">
        <v>393.58609000000001</v>
      </c>
      <c r="T81" s="68">
        <v>393.58609000000001</v>
      </c>
      <c r="U81" s="68">
        <v>393.58609000000001</v>
      </c>
      <c r="V81" s="68">
        <v>393.58609000000001</v>
      </c>
      <c r="W81" s="68">
        <v>393.58609000000001</v>
      </c>
      <c r="X81" s="68">
        <v>393.58609000000001</v>
      </c>
      <c r="Y81" s="68">
        <v>393.58609000000001</v>
      </c>
      <c r="Z81" s="68">
        <v>393.58609000000001</v>
      </c>
      <c r="AA81" s="68">
        <v>393.58609000000001</v>
      </c>
      <c r="AB81" s="68">
        <v>393.58609000000001</v>
      </c>
      <c r="AC81" s="68">
        <v>393.58609000000001</v>
      </c>
      <c r="AD81" s="68">
        <v>393.58609000000001</v>
      </c>
      <c r="AE81" s="68">
        <v>393.58609000000001</v>
      </c>
      <c r="AF81" s="68">
        <v>393.58609000000001</v>
      </c>
      <c r="AG81" s="68">
        <v>393.58609000000001</v>
      </c>
      <c r="AH81" s="68">
        <v>393.58609000000001</v>
      </c>
      <c r="AI81" s="68">
        <v>393.58609000000001</v>
      </c>
      <c r="AJ81" s="68">
        <v>393.58609000000001</v>
      </c>
      <c r="AK81" s="60">
        <v>2.1029999999999998E-3</v>
      </c>
    </row>
    <row r="82" spans="2:37" ht="15" customHeight="1" x14ac:dyDescent="0.25">
      <c r="B82" s="58" t="s">
        <v>301</v>
      </c>
      <c r="C82" s="68">
        <v>24</v>
      </c>
      <c r="D82" s="68">
        <v>24</v>
      </c>
      <c r="E82" s="68">
        <v>24</v>
      </c>
      <c r="F82" s="68">
        <v>30.971101999999998</v>
      </c>
      <c r="G82" s="68">
        <v>30.971101999999998</v>
      </c>
      <c r="H82" s="68">
        <v>30.971101999999998</v>
      </c>
      <c r="I82" s="68">
        <v>30.971101999999998</v>
      </c>
      <c r="J82" s="68">
        <v>30.971101999999998</v>
      </c>
      <c r="K82" s="68">
        <v>30.971101999999998</v>
      </c>
      <c r="L82" s="68">
        <v>30.971101999999998</v>
      </c>
      <c r="M82" s="68">
        <v>30.971101999999998</v>
      </c>
      <c r="N82" s="68">
        <v>30.971101999999998</v>
      </c>
      <c r="O82" s="68">
        <v>30.971101999999998</v>
      </c>
      <c r="P82" s="68">
        <v>30.971101999999998</v>
      </c>
      <c r="Q82" s="68">
        <v>30.971101999999998</v>
      </c>
      <c r="R82" s="68">
        <v>30.971101999999998</v>
      </c>
      <c r="S82" s="68">
        <v>30.971101999999998</v>
      </c>
      <c r="T82" s="68">
        <v>30.971101999999998</v>
      </c>
      <c r="U82" s="68">
        <v>30.971101999999998</v>
      </c>
      <c r="V82" s="68">
        <v>30.971101999999998</v>
      </c>
      <c r="W82" s="68">
        <v>30.971101999999998</v>
      </c>
      <c r="X82" s="68">
        <v>30.971101999999998</v>
      </c>
      <c r="Y82" s="68">
        <v>30.971101999999998</v>
      </c>
      <c r="Z82" s="68">
        <v>30.971101999999998</v>
      </c>
      <c r="AA82" s="68">
        <v>30.971101999999998</v>
      </c>
      <c r="AB82" s="68">
        <v>30.971101999999998</v>
      </c>
      <c r="AC82" s="68">
        <v>30.971101999999998</v>
      </c>
      <c r="AD82" s="68">
        <v>30.971101999999998</v>
      </c>
      <c r="AE82" s="68">
        <v>30.971101999999998</v>
      </c>
      <c r="AF82" s="68">
        <v>30.971101999999998</v>
      </c>
      <c r="AG82" s="68">
        <v>30.971101999999998</v>
      </c>
      <c r="AH82" s="68">
        <v>30.971101999999998</v>
      </c>
      <c r="AI82" s="68">
        <v>30.971101999999998</v>
      </c>
      <c r="AJ82" s="68">
        <v>30.971101999999998</v>
      </c>
      <c r="AK82" s="60">
        <v>8.0009999999999994E-3</v>
      </c>
    </row>
    <row r="83" spans="2:37" ht="15" customHeight="1" x14ac:dyDescent="0.25">
      <c r="B83" s="58" t="s">
        <v>302</v>
      </c>
      <c r="C83" s="68">
        <v>37</v>
      </c>
      <c r="D83" s="68">
        <v>37</v>
      </c>
      <c r="E83" s="68">
        <v>37</v>
      </c>
      <c r="F83" s="68">
        <v>39.075619000000003</v>
      </c>
      <c r="G83" s="68">
        <v>39.075619000000003</v>
      </c>
      <c r="H83" s="68">
        <v>39.075619000000003</v>
      </c>
      <c r="I83" s="68">
        <v>39.075619000000003</v>
      </c>
      <c r="J83" s="68">
        <v>39.075619000000003</v>
      </c>
      <c r="K83" s="68">
        <v>39.075619000000003</v>
      </c>
      <c r="L83" s="68">
        <v>39.075619000000003</v>
      </c>
      <c r="M83" s="68">
        <v>39.075619000000003</v>
      </c>
      <c r="N83" s="68">
        <v>39.075619000000003</v>
      </c>
      <c r="O83" s="68">
        <v>39.130226</v>
      </c>
      <c r="P83" s="68">
        <v>39.130226</v>
      </c>
      <c r="Q83" s="68">
        <v>38.716053000000002</v>
      </c>
      <c r="R83" s="68">
        <v>38.716053000000002</v>
      </c>
      <c r="S83" s="68">
        <v>38.716053000000002</v>
      </c>
      <c r="T83" s="68">
        <v>38.716053000000002</v>
      </c>
      <c r="U83" s="68">
        <v>38.716053000000002</v>
      </c>
      <c r="V83" s="68">
        <v>38.716053000000002</v>
      </c>
      <c r="W83" s="68">
        <v>38.716053000000002</v>
      </c>
      <c r="X83" s="68">
        <v>38.716053000000002</v>
      </c>
      <c r="Y83" s="68">
        <v>38.716053000000002</v>
      </c>
      <c r="Z83" s="68">
        <v>38.716053000000002</v>
      </c>
      <c r="AA83" s="68">
        <v>38.716053000000002</v>
      </c>
      <c r="AB83" s="68">
        <v>38.716053000000002</v>
      </c>
      <c r="AC83" s="68">
        <v>38.716053000000002</v>
      </c>
      <c r="AD83" s="68">
        <v>38.716053000000002</v>
      </c>
      <c r="AE83" s="68">
        <v>38.716053000000002</v>
      </c>
      <c r="AF83" s="68">
        <v>38.716053000000002</v>
      </c>
      <c r="AG83" s="68">
        <v>38.716053000000002</v>
      </c>
      <c r="AH83" s="68">
        <v>38.716053000000002</v>
      </c>
      <c r="AI83" s="68">
        <v>38.716053000000002</v>
      </c>
      <c r="AJ83" s="68">
        <v>38.716053000000002</v>
      </c>
      <c r="AK83" s="60">
        <v>1.418E-3</v>
      </c>
    </row>
    <row r="84" spans="2:37" ht="15" customHeight="1" x14ac:dyDescent="0.25">
      <c r="B84" s="57" t="s">
        <v>303</v>
      </c>
      <c r="C84" s="67">
        <v>429</v>
      </c>
      <c r="D84" s="67">
        <v>429</v>
      </c>
      <c r="E84" s="67">
        <v>429</v>
      </c>
      <c r="F84" s="67">
        <v>468.00735500000002</v>
      </c>
      <c r="G84" s="67">
        <v>468.00735500000002</v>
      </c>
      <c r="H84" s="67">
        <v>468.00735500000002</v>
      </c>
      <c r="I84" s="67">
        <v>468.00735500000002</v>
      </c>
      <c r="J84" s="67">
        <v>468.00735500000002</v>
      </c>
      <c r="K84" s="67">
        <v>468.00735500000002</v>
      </c>
      <c r="L84" s="67">
        <v>468.00735500000002</v>
      </c>
      <c r="M84" s="67">
        <v>468.00735500000002</v>
      </c>
      <c r="N84" s="67">
        <v>468.00735500000002</v>
      </c>
      <c r="O84" s="67">
        <v>468.06195100000002</v>
      </c>
      <c r="P84" s="67">
        <v>468.06195100000002</v>
      </c>
      <c r="Q84" s="67">
        <v>463.27325400000001</v>
      </c>
      <c r="R84" s="67">
        <v>463.27325400000001</v>
      </c>
      <c r="S84" s="67">
        <v>463.27325400000001</v>
      </c>
      <c r="T84" s="67">
        <v>463.27325400000001</v>
      </c>
      <c r="U84" s="67">
        <v>463.27325400000001</v>
      </c>
      <c r="V84" s="67">
        <v>463.27325400000001</v>
      </c>
      <c r="W84" s="67">
        <v>463.27325400000001</v>
      </c>
      <c r="X84" s="67">
        <v>463.27325400000001</v>
      </c>
      <c r="Y84" s="67">
        <v>463.27325400000001</v>
      </c>
      <c r="Z84" s="67">
        <v>463.27325400000001</v>
      </c>
      <c r="AA84" s="67">
        <v>463.27325400000001</v>
      </c>
      <c r="AB84" s="67">
        <v>463.27325400000001</v>
      </c>
      <c r="AC84" s="67">
        <v>463.27325400000001</v>
      </c>
      <c r="AD84" s="67">
        <v>463.27325400000001</v>
      </c>
      <c r="AE84" s="67">
        <v>463.27325400000001</v>
      </c>
      <c r="AF84" s="67">
        <v>463.27325400000001</v>
      </c>
      <c r="AG84" s="67">
        <v>463.27325400000001</v>
      </c>
      <c r="AH84" s="67">
        <v>463.27325400000001</v>
      </c>
      <c r="AI84" s="67">
        <v>463.27325400000001</v>
      </c>
      <c r="AJ84" s="67">
        <v>463.27325400000001</v>
      </c>
      <c r="AK84" s="64">
        <v>2.405E-3</v>
      </c>
    </row>
    <row r="85" spans="2:37" ht="15" customHeight="1" x14ac:dyDescent="0.25"/>
    <row r="87" spans="2:37" ht="15.75" x14ac:dyDescent="0.25">
      <c r="B87" s="55" t="s">
        <v>133</v>
      </c>
    </row>
    <row r="88" spans="2:37" x14ac:dyDescent="0.25">
      <c r="B88" s="51" t="s">
        <v>134</v>
      </c>
    </row>
    <row r="89" spans="2:37" x14ac:dyDescent="0.25">
      <c r="B89" s="51" t="s">
        <v>135</v>
      </c>
      <c r="C89" s="48" t="s">
        <v>135</v>
      </c>
      <c r="D89" s="48" t="s">
        <v>135</v>
      </c>
      <c r="E89" s="48" t="s">
        <v>135</v>
      </c>
      <c r="F89" s="48" t="s">
        <v>135</v>
      </c>
      <c r="G89" s="48" t="s">
        <v>135</v>
      </c>
      <c r="H89" s="48" t="s">
        <v>135</v>
      </c>
      <c r="I89" s="48" t="s">
        <v>135</v>
      </c>
      <c r="J89" s="48" t="s">
        <v>135</v>
      </c>
      <c r="K89" s="48" t="s">
        <v>135</v>
      </c>
      <c r="L89" s="48" t="s">
        <v>135</v>
      </c>
      <c r="M89" s="48" t="s">
        <v>135</v>
      </c>
      <c r="N89" s="48" t="s">
        <v>135</v>
      </c>
      <c r="O89" s="48" t="s">
        <v>135</v>
      </c>
      <c r="P89" s="48" t="s">
        <v>135</v>
      </c>
      <c r="Q89" s="48" t="s">
        <v>135</v>
      </c>
      <c r="R89" s="48" t="s">
        <v>135</v>
      </c>
      <c r="S89" s="48" t="s">
        <v>135</v>
      </c>
      <c r="T89" s="48" t="s">
        <v>135</v>
      </c>
      <c r="U89" s="48" t="s">
        <v>135</v>
      </c>
      <c r="V89" s="48" t="s">
        <v>135</v>
      </c>
      <c r="W89" s="48" t="s">
        <v>135</v>
      </c>
      <c r="X89" s="48" t="s">
        <v>135</v>
      </c>
      <c r="Y89" s="48" t="s">
        <v>135</v>
      </c>
      <c r="Z89" s="48" t="s">
        <v>135</v>
      </c>
      <c r="AA89" s="48" t="s">
        <v>135</v>
      </c>
      <c r="AB89" s="48" t="s">
        <v>135</v>
      </c>
      <c r="AC89" s="48" t="s">
        <v>135</v>
      </c>
      <c r="AD89" s="48" t="s">
        <v>135</v>
      </c>
      <c r="AE89" s="48" t="s">
        <v>135</v>
      </c>
      <c r="AF89" s="48" t="s">
        <v>135</v>
      </c>
      <c r="AG89" s="48" t="s">
        <v>135</v>
      </c>
      <c r="AH89" s="48" t="s">
        <v>135</v>
      </c>
      <c r="AI89" s="48" t="s">
        <v>135</v>
      </c>
      <c r="AJ89" s="48" t="s">
        <v>135</v>
      </c>
      <c r="AK89" s="48" t="s">
        <v>136</v>
      </c>
    </row>
    <row r="90" spans="2:37" ht="15.75" thickBot="1" x14ac:dyDescent="0.3">
      <c r="B90" s="52" t="s">
        <v>137</v>
      </c>
      <c r="C90" s="52">
        <v>2017</v>
      </c>
      <c r="D90" s="52">
        <v>2018</v>
      </c>
      <c r="E90" s="52">
        <v>2019</v>
      </c>
      <c r="F90" s="52">
        <v>2020</v>
      </c>
      <c r="G90" s="52">
        <v>2021</v>
      </c>
      <c r="H90" s="52">
        <v>2022</v>
      </c>
      <c r="I90" s="52">
        <v>2023</v>
      </c>
      <c r="J90" s="52">
        <v>2024</v>
      </c>
      <c r="K90" s="52">
        <v>2025</v>
      </c>
      <c r="L90" s="52">
        <v>2026</v>
      </c>
      <c r="M90" s="52">
        <v>2027</v>
      </c>
      <c r="N90" s="52">
        <v>2028</v>
      </c>
      <c r="O90" s="52">
        <v>2029</v>
      </c>
      <c r="P90" s="52">
        <v>2030</v>
      </c>
      <c r="Q90" s="52">
        <v>2031</v>
      </c>
      <c r="R90" s="52">
        <v>2032</v>
      </c>
      <c r="S90" s="52">
        <v>2033</v>
      </c>
      <c r="T90" s="52">
        <v>2034</v>
      </c>
      <c r="U90" s="52">
        <v>2035</v>
      </c>
      <c r="V90" s="52">
        <v>2036</v>
      </c>
      <c r="W90" s="52">
        <v>2037</v>
      </c>
      <c r="X90" s="52">
        <v>2038</v>
      </c>
      <c r="Y90" s="52">
        <v>2039</v>
      </c>
      <c r="Z90" s="52">
        <v>2040</v>
      </c>
      <c r="AA90" s="52">
        <v>2041</v>
      </c>
      <c r="AB90" s="52">
        <v>2042</v>
      </c>
      <c r="AC90" s="52">
        <v>2043</v>
      </c>
      <c r="AD90" s="52">
        <v>2044</v>
      </c>
      <c r="AE90" s="52">
        <v>2045</v>
      </c>
      <c r="AF90" s="52">
        <v>2046</v>
      </c>
      <c r="AG90" s="52">
        <v>2047</v>
      </c>
      <c r="AH90" s="52">
        <v>2048</v>
      </c>
      <c r="AI90" s="52">
        <v>2049</v>
      </c>
      <c r="AJ90" s="52">
        <v>2050</v>
      </c>
      <c r="AK90" s="52">
        <v>2050</v>
      </c>
    </row>
    <row r="91" spans="2:37" ht="15.75" thickTop="1" x14ac:dyDescent="0.25"/>
    <row r="92" spans="2:37" x14ac:dyDescent="0.25">
      <c r="B92" s="57" t="s">
        <v>138</v>
      </c>
    </row>
    <row r="93" spans="2:37" x14ac:dyDescent="0.25">
      <c r="B93" s="58" t="s">
        <v>139</v>
      </c>
      <c r="C93" s="62">
        <v>9.3550000000000004</v>
      </c>
      <c r="D93" s="62">
        <v>10.738707</v>
      </c>
      <c r="E93" s="62">
        <v>11.969469999999999</v>
      </c>
      <c r="F93" s="62">
        <v>13.085901</v>
      </c>
      <c r="G93" s="62">
        <v>13.665421</v>
      </c>
      <c r="H93" s="62">
        <v>13.977781</v>
      </c>
      <c r="I93" s="62">
        <v>13.917915000000001</v>
      </c>
      <c r="J93" s="62">
        <v>14.012055999999999</v>
      </c>
      <c r="K93" s="62">
        <v>14.09416</v>
      </c>
      <c r="L93" s="62">
        <v>14.374950999999999</v>
      </c>
      <c r="M93" s="62">
        <v>14.506202999999999</v>
      </c>
      <c r="N93" s="62">
        <v>14.414600999999999</v>
      </c>
      <c r="O93" s="62">
        <v>14.413425</v>
      </c>
      <c r="P93" s="62">
        <v>14.460274999999999</v>
      </c>
      <c r="Q93" s="62">
        <v>14.534125</v>
      </c>
      <c r="R93" s="62">
        <v>14.510524</v>
      </c>
      <c r="S93" s="62">
        <v>14.482533</v>
      </c>
      <c r="T93" s="62">
        <v>14.434381</v>
      </c>
      <c r="U93" s="62">
        <v>14.329347</v>
      </c>
      <c r="V93" s="62">
        <v>14.269213000000001</v>
      </c>
      <c r="W93" s="62">
        <v>14.174327</v>
      </c>
      <c r="X93" s="62">
        <v>14.138339999999999</v>
      </c>
      <c r="Y93" s="62">
        <v>14.101298</v>
      </c>
      <c r="Z93" s="62">
        <v>14.050145000000001</v>
      </c>
      <c r="AA93" s="62">
        <v>13.942207</v>
      </c>
      <c r="AB93" s="62">
        <v>13.782654000000001</v>
      </c>
      <c r="AC93" s="62">
        <v>13.524231</v>
      </c>
      <c r="AD93" s="62">
        <v>13.299628999999999</v>
      </c>
      <c r="AE93" s="62">
        <v>13.030392000000001</v>
      </c>
      <c r="AF93" s="62">
        <v>12.814966999999999</v>
      </c>
      <c r="AG93" s="62">
        <v>12.614922</v>
      </c>
      <c r="AH93" s="62">
        <v>12.374134</v>
      </c>
      <c r="AI93" s="62">
        <v>12.0793</v>
      </c>
      <c r="AJ93" s="62">
        <v>11.860887999999999</v>
      </c>
      <c r="AK93" s="60">
        <v>3.1110000000000001E-3</v>
      </c>
    </row>
    <row r="94" spans="2:37" x14ac:dyDescent="0.25">
      <c r="B94" s="58" t="s">
        <v>140</v>
      </c>
      <c r="C94" s="62">
        <v>0.49399999999999999</v>
      </c>
      <c r="D94" s="62">
        <v>0.48214499999999999</v>
      </c>
      <c r="E94" s="62">
        <v>0.487068</v>
      </c>
      <c r="F94" s="62">
        <v>0.5</v>
      </c>
      <c r="G94" s="62">
        <v>0.55501699999999998</v>
      </c>
      <c r="H94" s="62">
        <v>0.593024</v>
      </c>
      <c r="I94" s="62">
        <v>0.58454799999999996</v>
      </c>
      <c r="J94" s="62">
        <v>0.571241</v>
      </c>
      <c r="K94" s="62">
        <v>0.58111500000000005</v>
      </c>
      <c r="L94" s="62">
        <v>0.66922000000000004</v>
      </c>
      <c r="M94" s="62">
        <v>0.67625999999999997</v>
      </c>
      <c r="N94" s="62">
        <v>0.65802000000000005</v>
      </c>
      <c r="O94" s="62">
        <v>0.63698399999999999</v>
      </c>
      <c r="P94" s="62">
        <v>0.62767700000000004</v>
      </c>
      <c r="Q94" s="62">
        <v>0.66203999999999996</v>
      </c>
      <c r="R94" s="62">
        <v>0.73163299999999998</v>
      </c>
      <c r="S94" s="62">
        <v>0.80968600000000002</v>
      </c>
      <c r="T94" s="62">
        <v>0.888741</v>
      </c>
      <c r="U94" s="62">
        <v>0.94326900000000002</v>
      </c>
      <c r="V94" s="62">
        <v>1.0361959999999999</v>
      </c>
      <c r="W94" s="62">
        <v>1.0928960000000001</v>
      </c>
      <c r="X94" s="62">
        <v>1.189854</v>
      </c>
      <c r="Y94" s="62">
        <v>1.2296640000000001</v>
      </c>
      <c r="Z94" s="62">
        <v>1.3024150000000001</v>
      </c>
      <c r="AA94" s="62">
        <v>1.2490429999999999</v>
      </c>
      <c r="AB94" s="62">
        <v>1.152226</v>
      </c>
      <c r="AC94" s="62">
        <v>1.0565389999999999</v>
      </c>
      <c r="AD94" s="62">
        <v>0.94470299999999996</v>
      </c>
      <c r="AE94" s="62">
        <v>0.84807900000000003</v>
      </c>
      <c r="AF94" s="62">
        <v>0.76454</v>
      </c>
      <c r="AG94" s="62">
        <v>0.69225800000000004</v>
      </c>
      <c r="AH94" s="62">
        <v>0.62966999999999995</v>
      </c>
      <c r="AI94" s="62">
        <v>0.57152099999999995</v>
      </c>
      <c r="AJ94" s="62">
        <v>0.51294499999999998</v>
      </c>
      <c r="AK94" s="60">
        <v>1.9369999999999999E-3</v>
      </c>
    </row>
    <row r="95" spans="2:37" x14ac:dyDescent="0.25">
      <c r="B95" s="58" t="s">
        <v>141</v>
      </c>
      <c r="C95" s="62">
        <v>8.8610000000000007</v>
      </c>
      <c r="D95" s="62">
        <v>10.256561</v>
      </c>
      <c r="E95" s="62">
        <v>11.482402</v>
      </c>
      <c r="F95" s="62">
        <v>12.585901</v>
      </c>
      <c r="G95" s="62">
        <v>13.110404000000001</v>
      </c>
      <c r="H95" s="62">
        <v>13.384755999999999</v>
      </c>
      <c r="I95" s="62">
        <v>13.333367000000001</v>
      </c>
      <c r="J95" s="62">
        <v>13.440816</v>
      </c>
      <c r="K95" s="62">
        <v>13.513045</v>
      </c>
      <c r="L95" s="62">
        <v>13.705730000000001</v>
      </c>
      <c r="M95" s="62">
        <v>13.829943</v>
      </c>
      <c r="N95" s="62">
        <v>13.756581000000001</v>
      </c>
      <c r="O95" s="62">
        <v>13.776441999999999</v>
      </c>
      <c r="P95" s="62">
        <v>13.832597</v>
      </c>
      <c r="Q95" s="62">
        <v>13.872085</v>
      </c>
      <c r="R95" s="62">
        <v>13.778891</v>
      </c>
      <c r="S95" s="62">
        <v>13.672846</v>
      </c>
      <c r="T95" s="62">
        <v>13.545640000000001</v>
      </c>
      <c r="U95" s="62">
        <v>13.386077999999999</v>
      </c>
      <c r="V95" s="62">
        <v>13.233015999999999</v>
      </c>
      <c r="W95" s="62">
        <v>13.081431</v>
      </c>
      <c r="X95" s="62">
        <v>12.948485</v>
      </c>
      <c r="Y95" s="62">
        <v>12.871634</v>
      </c>
      <c r="Z95" s="62">
        <v>12.747729</v>
      </c>
      <c r="AA95" s="62">
        <v>12.693163999999999</v>
      </c>
      <c r="AB95" s="62">
        <v>12.630428</v>
      </c>
      <c r="AC95" s="62">
        <v>12.467692</v>
      </c>
      <c r="AD95" s="62">
        <v>12.354926000000001</v>
      </c>
      <c r="AE95" s="62">
        <v>12.182312</v>
      </c>
      <c r="AF95" s="62">
        <v>12.050427000000001</v>
      </c>
      <c r="AG95" s="62">
        <v>11.922663</v>
      </c>
      <c r="AH95" s="62">
        <v>11.744465</v>
      </c>
      <c r="AI95" s="62">
        <v>11.507778</v>
      </c>
      <c r="AJ95" s="62">
        <v>11.347943000000001</v>
      </c>
      <c r="AK95" s="60">
        <v>3.1649999999999998E-3</v>
      </c>
    </row>
    <row r="96" spans="2:37" x14ac:dyDescent="0.25">
      <c r="B96" s="58" t="s">
        <v>142</v>
      </c>
      <c r="C96" s="62">
        <v>6.8120000000000003</v>
      </c>
      <c r="D96" s="62">
        <v>5.931</v>
      </c>
      <c r="E96" s="62">
        <v>5.2130000000000001</v>
      </c>
      <c r="F96" s="62">
        <v>4.6201239999999997</v>
      </c>
      <c r="G96" s="62">
        <v>3.7545679999999999</v>
      </c>
      <c r="H96" s="62">
        <v>3.5372710000000001</v>
      </c>
      <c r="I96" s="62">
        <v>3.5076070000000001</v>
      </c>
      <c r="J96" s="62">
        <v>3.3476900000000001</v>
      </c>
      <c r="K96" s="62">
        <v>3.078382</v>
      </c>
      <c r="L96" s="62">
        <v>2.7763149999999999</v>
      </c>
      <c r="M96" s="62">
        <v>2.7044320000000002</v>
      </c>
      <c r="N96" s="62">
        <v>2.8212009999999998</v>
      </c>
      <c r="O96" s="62">
        <v>2.8072050000000002</v>
      </c>
      <c r="P96" s="62">
        <v>2.7199680000000002</v>
      </c>
      <c r="Q96" s="62">
        <v>2.6647750000000001</v>
      </c>
      <c r="R96" s="62">
        <v>2.667618</v>
      </c>
      <c r="S96" s="62">
        <v>2.6265589999999999</v>
      </c>
      <c r="T96" s="62">
        <v>2.6569829999999999</v>
      </c>
      <c r="U96" s="62">
        <v>2.750658</v>
      </c>
      <c r="V96" s="62">
        <v>2.8205619999999998</v>
      </c>
      <c r="W96" s="62">
        <v>2.9597090000000001</v>
      </c>
      <c r="X96" s="62">
        <v>3.006656</v>
      </c>
      <c r="Y96" s="62">
        <v>2.964677</v>
      </c>
      <c r="Z96" s="62">
        <v>3.0126520000000001</v>
      </c>
      <c r="AA96" s="62">
        <v>3.1409379999999998</v>
      </c>
      <c r="AB96" s="62">
        <v>3.3849010000000002</v>
      </c>
      <c r="AC96" s="62">
        <v>3.6131820000000001</v>
      </c>
      <c r="AD96" s="62">
        <v>3.8951600000000002</v>
      </c>
      <c r="AE96" s="62">
        <v>4.1653510000000002</v>
      </c>
      <c r="AF96" s="62">
        <v>4.4635600000000002</v>
      </c>
      <c r="AG96" s="62">
        <v>4.6519959999999996</v>
      </c>
      <c r="AH96" s="62">
        <v>4.9108179999999999</v>
      </c>
      <c r="AI96" s="62">
        <v>5.0815489999999999</v>
      </c>
      <c r="AJ96" s="62">
        <v>5.2999369999999999</v>
      </c>
      <c r="AK96" s="60">
        <v>-3.509E-3</v>
      </c>
    </row>
    <row r="97" spans="2:37" x14ac:dyDescent="0.25">
      <c r="B97" s="58" t="s">
        <v>143</v>
      </c>
      <c r="C97" s="62">
        <v>7.9690000000000003</v>
      </c>
      <c r="D97" s="62">
        <v>7.7359999999999998</v>
      </c>
      <c r="E97" s="62">
        <v>7.024</v>
      </c>
      <c r="F97" s="62">
        <v>6.4455109999999998</v>
      </c>
      <c r="G97" s="62">
        <v>6.1514720000000001</v>
      </c>
      <c r="H97" s="62">
        <v>5.6368679999999998</v>
      </c>
      <c r="I97" s="62">
        <v>5.7158579999999999</v>
      </c>
      <c r="J97" s="62">
        <v>5.4486679999999996</v>
      </c>
      <c r="K97" s="62">
        <v>5.5757969999999997</v>
      </c>
      <c r="L97" s="62">
        <v>5.1989929999999998</v>
      </c>
      <c r="M97" s="62">
        <v>4.5168189999999999</v>
      </c>
      <c r="N97" s="62">
        <v>4.8156460000000001</v>
      </c>
      <c r="O97" s="62">
        <v>4.8224850000000004</v>
      </c>
      <c r="P97" s="62">
        <v>4.8062680000000002</v>
      </c>
      <c r="Q97" s="62">
        <v>4.8209160000000004</v>
      </c>
      <c r="R97" s="62">
        <v>4.7996860000000003</v>
      </c>
      <c r="S97" s="62">
        <v>4.7565140000000001</v>
      </c>
      <c r="T97" s="62">
        <v>5.0214549999999996</v>
      </c>
      <c r="U97" s="62">
        <v>5.1348770000000004</v>
      </c>
      <c r="V97" s="62">
        <v>5.2416219999999996</v>
      </c>
      <c r="W97" s="62">
        <v>5.4638239999999998</v>
      </c>
      <c r="X97" s="62">
        <v>5.619802</v>
      </c>
      <c r="Y97" s="62">
        <v>5.5911629999999999</v>
      </c>
      <c r="Z97" s="62">
        <v>5.7599910000000003</v>
      </c>
      <c r="AA97" s="62">
        <v>5.8635599999999997</v>
      </c>
      <c r="AB97" s="62">
        <v>5.5795130000000004</v>
      </c>
      <c r="AC97" s="62">
        <v>6.155036</v>
      </c>
      <c r="AD97" s="62">
        <v>6.0349409999999999</v>
      </c>
      <c r="AE97" s="62">
        <v>6.6217129999999997</v>
      </c>
      <c r="AF97" s="62">
        <v>6.4525360000000003</v>
      </c>
      <c r="AG97" s="62">
        <v>6.6342629999999998</v>
      </c>
      <c r="AH97" s="62">
        <v>6.8473860000000002</v>
      </c>
      <c r="AI97" s="62">
        <v>7.0322300000000002</v>
      </c>
      <c r="AJ97" s="62">
        <v>7.2754940000000001</v>
      </c>
      <c r="AK97" s="60">
        <v>-1.916E-3</v>
      </c>
    </row>
    <row r="98" spans="2:37" x14ac:dyDescent="0.25">
      <c r="B98" s="58" t="s">
        <v>144</v>
      </c>
      <c r="C98" s="62">
        <v>1.157</v>
      </c>
      <c r="D98" s="62">
        <v>1.8049999999999999</v>
      </c>
      <c r="E98" s="62">
        <v>1.8109999999999999</v>
      </c>
      <c r="F98" s="62">
        <v>1.8253870000000001</v>
      </c>
      <c r="G98" s="62">
        <v>2.396903</v>
      </c>
      <c r="H98" s="62">
        <v>2.0995970000000002</v>
      </c>
      <c r="I98" s="62">
        <v>2.2082519999999999</v>
      </c>
      <c r="J98" s="62">
        <v>2.100978</v>
      </c>
      <c r="K98" s="62">
        <v>2.4974150000000002</v>
      </c>
      <c r="L98" s="62">
        <v>2.4226779999999999</v>
      </c>
      <c r="M98" s="62">
        <v>1.8123880000000001</v>
      </c>
      <c r="N98" s="62">
        <v>1.9944440000000001</v>
      </c>
      <c r="O98" s="62">
        <v>2.0152800000000002</v>
      </c>
      <c r="P98" s="62">
        <v>2.0863</v>
      </c>
      <c r="Q98" s="62">
        <v>2.1561409999999999</v>
      </c>
      <c r="R98" s="62">
        <v>2.1320679999999999</v>
      </c>
      <c r="S98" s="62">
        <v>2.1299549999999998</v>
      </c>
      <c r="T98" s="62">
        <v>2.3644729999999998</v>
      </c>
      <c r="U98" s="62">
        <v>2.3842189999999999</v>
      </c>
      <c r="V98" s="62">
        <v>2.4210609999999999</v>
      </c>
      <c r="W98" s="62">
        <v>2.504114</v>
      </c>
      <c r="X98" s="62">
        <v>2.6131449999999998</v>
      </c>
      <c r="Y98" s="62">
        <v>2.6264859999999999</v>
      </c>
      <c r="Z98" s="62">
        <v>2.7473390000000002</v>
      </c>
      <c r="AA98" s="62">
        <v>2.7226219999999999</v>
      </c>
      <c r="AB98" s="62">
        <v>2.1946119999999998</v>
      </c>
      <c r="AC98" s="62">
        <v>2.5418539999999998</v>
      </c>
      <c r="AD98" s="62">
        <v>2.1397810000000002</v>
      </c>
      <c r="AE98" s="62">
        <v>2.4563619999999999</v>
      </c>
      <c r="AF98" s="62">
        <v>1.988977</v>
      </c>
      <c r="AG98" s="62">
        <v>1.982267</v>
      </c>
      <c r="AH98" s="62">
        <v>1.936569</v>
      </c>
      <c r="AI98" s="62">
        <v>1.9506810000000001</v>
      </c>
      <c r="AJ98" s="62">
        <v>1.975557</v>
      </c>
      <c r="AK98" s="60">
        <v>2.8249999999999998E-3</v>
      </c>
    </row>
    <row r="99" spans="2:37" x14ac:dyDescent="0.25">
      <c r="B99" s="58" t="s">
        <v>145</v>
      </c>
      <c r="C99" s="62">
        <v>0.42699999999999999</v>
      </c>
      <c r="D99" s="62">
        <v>0.23599999999999999</v>
      </c>
      <c r="E99" s="62">
        <v>4.9000000000000002E-2</v>
      </c>
      <c r="F99" s="62">
        <v>1.366E-2</v>
      </c>
      <c r="G99" s="62">
        <v>1.575E-2</v>
      </c>
      <c r="H99" s="62">
        <v>3.4250000000000003E-2</v>
      </c>
      <c r="I99" s="62">
        <v>7.7399999999999997E-2</v>
      </c>
      <c r="J99" s="62">
        <v>9.5630000000000007E-2</v>
      </c>
      <c r="K99" s="62">
        <v>7.1919999999999998E-2</v>
      </c>
      <c r="L99" s="62">
        <v>0</v>
      </c>
      <c r="M99" s="62">
        <v>0</v>
      </c>
      <c r="N99" s="62">
        <v>0</v>
      </c>
      <c r="O99" s="62">
        <v>0</v>
      </c>
      <c r="P99" s="62">
        <v>0</v>
      </c>
      <c r="Q99" s="62">
        <v>0</v>
      </c>
      <c r="R99" s="62">
        <v>0</v>
      </c>
      <c r="S99" s="62">
        <v>0</v>
      </c>
      <c r="T99" s="62">
        <v>0</v>
      </c>
      <c r="U99" s="62">
        <v>0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>
        <v>0</v>
      </c>
      <c r="AE99" s="62">
        <v>0</v>
      </c>
      <c r="AF99" s="62">
        <v>0</v>
      </c>
      <c r="AG99" s="62">
        <v>0</v>
      </c>
      <c r="AH99" s="62">
        <v>0</v>
      </c>
      <c r="AI99" s="62">
        <v>0</v>
      </c>
      <c r="AJ99" s="62">
        <v>0</v>
      </c>
      <c r="AK99" s="60" t="s">
        <v>146</v>
      </c>
    </row>
    <row r="100" spans="2:37" x14ac:dyDescent="0.25">
      <c r="B100" s="57" t="s">
        <v>147</v>
      </c>
      <c r="C100" s="69">
        <v>16.594000000000001</v>
      </c>
      <c r="D100" s="69">
        <v>16.905705999999999</v>
      </c>
      <c r="E100" s="69">
        <v>17.231470000000002</v>
      </c>
      <c r="F100" s="69">
        <v>17.719684999999998</v>
      </c>
      <c r="G100" s="69">
        <v>17.435741</v>
      </c>
      <c r="H100" s="69">
        <v>17.549302999999998</v>
      </c>
      <c r="I100" s="69">
        <v>17.502922000000002</v>
      </c>
      <c r="J100" s="69">
        <v>17.455378</v>
      </c>
      <c r="K100" s="69">
        <v>17.244463</v>
      </c>
      <c r="L100" s="69">
        <v>17.151266</v>
      </c>
      <c r="M100" s="69">
        <v>17.210633999999999</v>
      </c>
      <c r="N100" s="69">
        <v>17.235802</v>
      </c>
      <c r="O100" s="69">
        <v>17.220631000000001</v>
      </c>
      <c r="P100" s="69">
        <v>17.180243000000001</v>
      </c>
      <c r="Q100" s="69">
        <v>17.198899999999998</v>
      </c>
      <c r="R100" s="69">
        <v>17.178142999999999</v>
      </c>
      <c r="S100" s="69">
        <v>17.109090999999999</v>
      </c>
      <c r="T100" s="69">
        <v>17.091363999999999</v>
      </c>
      <c r="U100" s="69">
        <v>17.080003999999999</v>
      </c>
      <c r="V100" s="69">
        <v>17.089774999999999</v>
      </c>
      <c r="W100" s="69">
        <v>17.134036999999999</v>
      </c>
      <c r="X100" s="69">
        <v>17.144997</v>
      </c>
      <c r="Y100" s="69">
        <v>17.065975000000002</v>
      </c>
      <c r="Z100" s="69">
        <v>17.062798000000001</v>
      </c>
      <c r="AA100" s="69">
        <v>17.083144999999998</v>
      </c>
      <c r="AB100" s="69">
        <v>17.167555</v>
      </c>
      <c r="AC100" s="69">
        <v>17.137412999999999</v>
      </c>
      <c r="AD100" s="69">
        <v>17.194790000000001</v>
      </c>
      <c r="AE100" s="69">
        <v>17.195744000000001</v>
      </c>
      <c r="AF100" s="69">
        <v>17.278525999999999</v>
      </c>
      <c r="AG100" s="69">
        <v>17.266918</v>
      </c>
      <c r="AH100" s="69">
        <v>17.284952000000001</v>
      </c>
      <c r="AI100" s="69">
        <v>17.160848999999999</v>
      </c>
      <c r="AJ100" s="69">
        <v>17.160824000000002</v>
      </c>
      <c r="AK100" s="64">
        <v>4.6799999999999999E-4</v>
      </c>
    </row>
    <row r="103" spans="2:37" s="9" customFormat="1" x14ac:dyDescent="0.25">
      <c r="B103" s="3" t="s">
        <v>304</v>
      </c>
    </row>
    <row r="104" spans="2:37" ht="15.75" thickBot="1" x14ac:dyDescent="0.3">
      <c r="B104" s="49" t="s">
        <v>151</v>
      </c>
      <c r="C104" s="52">
        <v>2017</v>
      </c>
      <c r="D104" s="52">
        <v>2018</v>
      </c>
      <c r="E104" s="52">
        <v>2019</v>
      </c>
      <c r="F104" s="52">
        <v>2020</v>
      </c>
      <c r="G104" s="52">
        <v>2021</v>
      </c>
      <c r="H104" s="52">
        <v>2022</v>
      </c>
      <c r="I104" s="52">
        <v>2023</v>
      </c>
      <c r="J104" s="52">
        <v>2024</v>
      </c>
      <c r="K104" s="52">
        <v>2025</v>
      </c>
      <c r="L104" s="52">
        <v>2026</v>
      </c>
      <c r="M104" s="52">
        <v>2027</v>
      </c>
      <c r="N104" s="52">
        <v>2028</v>
      </c>
      <c r="O104" s="52">
        <v>2029</v>
      </c>
      <c r="P104" s="52">
        <v>2030</v>
      </c>
      <c r="Q104" s="52">
        <v>2031</v>
      </c>
      <c r="R104" s="52">
        <v>2032</v>
      </c>
      <c r="S104" s="52">
        <v>2033</v>
      </c>
      <c r="T104" s="52">
        <v>2034</v>
      </c>
      <c r="U104" s="52">
        <v>2035</v>
      </c>
      <c r="V104" s="52">
        <v>2036</v>
      </c>
      <c r="W104" s="52">
        <v>2037</v>
      </c>
      <c r="X104" s="52">
        <v>2038</v>
      </c>
      <c r="Y104" s="52">
        <v>2039</v>
      </c>
      <c r="Z104" s="52">
        <v>2040</v>
      </c>
      <c r="AA104" s="52">
        <v>2041</v>
      </c>
      <c r="AB104" s="52">
        <v>2042</v>
      </c>
      <c r="AC104" s="52">
        <v>2043</v>
      </c>
      <c r="AD104" s="52">
        <v>2044</v>
      </c>
      <c r="AE104" s="52">
        <v>2045</v>
      </c>
      <c r="AF104" s="52">
        <v>2046</v>
      </c>
      <c r="AG104" s="52">
        <v>2047</v>
      </c>
      <c r="AH104" s="52">
        <v>2048</v>
      </c>
      <c r="AI104" s="52">
        <v>2049</v>
      </c>
      <c r="AJ104" s="52">
        <v>2050</v>
      </c>
      <c r="AK104" s="52"/>
    </row>
    <row r="105" spans="2:37" ht="15.75" thickTop="1" x14ac:dyDescent="0.25">
      <c r="B105" s="6" t="s">
        <v>305</v>
      </c>
      <c r="C105" s="6">
        <f>(((C93-Refineries!C98)*'AEO Table 73'!C48+Refineries!C96*'AEO Table 73'!C49)/SUM(Refineries!C93,Refineries!C96,-Refineries!C98))*C8*365*10^6*10^6</f>
        <v>3.6920673808477024E+16</v>
      </c>
      <c r="D105" s="6">
        <f>(((D93-Refineries!D98)*'AEO Table 73'!D48+Refineries!D96*'AEO Table 73'!D49)/SUM(Refineries!D93,Refineries!D96,-Refineries!D98))*D8*365*10^6*10^6</f>
        <v>3.770214216028644E+16</v>
      </c>
      <c r="E105" s="6">
        <f>(((E93-Refineries!E98)*'AEO Table 73'!E48+Refineries!E96*'AEO Table 73'!E49)/SUM(Refineries!E93,Refineries!E96,-Refineries!E98))*E8*365*10^6*10^6</f>
        <v>3.8329111730387656E+16</v>
      </c>
      <c r="F105" s="6">
        <f>(((F93-Refineries!F98)*'AEO Table 73'!F48+Refineries!F96*'AEO Table 73'!F49)/SUM(Refineries!F93,Refineries!F96,-Refineries!F98))*F8*365*10^6*10^6</f>
        <v>3.9449717721707384E+16</v>
      </c>
      <c r="G105" s="6">
        <f>(((G93-Refineries!G98)*'AEO Table 73'!G48+Refineries!G96*'AEO Table 73'!G49)/SUM(Refineries!G93,Refineries!G96,-Refineries!G98))*G8*365*10^6*10^6</f>
        <v>3.8640888432695104E+16</v>
      </c>
      <c r="H105" s="6">
        <f>(((H93-Refineries!H98)*'AEO Table 73'!H48+Refineries!H96*'AEO Table 73'!H49)/SUM(Refineries!H93,Refineries!H96,-Refineries!H98))*H8*365*10^6*10^6</f>
        <v>3.8716832647376544E+16</v>
      </c>
      <c r="I105" s="6">
        <f>(((I93-Refineries!I98)*'AEO Table 73'!I48+Refineries!I96*'AEO Table 73'!I49)/SUM(Refineries!I93,Refineries!I96,-Refineries!I98))*I8*365*10^6*10^6</f>
        <v>3.852445973804652E+16</v>
      </c>
      <c r="J105" s="6">
        <f>(((J93-Refineries!J98)*'AEO Table 73'!J48+Refineries!J96*'AEO Table 73'!J49)/SUM(Refineries!J93,Refineries!J96,-Refineries!J98))*J8*365*10^6*10^6</f>
        <v>3.8286953175073136E+16</v>
      </c>
      <c r="K105" s="6">
        <f>(((K93-Refineries!K98)*'AEO Table 73'!K48+Refineries!K96*'AEO Table 73'!K49)/SUM(Refineries!K93,Refineries!K96,-Refineries!K98))*K8*365*10^6*10^6</f>
        <v>3.7722902463692688E+16</v>
      </c>
      <c r="L105" s="6">
        <f>(((L93-Refineries!L98)*'AEO Table 73'!L48+Refineries!L96*'AEO Table 73'!L49)/SUM(Refineries!L93,Refineries!L96,-Refineries!L98))*L8*365*10^6*10^6</f>
        <v>3.7389407458097568E+16</v>
      </c>
      <c r="M105" s="6">
        <f>(((M93-Refineries!M98)*'AEO Table 73'!M48+Refineries!M96*'AEO Table 73'!M49)/SUM(Refineries!M93,Refineries!M96,-Refineries!M98))*M8*365*10^6*10^6</f>
        <v>3.7414441063674488E+16</v>
      </c>
      <c r="N105" s="6">
        <f>(((N93-Refineries!N98)*'AEO Table 73'!N48+Refineries!N96*'AEO Table 73'!N49)/SUM(Refineries!N93,Refineries!N96,-Refineries!N98))*N8*365*10^6*10^6</f>
        <v>3.75014574940592E+16</v>
      </c>
      <c r="O105" s="6">
        <f>(((O93-Refineries!O98)*'AEO Table 73'!O48+Refineries!O96*'AEO Table 73'!O49)/SUM(Refineries!O93,Refineries!O96,-Refineries!O98))*O8*365*10^6*10^6</f>
        <v>3.7416143868704016E+16</v>
      </c>
      <c r="P105" s="6">
        <f>(((P93-Refineries!P98)*'AEO Table 73'!P48+Refineries!P96*'AEO Table 73'!P49)/SUM(Refineries!P93,Refineries!P96,-Refineries!P98))*P8*365*10^6*10^6</f>
        <v>3.7329124896271536E+16</v>
      </c>
      <c r="Q105" s="6">
        <f>(((Q93-Refineries!Q98)*'AEO Table 73'!Q48+Refineries!Q96*'AEO Table 73'!Q49)/SUM(Refineries!Q93,Refineries!Q96,-Refineries!Q98))*Q8*365*10^6*10^6</f>
        <v>3.7374502036084536E+16</v>
      </c>
      <c r="R105" s="6">
        <f>(((R93-Refineries!R98)*'AEO Table 73'!R48+Refineries!R96*'AEO Table 73'!R49)/SUM(Refineries!R93,Refineries!R96,-Refineries!R98))*R8*365*10^6*10^6</f>
        <v>3.732118093625984E+16</v>
      </c>
      <c r="S105" s="6">
        <f>(((S93-Refineries!S98)*'AEO Table 73'!S48+Refineries!S96*'AEO Table 73'!S49)/SUM(Refineries!S93,Refineries!S96,-Refineries!S98))*S8*365*10^6*10^6</f>
        <v>3.713186276795316E+16</v>
      </c>
      <c r="T105" s="6">
        <f>(((T93-Refineries!T98)*'AEO Table 73'!T48+Refineries!T96*'AEO Table 73'!T49)/SUM(Refineries!T93,Refineries!T96,-Refineries!T98))*T8*365*10^6*10^6</f>
        <v>3.715687392717856E+16</v>
      </c>
      <c r="U105" s="6">
        <f>(((U93-Refineries!U98)*'AEO Table 73'!U48+Refineries!U96*'AEO Table 73'!U49)/SUM(Refineries!U93,Refineries!U96,-Refineries!U98))*U8*365*10^6*10^6</f>
        <v>3.7154787798568304E+16</v>
      </c>
      <c r="V105" s="6">
        <f>(((V93-Refineries!V98)*'AEO Table 73'!V48+Refineries!V96*'AEO Table 73'!V49)/SUM(Refineries!V93,Refineries!V96,-Refineries!V98))*V8*365*10^6*10^6</f>
        <v>3.713704842626476E+16</v>
      </c>
      <c r="W105" s="6">
        <f>(((W93-Refineries!W98)*'AEO Table 73'!W48+Refineries!W96*'AEO Table 73'!W49)/SUM(Refineries!W93,Refineries!W96,-Refineries!W98))*W8*365*10^6*10^6</f>
        <v>3.7311968978193328E+16</v>
      </c>
      <c r="X105" s="6">
        <f>(((X93-Refineries!X98)*'AEO Table 73'!X48+Refineries!X96*'AEO Table 73'!X49)/SUM(Refineries!X93,Refineries!X96,-Refineries!X98))*X8*365*10^6*10^6</f>
        <v>3.7349633727293536E+16</v>
      </c>
      <c r="Y105" s="6">
        <f>(((Y93-Refineries!Y98)*'AEO Table 73'!Y48+Refineries!Y96*'AEO Table 73'!Y49)/SUM(Refineries!Y93,Refineries!Y96,-Refineries!Y98))*Y8*365*10^6*10^6</f>
        <v>3.719251007766912E+16</v>
      </c>
      <c r="Z105" s="6">
        <f>(((Z93-Refineries!Z98)*'AEO Table 73'!Z48+Refineries!Z96*'AEO Table 73'!Z49)/SUM(Refineries!Z93,Refineries!Z96,-Refineries!Z98))*Z8*365*10^6*10^6</f>
        <v>3.719310798693192E+16</v>
      </c>
      <c r="AA105" s="6">
        <f>(((AA93-Refineries!AA98)*'AEO Table 73'!AA48+Refineries!AA96*'AEO Table 73'!AA49)/SUM(Refineries!AA93,Refineries!AA96,-Refineries!AA98))*AA8*365*10^6*10^6</f>
        <v>3.7252277080089552E+16</v>
      </c>
      <c r="AB105" s="6">
        <f>(((AB93-Refineries!AB98)*'AEO Table 73'!AB48+Refineries!AB96*'AEO Table 73'!AB49)/SUM(Refineries!AB93,Refineries!AB96,-Refineries!AB98))*AB8*365*10^6*10^6</f>
        <v>3.740176013963708E+16</v>
      </c>
      <c r="AC105" s="6">
        <f>(((AC93-Refineries!AC98)*'AEO Table 73'!AC48+Refineries!AC96*'AEO Table 73'!AC49)/SUM(Refineries!AC93,Refineries!AC96,-Refineries!AC98))*AC8*365*10^6*10^6</f>
        <v>3.740273375299788E+16</v>
      </c>
      <c r="AD105" s="6">
        <f>(((AD93-Refineries!AD98)*'AEO Table 73'!AD48+Refineries!AD96*'AEO Table 73'!AD49)/SUM(Refineries!AD93,Refineries!AD96,-Refineries!AD98))*AD8*365*10^6*10^6</f>
        <v>3.7563940181665816E+16</v>
      </c>
      <c r="AE105" s="6">
        <f>(((AE93-Refineries!AE98)*'AEO Table 73'!AE48+Refineries!AE96*'AEO Table 73'!AE49)/SUM(Refineries!AE93,Refineries!AE96,-Refineries!AE98))*AE8*365*10^6*10^6</f>
        <v>3.7641433975209376E+16</v>
      </c>
      <c r="AF105" s="6">
        <f>(((AF93-Refineries!AF98)*'AEO Table 73'!AF48+Refineries!AF96*'AEO Table 73'!AF49)/SUM(Refineries!AF93,Refineries!AF96,-Refineries!AF98))*AF8*365*10^6*10^6</f>
        <v>3.7845322307668264E+16</v>
      </c>
      <c r="AG105" s="6">
        <f>(((AG93-Refineries!AG98)*'AEO Table 73'!AG48+Refineries!AG96*'AEO Table 73'!AG49)/SUM(Refineries!AG93,Refineries!AG96,-Refineries!AG98))*AG8*365*10^6*10^6</f>
        <v>3.7842558521428608E+16</v>
      </c>
      <c r="AH105" s="6">
        <f>(((AH93-Refineries!AH98)*'AEO Table 73'!AH48+Refineries!AH96*'AEO Table 73'!AH49)/SUM(Refineries!AH93,Refineries!AH96,-Refineries!AH98))*AH8*365*10^6*10^6</f>
        <v>3.7908746417997104E+16</v>
      </c>
      <c r="AI105" s="6">
        <f>(((AI93-Refineries!AI98)*'AEO Table 73'!AI48+Refineries!AI96*'AEO Table 73'!AI49)/SUM(Refineries!AI93,Refineries!AI96,-Refineries!AI98))*AI8*365*10^6*10^6</f>
        <v>3.7674722114617744E+16</v>
      </c>
      <c r="AJ105" s="6">
        <f>(((AJ93-Refineries!AJ98)*'AEO Table 73'!AJ48+Refineries!AJ96*'AEO Table 73'!AJ49)/SUM(Refineries!AJ93,Refineries!AJ96,-Refineries!AJ98))*AJ8*365*10^6*10^6</f>
        <v>3.769903347553624E+16</v>
      </c>
    </row>
    <row r="106" spans="2:37" x14ac:dyDescent="0.25">
      <c r="B106" s="6" t="s">
        <v>117</v>
      </c>
      <c r="C106" s="6">
        <f>C18*10^12</f>
        <v>1477841064000000</v>
      </c>
      <c r="D106" s="6">
        <f t="shared" ref="D106:AJ106" si="0">D18*10^12</f>
        <v>1458953857000000</v>
      </c>
      <c r="E106" s="6">
        <f t="shared" si="0"/>
        <v>1443570801000000</v>
      </c>
      <c r="F106" s="6">
        <f t="shared" si="0"/>
        <v>1503634766000000</v>
      </c>
      <c r="G106" s="6">
        <f t="shared" si="0"/>
        <v>1494849365000000</v>
      </c>
      <c r="H106" s="6">
        <f t="shared" si="0"/>
        <v>1507322266000000</v>
      </c>
      <c r="I106" s="6">
        <f t="shared" si="0"/>
        <v>1516399414000000</v>
      </c>
      <c r="J106" s="6">
        <f t="shared" si="0"/>
        <v>1501258545000000</v>
      </c>
      <c r="K106" s="6">
        <f t="shared" si="0"/>
        <v>1490474854000000</v>
      </c>
      <c r="L106" s="6">
        <f t="shared" si="0"/>
        <v>1497544678000000</v>
      </c>
      <c r="M106" s="6">
        <f t="shared" si="0"/>
        <v>1427854248000000</v>
      </c>
      <c r="N106" s="6">
        <f t="shared" si="0"/>
        <v>1453719482000000</v>
      </c>
      <c r="O106" s="6">
        <f t="shared" si="0"/>
        <v>1403582397000000</v>
      </c>
      <c r="P106" s="6">
        <f t="shared" si="0"/>
        <v>1411829468000000</v>
      </c>
      <c r="Q106" s="6">
        <f t="shared" si="0"/>
        <v>1393601318000000</v>
      </c>
      <c r="R106" s="6">
        <f t="shared" si="0"/>
        <v>1387472656000000</v>
      </c>
      <c r="S106" s="6">
        <f t="shared" si="0"/>
        <v>1376320190000000</v>
      </c>
      <c r="T106" s="6">
        <f t="shared" si="0"/>
        <v>1393617676000000</v>
      </c>
      <c r="U106" s="6">
        <f t="shared" si="0"/>
        <v>1409844360000000</v>
      </c>
      <c r="V106" s="6">
        <f t="shared" si="0"/>
        <v>1413510498000000</v>
      </c>
      <c r="W106" s="6">
        <f t="shared" si="0"/>
        <v>1415609985000000</v>
      </c>
      <c r="X106" s="6">
        <f t="shared" si="0"/>
        <v>1432585327000000</v>
      </c>
      <c r="Y106" s="6">
        <f t="shared" si="0"/>
        <v>1431089355000000</v>
      </c>
      <c r="Z106" s="6">
        <f t="shared" si="0"/>
        <v>1444054077000000</v>
      </c>
      <c r="AA106" s="6">
        <f t="shared" si="0"/>
        <v>1452462646000000</v>
      </c>
      <c r="AB106" s="6">
        <f t="shared" si="0"/>
        <v>1436817627000000</v>
      </c>
      <c r="AC106" s="6">
        <f t="shared" si="0"/>
        <v>1464999512000000</v>
      </c>
      <c r="AD106" s="6">
        <f t="shared" si="0"/>
        <v>1457420044000000</v>
      </c>
      <c r="AE106" s="6">
        <f t="shared" si="0"/>
        <v>1525833862000000</v>
      </c>
      <c r="AF106" s="6">
        <f t="shared" si="0"/>
        <v>1499611328000000</v>
      </c>
      <c r="AG106" s="6">
        <f t="shared" si="0"/>
        <v>1507556274000000</v>
      </c>
      <c r="AH106" s="6">
        <f t="shared" si="0"/>
        <v>1514647339000000</v>
      </c>
      <c r="AI106" s="6">
        <f t="shared" si="0"/>
        <v>1540548828000000</v>
      </c>
      <c r="AJ106" s="6">
        <f t="shared" si="0"/>
        <v>1541281860000000</v>
      </c>
    </row>
    <row r="107" spans="2:37" x14ac:dyDescent="0.25">
      <c r="B107" s="66" t="s">
        <v>116</v>
      </c>
      <c r="C107" s="6">
        <f>C22*10^12</f>
        <v>24000000000000</v>
      </c>
      <c r="D107" s="6">
        <f t="shared" ref="D107:AJ107" si="1">D22*10^12</f>
        <v>24000000000000</v>
      </c>
      <c r="E107" s="6">
        <f t="shared" si="1"/>
        <v>24000000000000</v>
      </c>
      <c r="F107" s="6">
        <f t="shared" si="1"/>
        <v>30971102000000</v>
      </c>
      <c r="G107" s="6">
        <f t="shared" si="1"/>
        <v>30971102000000</v>
      </c>
      <c r="H107" s="6">
        <f t="shared" si="1"/>
        <v>30971102000000</v>
      </c>
      <c r="I107" s="6">
        <f t="shared" si="1"/>
        <v>30971102000000</v>
      </c>
      <c r="J107" s="6">
        <f t="shared" si="1"/>
        <v>30971102000000</v>
      </c>
      <c r="K107" s="6">
        <f t="shared" si="1"/>
        <v>30971102000000</v>
      </c>
      <c r="L107" s="6">
        <f t="shared" si="1"/>
        <v>30971102000000</v>
      </c>
      <c r="M107" s="6">
        <f t="shared" si="1"/>
        <v>30971102000000</v>
      </c>
      <c r="N107" s="6">
        <f t="shared" si="1"/>
        <v>30971102000000</v>
      </c>
      <c r="O107" s="6">
        <f t="shared" si="1"/>
        <v>30971102000000</v>
      </c>
      <c r="P107" s="6">
        <f t="shared" si="1"/>
        <v>30971102000000</v>
      </c>
      <c r="Q107" s="6">
        <f t="shared" si="1"/>
        <v>30971102000000</v>
      </c>
      <c r="R107" s="6">
        <f t="shared" si="1"/>
        <v>30971102000000</v>
      </c>
      <c r="S107" s="6">
        <f t="shared" si="1"/>
        <v>30971102000000</v>
      </c>
      <c r="T107" s="6">
        <f t="shared" si="1"/>
        <v>30971102000000</v>
      </c>
      <c r="U107" s="6">
        <f t="shared" si="1"/>
        <v>30971102000000</v>
      </c>
      <c r="V107" s="6">
        <f t="shared" si="1"/>
        <v>30971102000000</v>
      </c>
      <c r="W107" s="6">
        <f t="shared" si="1"/>
        <v>30971102000000</v>
      </c>
      <c r="X107" s="6">
        <f t="shared" si="1"/>
        <v>30971102000000</v>
      </c>
      <c r="Y107" s="6">
        <f t="shared" si="1"/>
        <v>30971102000000</v>
      </c>
      <c r="Z107" s="6">
        <f t="shared" si="1"/>
        <v>30971102000000</v>
      </c>
      <c r="AA107" s="6">
        <f t="shared" si="1"/>
        <v>30971102000000</v>
      </c>
      <c r="AB107" s="6">
        <f t="shared" si="1"/>
        <v>30971102000000</v>
      </c>
      <c r="AC107" s="6">
        <f t="shared" si="1"/>
        <v>30971102000000</v>
      </c>
      <c r="AD107" s="6">
        <f t="shared" si="1"/>
        <v>30971102000000</v>
      </c>
      <c r="AE107" s="6">
        <f t="shared" si="1"/>
        <v>30971102000000</v>
      </c>
      <c r="AF107" s="6">
        <f t="shared" si="1"/>
        <v>30971102000000</v>
      </c>
      <c r="AG107" s="6">
        <f t="shared" si="1"/>
        <v>30971102000000</v>
      </c>
      <c r="AH107" s="6">
        <f t="shared" si="1"/>
        <v>30971102000000</v>
      </c>
      <c r="AI107" s="6">
        <f t="shared" si="1"/>
        <v>30971102000000</v>
      </c>
      <c r="AJ107" s="6">
        <f t="shared" si="1"/>
        <v>30971102000000</v>
      </c>
    </row>
    <row r="108" spans="2:37" x14ac:dyDescent="0.25">
      <c r="B108" s="6" t="s">
        <v>115</v>
      </c>
      <c r="C108" s="6">
        <f>C24*10^12</f>
        <v>202700989000000</v>
      </c>
      <c r="D108" s="6">
        <f t="shared" ref="D108:AJ108" si="2">D24*10^12</f>
        <v>202700989000000</v>
      </c>
      <c r="E108" s="6">
        <f t="shared" si="2"/>
        <v>202700989000000</v>
      </c>
      <c r="F108" s="6">
        <f t="shared" si="2"/>
        <v>208615479000000</v>
      </c>
      <c r="G108" s="6">
        <f t="shared" si="2"/>
        <v>204761292000000</v>
      </c>
      <c r="H108" s="6">
        <f t="shared" si="2"/>
        <v>201333435000000</v>
      </c>
      <c r="I108" s="6">
        <f t="shared" si="2"/>
        <v>197595566000000</v>
      </c>
      <c r="J108" s="6">
        <f t="shared" si="2"/>
        <v>192152771000000</v>
      </c>
      <c r="K108" s="6">
        <f t="shared" si="2"/>
        <v>188998978000000</v>
      </c>
      <c r="L108" s="6">
        <f t="shared" si="2"/>
        <v>183821869000000</v>
      </c>
      <c r="M108" s="6">
        <f t="shared" si="2"/>
        <v>179400681000000</v>
      </c>
      <c r="N108" s="6">
        <f t="shared" si="2"/>
        <v>181035568000000</v>
      </c>
      <c r="O108" s="6">
        <f t="shared" si="2"/>
        <v>177919800000000</v>
      </c>
      <c r="P108" s="6">
        <f t="shared" si="2"/>
        <v>178382324000000</v>
      </c>
      <c r="Q108" s="6">
        <f t="shared" si="2"/>
        <v>180619446000000</v>
      </c>
      <c r="R108" s="6">
        <f t="shared" si="2"/>
        <v>179868179000000</v>
      </c>
      <c r="S108" s="6">
        <f t="shared" si="2"/>
        <v>178195099000000</v>
      </c>
      <c r="T108" s="6">
        <f t="shared" si="2"/>
        <v>182565567000000</v>
      </c>
      <c r="U108" s="6">
        <f t="shared" si="2"/>
        <v>182076477000000</v>
      </c>
      <c r="V108" s="6">
        <f t="shared" si="2"/>
        <v>181930023000000</v>
      </c>
      <c r="W108" s="6">
        <f t="shared" si="2"/>
        <v>185526352000000</v>
      </c>
      <c r="X108" s="6">
        <f t="shared" si="2"/>
        <v>186070999000000</v>
      </c>
      <c r="Y108" s="6">
        <f t="shared" si="2"/>
        <v>185614532000000</v>
      </c>
      <c r="Z108" s="6">
        <f t="shared" si="2"/>
        <v>188380615000000</v>
      </c>
      <c r="AA108" s="6">
        <f t="shared" si="2"/>
        <v>189074509000000</v>
      </c>
      <c r="AB108" s="6">
        <f t="shared" si="2"/>
        <v>189086334000000</v>
      </c>
      <c r="AC108" s="6">
        <f t="shared" si="2"/>
        <v>191911087000000</v>
      </c>
      <c r="AD108" s="6">
        <f t="shared" si="2"/>
        <v>194197769000000</v>
      </c>
      <c r="AE108" s="6">
        <f t="shared" si="2"/>
        <v>197605118000000</v>
      </c>
      <c r="AF108" s="6">
        <f t="shared" si="2"/>
        <v>199144547000000</v>
      </c>
      <c r="AG108" s="6">
        <f t="shared" si="2"/>
        <v>200590317000000</v>
      </c>
      <c r="AH108" s="6">
        <f t="shared" si="2"/>
        <v>201088745000000</v>
      </c>
      <c r="AI108" s="6">
        <f t="shared" si="2"/>
        <v>201227921000000</v>
      </c>
      <c r="AJ108" s="6">
        <f t="shared" si="2"/>
        <v>201593689000000</v>
      </c>
    </row>
    <row r="109" spans="2:37" x14ac:dyDescent="0.25">
      <c r="B109" s="6" t="s">
        <v>322</v>
      </c>
      <c r="C109" s="6">
        <f>C23*10^12</f>
        <v>783995972000000</v>
      </c>
      <c r="D109" s="6">
        <f t="shared" ref="D109:AJ109" si="3">D23*10^12</f>
        <v>782417969000000</v>
      </c>
      <c r="E109" s="6">
        <f t="shared" si="3"/>
        <v>802767883000000</v>
      </c>
      <c r="F109" s="6">
        <f t="shared" si="3"/>
        <v>837631226000000</v>
      </c>
      <c r="G109" s="6">
        <f t="shared" si="3"/>
        <v>838947266000000</v>
      </c>
      <c r="H109" s="6">
        <f t="shared" si="3"/>
        <v>840181335000000</v>
      </c>
      <c r="I109" s="6">
        <f t="shared" si="3"/>
        <v>841316956000000</v>
      </c>
      <c r="J109" s="6">
        <f t="shared" si="3"/>
        <v>844533508000000</v>
      </c>
      <c r="K109" s="6">
        <f t="shared" si="3"/>
        <v>845605103000000</v>
      </c>
      <c r="L109" s="6">
        <f t="shared" si="3"/>
        <v>845901733000000</v>
      </c>
      <c r="M109" s="6">
        <f t="shared" si="3"/>
        <v>846117615000000</v>
      </c>
      <c r="N109" s="6">
        <f t="shared" si="3"/>
        <v>851530518000000</v>
      </c>
      <c r="O109" s="6">
        <f t="shared" si="3"/>
        <v>852830872000000</v>
      </c>
      <c r="P109" s="6">
        <f t="shared" si="3"/>
        <v>855325012000000</v>
      </c>
      <c r="Q109" s="6">
        <f t="shared" si="3"/>
        <v>846386353000000</v>
      </c>
      <c r="R109" s="6">
        <f t="shared" si="3"/>
        <v>847307373000000</v>
      </c>
      <c r="S109" s="6">
        <f t="shared" si="3"/>
        <v>848445923000000</v>
      </c>
      <c r="T109" s="6">
        <f t="shared" si="3"/>
        <v>848728088000000</v>
      </c>
      <c r="U109" s="6">
        <f t="shared" si="3"/>
        <v>848773621000000</v>
      </c>
      <c r="V109" s="6">
        <f t="shared" si="3"/>
        <v>848779724000000</v>
      </c>
      <c r="W109" s="6">
        <f t="shared" si="3"/>
        <v>848771790000000</v>
      </c>
      <c r="X109" s="6">
        <f t="shared" si="3"/>
        <v>848746521000000</v>
      </c>
      <c r="Y109" s="6">
        <f t="shared" si="3"/>
        <v>848725830000000</v>
      </c>
      <c r="Z109" s="6">
        <f t="shared" si="3"/>
        <v>848697937000000</v>
      </c>
      <c r="AA109" s="6">
        <f t="shared" si="3"/>
        <v>848703186000000</v>
      </c>
      <c r="AB109" s="6">
        <f t="shared" si="3"/>
        <v>844511902000000</v>
      </c>
      <c r="AC109" s="6">
        <f t="shared" si="3"/>
        <v>840107117000000</v>
      </c>
      <c r="AD109" s="6">
        <f t="shared" si="3"/>
        <v>838935852000000</v>
      </c>
      <c r="AE109" s="6">
        <f t="shared" si="3"/>
        <v>837246155000000</v>
      </c>
      <c r="AF109" s="6">
        <f t="shared" si="3"/>
        <v>837239624000000</v>
      </c>
      <c r="AG109" s="6">
        <f t="shared" si="3"/>
        <v>837227173000000</v>
      </c>
      <c r="AH109" s="6">
        <f t="shared" si="3"/>
        <v>837215759000000</v>
      </c>
      <c r="AI109" s="6">
        <f t="shared" si="3"/>
        <v>837205627000000</v>
      </c>
      <c r="AJ109" s="6">
        <f t="shared" si="3"/>
        <v>837194214000000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32"/>
  <sheetViews>
    <sheetView topLeftCell="B13" workbookViewId="0">
      <selection activeCell="C114" sqref="C114"/>
    </sheetView>
  </sheetViews>
  <sheetFormatPr defaultColWidth="9.140625" defaultRowHeight="15" x14ac:dyDescent="0.25"/>
  <cols>
    <col min="1" max="1" width="20.85546875" style="6" hidden="1" customWidth="1"/>
    <col min="2" max="2" width="45.7109375" style="6" customWidth="1"/>
    <col min="3" max="16384" width="9.140625" style="6"/>
  </cols>
  <sheetData>
    <row r="1" spans="1:37" ht="15" customHeight="1" thickBot="1" x14ac:dyDescent="0.3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5"/>
    <row r="3" spans="1:37" ht="15" customHeight="1" x14ac:dyDescent="0.25">
      <c r="C3" s="95" t="s">
        <v>125</v>
      </c>
      <c r="D3" s="95" t="s">
        <v>107</v>
      </c>
      <c r="E3" s="95"/>
      <c r="F3" s="95"/>
      <c r="G3" s="95"/>
    </row>
    <row r="4" spans="1:37" ht="15" customHeight="1" x14ac:dyDescent="0.25">
      <c r="C4" s="95" t="s">
        <v>126</v>
      </c>
      <c r="D4" s="95" t="s">
        <v>127</v>
      </c>
      <c r="E4" s="95"/>
      <c r="F4" s="95"/>
      <c r="G4" s="95" t="s">
        <v>128</v>
      </c>
    </row>
    <row r="5" spans="1:37" ht="15" customHeight="1" x14ac:dyDescent="0.25">
      <c r="C5" s="95" t="s">
        <v>129</v>
      </c>
      <c r="D5" s="95" t="s">
        <v>130</v>
      </c>
      <c r="E5" s="95"/>
      <c r="F5" s="95"/>
      <c r="G5" s="95"/>
    </row>
    <row r="6" spans="1:37" ht="15" customHeight="1" x14ac:dyDescent="0.25">
      <c r="C6" s="95" t="s">
        <v>131</v>
      </c>
      <c r="D6" s="95"/>
      <c r="E6" s="95" t="s">
        <v>132</v>
      </c>
      <c r="F6" s="95"/>
      <c r="G6" s="95"/>
    </row>
    <row r="10" spans="1:37" ht="15" customHeight="1" x14ac:dyDescent="0.25">
      <c r="A10" s="96" t="s">
        <v>337</v>
      </c>
      <c r="B10" s="55" t="s">
        <v>338</v>
      </c>
    </row>
    <row r="11" spans="1:37" ht="15" customHeight="1" x14ac:dyDescent="0.25">
      <c r="B11" s="51" t="s">
        <v>299</v>
      </c>
    </row>
    <row r="12" spans="1:37" ht="15" customHeight="1" x14ac:dyDescent="0.25">
      <c r="B12" s="51" t="s">
        <v>135</v>
      </c>
      <c r="C12" s="48" t="s">
        <v>135</v>
      </c>
      <c r="D12" s="48" t="s">
        <v>135</v>
      </c>
      <c r="E12" s="48" t="s">
        <v>135</v>
      </c>
      <c r="F12" s="48" t="s">
        <v>135</v>
      </c>
      <c r="G12" s="48" t="s">
        <v>135</v>
      </c>
      <c r="H12" s="48" t="s">
        <v>135</v>
      </c>
      <c r="I12" s="48" t="s">
        <v>135</v>
      </c>
      <c r="J12" s="48" t="s">
        <v>135</v>
      </c>
      <c r="K12" s="48" t="s">
        <v>135</v>
      </c>
      <c r="L12" s="48" t="s">
        <v>135</v>
      </c>
      <c r="M12" s="48" t="s">
        <v>135</v>
      </c>
      <c r="N12" s="48" t="s">
        <v>135</v>
      </c>
      <c r="O12" s="48" t="s">
        <v>135</v>
      </c>
      <c r="P12" s="48" t="s">
        <v>135</v>
      </c>
      <c r="Q12" s="48" t="s">
        <v>135</v>
      </c>
      <c r="R12" s="48" t="s">
        <v>135</v>
      </c>
      <c r="S12" s="48" t="s">
        <v>135</v>
      </c>
      <c r="T12" s="48" t="s">
        <v>135</v>
      </c>
      <c r="U12" s="48" t="s">
        <v>135</v>
      </c>
      <c r="V12" s="48" t="s">
        <v>135</v>
      </c>
      <c r="W12" s="48" t="s">
        <v>135</v>
      </c>
      <c r="X12" s="48" t="s">
        <v>135</v>
      </c>
      <c r="Y12" s="48" t="s">
        <v>135</v>
      </c>
      <c r="Z12" s="48" t="s">
        <v>135</v>
      </c>
      <c r="AA12" s="48" t="s">
        <v>135</v>
      </c>
      <c r="AB12" s="48" t="s">
        <v>135</v>
      </c>
      <c r="AC12" s="48" t="s">
        <v>135</v>
      </c>
      <c r="AD12" s="48" t="s">
        <v>135</v>
      </c>
      <c r="AE12" s="48" t="s">
        <v>135</v>
      </c>
      <c r="AF12" s="48" t="s">
        <v>135</v>
      </c>
      <c r="AG12" s="48" t="s">
        <v>135</v>
      </c>
      <c r="AH12" s="48" t="s">
        <v>135</v>
      </c>
      <c r="AI12" s="48" t="s">
        <v>135</v>
      </c>
      <c r="AJ12" s="48" t="s">
        <v>135</v>
      </c>
      <c r="AK12" s="48" t="s">
        <v>136</v>
      </c>
    </row>
    <row r="13" spans="1:37" ht="15" customHeight="1" thickBot="1" x14ac:dyDescent="0.3">
      <c r="B13" s="52" t="s">
        <v>339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5"/>
    <row r="15" spans="1:37" ht="15" customHeight="1" x14ac:dyDescent="0.25">
      <c r="A15" s="96" t="s">
        <v>340</v>
      </c>
      <c r="B15" s="57" t="s">
        <v>341</v>
      </c>
      <c r="C15" s="63">
        <v>15428.980469</v>
      </c>
      <c r="D15" s="63">
        <v>15405.497069999999</v>
      </c>
      <c r="E15" s="63">
        <v>15323.708984000001</v>
      </c>
      <c r="F15" s="63">
        <v>15159.971680000001</v>
      </c>
      <c r="G15" s="63">
        <v>14917.845703000001</v>
      </c>
      <c r="H15" s="63">
        <v>14628.935546999999</v>
      </c>
      <c r="I15" s="63">
        <v>14292.073242</v>
      </c>
      <c r="J15" s="63">
        <v>13935.911133</v>
      </c>
      <c r="K15" s="63">
        <v>13565.998046999999</v>
      </c>
      <c r="L15" s="63">
        <v>13277.203125</v>
      </c>
      <c r="M15" s="63">
        <v>13019.744140999999</v>
      </c>
      <c r="N15" s="63">
        <v>12784.965819999999</v>
      </c>
      <c r="O15" s="63">
        <v>12550.357421999999</v>
      </c>
      <c r="P15" s="63">
        <v>12335.547852</v>
      </c>
      <c r="Q15" s="63">
        <v>12134.970703000001</v>
      </c>
      <c r="R15" s="63">
        <v>11949.124023</v>
      </c>
      <c r="S15" s="63">
        <v>11778.060546999999</v>
      </c>
      <c r="T15" s="63">
        <v>11621.788086</v>
      </c>
      <c r="U15" s="63">
        <v>11477.595703000001</v>
      </c>
      <c r="V15" s="63">
        <v>11370.867188</v>
      </c>
      <c r="W15" s="63">
        <v>11287.214844</v>
      </c>
      <c r="X15" s="63">
        <v>11223.201171999999</v>
      </c>
      <c r="Y15" s="63">
        <v>11175.604492</v>
      </c>
      <c r="Z15" s="63">
        <v>11142.942383</v>
      </c>
      <c r="AA15" s="63">
        <v>11122.249023</v>
      </c>
      <c r="AB15" s="63">
        <v>11112.762694999999</v>
      </c>
      <c r="AC15" s="63">
        <v>11114.8125</v>
      </c>
      <c r="AD15" s="63">
        <v>11125.955078000001</v>
      </c>
      <c r="AE15" s="63">
        <v>11141.640625</v>
      </c>
      <c r="AF15" s="63">
        <v>11164.966796999999</v>
      </c>
      <c r="AG15" s="63">
        <v>11191.121094</v>
      </c>
      <c r="AH15" s="63">
        <v>11216.115234000001</v>
      </c>
      <c r="AI15" s="63">
        <v>11244.188477</v>
      </c>
      <c r="AJ15" s="63">
        <v>11271.484375</v>
      </c>
      <c r="AK15" s="64">
        <v>-9.7169999999999999E-3</v>
      </c>
    </row>
    <row r="16" spans="1:37" ht="15" customHeight="1" x14ac:dyDescent="0.25">
      <c r="A16" s="96" t="s">
        <v>342</v>
      </c>
      <c r="B16" s="58" t="s">
        <v>343</v>
      </c>
      <c r="C16" s="97">
        <v>15335.150390999999</v>
      </c>
      <c r="D16" s="97">
        <v>15269.456055000001</v>
      </c>
      <c r="E16" s="97">
        <v>15169.746094</v>
      </c>
      <c r="F16" s="97">
        <v>14974.8125</v>
      </c>
      <c r="G16" s="97">
        <v>14696.188477</v>
      </c>
      <c r="H16" s="97">
        <v>14372.848633</v>
      </c>
      <c r="I16" s="97">
        <v>14004.568359000001</v>
      </c>
      <c r="J16" s="97">
        <v>13595.412109000001</v>
      </c>
      <c r="K16" s="97">
        <v>13161.477539</v>
      </c>
      <c r="L16" s="97">
        <v>12844.557617</v>
      </c>
      <c r="M16" s="97">
        <v>12544.257812</v>
      </c>
      <c r="N16" s="97">
        <v>12271.507812</v>
      </c>
      <c r="O16" s="97">
        <v>11997.8125</v>
      </c>
      <c r="P16" s="97">
        <v>11740.967773</v>
      </c>
      <c r="Q16" s="97">
        <v>11512.417969</v>
      </c>
      <c r="R16" s="97">
        <v>11302.257812</v>
      </c>
      <c r="S16" s="97">
        <v>11104.021484000001</v>
      </c>
      <c r="T16" s="97">
        <v>10915.162109000001</v>
      </c>
      <c r="U16" s="97">
        <v>10746.730469</v>
      </c>
      <c r="V16" s="97">
        <v>10612.404296999999</v>
      </c>
      <c r="W16" s="97">
        <v>10502.84375</v>
      </c>
      <c r="X16" s="97">
        <v>10416.008789</v>
      </c>
      <c r="Y16" s="97">
        <v>10350.127930000001</v>
      </c>
      <c r="Z16" s="97">
        <v>10299.679688</v>
      </c>
      <c r="AA16" s="97">
        <v>10269.910156</v>
      </c>
      <c r="AB16" s="97">
        <v>10251.455078000001</v>
      </c>
      <c r="AC16" s="97">
        <v>10250.534180000001</v>
      </c>
      <c r="AD16" s="97">
        <v>10253.911133</v>
      </c>
      <c r="AE16" s="97">
        <v>10260.729492</v>
      </c>
      <c r="AF16" s="97">
        <v>10292.284180000001</v>
      </c>
      <c r="AG16" s="97">
        <v>10333.274414</v>
      </c>
      <c r="AH16" s="97">
        <v>10360.221680000001</v>
      </c>
      <c r="AI16" s="97">
        <v>10370.962890999999</v>
      </c>
      <c r="AJ16" s="97">
        <v>10381.070312</v>
      </c>
      <c r="AK16" s="60">
        <v>-1.1986E-2</v>
      </c>
    </row>
    <row r="17" spans="1:37" ht="15" customHeight="1" x14ac:dyDescent="0.25">
      <c r="A17" s="96" t="s">
        <v>344</v>
      </c>
      <c r="B17" s="58" t="s">
        <v>345</v>
      </c>
      <c r="C17" s="97">
        <v>9.1569839999999996</v>
      </c>
      <c r="D17" s="97">
        <v>43.012703000000002</v>
      </c>
      <c r="E17" s="97">
        <v>44.298954000000002</v>
      </c>
      <c r="F17" s="97">
        <v>52.465949999999999</v>
      </c>
      <c r="G17" s="97">
        <v>63.491283000000003</v>
      </c>
      <c r="H17" s="97">
        <v>71.578002999999995</v>
      </c>
      <c r="I17" s="97">
        <v>77.357467999999997</v>
      </c>
      <c r="J17" s="97">
        <v>104.88159899999999</v>
      </c>
      <c r="K17" s="97">
        <v>143.47879</v>
      </c>
      <c r="L17" s="97">
        <v>146.330536</v>
      </c>
      <c r="M17" s="97">
        <v>164.73542800000001</v>
      </c>
      <c r="N17" s="97">
        <v>178.723511</v>
      </c>
      <c r="O17" s="97">
        <v>194.286621</v>
      </c>
      <c r="P17" s="97">
        <v>212.83853099999999</v>
      </c>
      <c r="Q17" s="97">
        <v>217.02877799999999</v>
      </c>
      <c r="R17" s="97">
        <v>218.706253</v>
      </c>
      <c r="S17" s="97">
        <v>224.127533</v>
      </c>
      <c r="T17" s="97">
        <v>235.04330400000001</v>
      </c>
      <c r="U17" s="97">
        <v>238.42449999999999</v>
      </c>
      <c r="V17" s="97">
        <v>244.75335699999999</v>
      </c>
      <c r="W17" s="97">
        <v>249.607956</v>
      </c>
      <c r="X17" s="97">
        <v>251.68942300000001</v>
      </c>
      <c r="Y17" s="97">
        <v>249.42179899999999</v>
      </c>
      <c r="Z17" s="97">
        <v>246.14849899999999</v>
      </c>
      <c r="AA17" s="97">
        <v>234.973389</v>
      </c>
      <c r="AB17" s="97">
        <v>224.71127300000001</v>
      </c>
      <c r="AC17" s="97">
        <v>208.83667</v>
      </c>
      <c r="AD17" s="97">
        <v>198.043747</v>
      </c>
      <c r="AE17" s="97">
        <v>188.86973599999999</v>
      </c>
      <c r="AF17" s="97">
        <v>162.43597399999999</v>
      </c>
      <c r="AG17" s="97">
        <v>129.59371899999999</v>
      </c>
      <c r="AH17" s="97">
        <v>109.988777</v>
      </c>
      <c r="AI17" s="97">
        <v>109.858192</v>
      </c>
      <c r="AJ17" s="97">
        <v>110.01675400000001</v>
      </c>
      <c r="AK17" s="60">
        <v>2.9783E-2</v>
      </c>
    </row>
    <row r="18" spans="1:37" ht="15" customHeight="1" x14ac:dyDescent="0.25">
      <c r="A18" s="96" t="s">
        <v>346</v>
      </c>
      <c r="B18" s="58" t="s">
        <v>347</v>
      </c>
      <c r="C18" s="97">
        <v>60.853920000000002</v>
      </c>
      <c r="D18" s="97">
        <v>63.207065999999998</v>
      </c>
      <c r="E18" s="97">
        <v>68.963806000000005</v>
      </c>
      <c r="F18" s="97">
        <v>77.644913000000003</v>
      </c>
      <c r="G18" s="97">
        <v>85.732367999999994</v>
      </c>
      <c r="H18" s="97">
        <v>93.502289000000005</v>
      </c>
      <c r="I18" s="97">
        <v>100.80136899999999</v>
      </c>
      <c r="J18" s="97">
        <v>107.598206</v>
      </c>
      <c r="K18" s="97">
        <v>113.814278</v>
      </c>
      <c r="L18" s="97">
        <v>120.602844</v>
      </c>
      <c r="M18" s="97">
        <v>127.269402</v>
      </c>
      <c r="N18" s="97">
        <v>134.14170799999999</v>
      </c>
      <c r="O18" s="97">
        <v>140.60813899999999</v>
      </c>
      <c r="P18" s="97">
        <v>147.05969200000001</v>
      </c>
      <c r="Q18" s="97">
        <v>153.66433699999999</v>
      </c>
      <c r="R18" s="97">
        <v>159.30062899999999</v>
      </c>
      <c r="S18" s="97">
        <v>164.19001800000001</v>
      </c>
      <c r="T18" s="97">
        <v>168.79711900000001</v>
      </c>
      <c r="U18" s="97">
        <v>172.647324</v>
      </c>
      <c r="V18" s="97">
        <v>176.17077599999999</v>
      </c>
      <c r="W18" s="97">
        <v>179.40422100000001</v>
      </c>
      <c r="X18" s="97">
        <v>182.19274899999999</v>
      </c>
      <c r="Y18" s="97">
        <v>184.536057</v>
      </c>
      <c r="Z18" s="97">
        <v>187.16952499999999</v>
      </c>
      <c r="AA18" s="97">
        <v>189.247086</v>
      </c>
      <c r="AB18" s="97">
        <v>190.379639</v>
      </c>
      <c r="AC18" s="97">
        <v>191.20649700000001</v>
      </c>
      <c r="AD18" s="97">
        <v>191.812073</v>
      </c>
      <c r="AE18" s="97">
        <v>192.10318000000001</v>
      </c>
      <c r="AF18" s="97">
        <v>192.425049</v>
      </c>
      <c r="AG18" s="97">
        <v>192.67849699999999</v>
      </c>
      <c r="AH18" s="97">
        <v>192.679214</v>
      </c>
      <c r="AI18" s="97">
        <v>192.53387499999999</v>
      </c>
      <c r="AJ18" s="97">
        <v>192.14184599999999</v>
      </c>
      <c r="AK18" s="60">
        <v>3.5354999999999998E-2</v>
      </c>
    </row>
    <row r="19" spans="1:37" ht="15" customHeight="1" x14ac:dyDescent="0.25">
      <c r="A19" s="96" t="s">
        <v>348</v>
      </c>
      <c r="B19" s="58" t="s">
        <v>242</v>
      </c>
      <c r="C19" s="97">
        <v>8.0770090000000003</v>
      </c>
      <c r="D19" s="97">
        <v>6.9962720000000003</v>
      </c>
      <c r="E19" s="97">
        <v>5.8007540000000004</v>
      </c>
      <c r="F19" s="97">
        <v>5.3308289999999996</v>
      </c>
      <c r="G19" s="97">
        <v>5.01966</v>
      </c>
      <c r="H19" s="97">
        <v>4.7176429999999998</v>
      </c>
      <c r="I19" s="97">
        <v>4.4306369999999999</v>
      </c>
      <c r="J19" s="97">
        <v>4.1541180000000004</v>
      </c>
      <c r="K19" s="97">
        <v>3.9036010000000001</v>
      </c>
      <c r="L19" s="97">
        <v>3.6813410000000002</v>
      </c>
      <c r="M19" s="97">
        <v>3.4967679999999999</v>
      </c>
      <c r="N19" s="97">
        <v>3.33005</v>
      </c>
      <c r="O19" s="97">
        <v>3.1806969999999999</v>
      </c>
      <c r="P19" s="97">
        <v>3.0464380000000002</v>
      </c>
      <c r="Q19" s="97">
        <v>2.9362509999999999</v>
      </c>
      <c r="R19" s="97">
        <v>2.8520979999999998</v>
      </c>
      <c r="S19" s="97">
        <v>2.7820170000000002</v>
      </c>
      <c r="T19" s="97">
        <v>2.7439550000000001</v>
      </c>
      <c r="U19" s="97">
        <v>2.7154440000000002</v>
      </c>
      <c r="V19" s="97">
        <v>2.698159</v>
      </c>
      <c r="W19" s="97">
        <v>2.6841900000000001</v>
      </c>
      <c r="X19" s="97">
        <v>2.6790980000000002</v>
      </c>
      <c r="Y19" s="97">
        <v>2.6781470000000001</v>
      </c>
      <c r="Z19" s="97">
        <v>2.6794039999999999</v>
      </c>
      <c r="AA19" s="97">
        <v>2.6922079999999999</v>
      </c>
      <c r="AB19" s="97">
        <v>2.7077149999999999</v>
      </c>
      <c r="AC19" s="97">
        <v>2.7216269999999998</v>
      </c>
      <c r="AD19" s="97">
        <v>2.7357770000000001</v>
      </c>
      <c r="AE19" s="97">
        <v>2.7523939999999998</v>
      </c>
      <c r="AF19" s="97">
        <v>2.7694559999999999</v>
      </c>
      <c r="AG19" s="97">
        <v>2.7865679999999999</v>
      </c>
      <c r="AH19" s="97">
        <v>2.8049050000000002</v>
      </c>
      <c r="AI19" s="97">
        <v>2.818092</v>
      </c>
      <c r="AJ19" s="97">
        <v>2.8305720000000001</v>
      </c>
      <c r="AK19" s="60">
        <v>-2.7882000000000001E-2</v>
      </c>
    </row>
    <row r="20" spans="1:37" ht="15" customHeight="1" x14ac:dyDescent="0.25">
      <c r="A20" s="96" t="s">
        <v>349</v>
      </c>
      <c r="B20" s="58" t="s">
        <v>350</v>
      </c>
      <c r="C20" s="97">
        <v>3.931244</v>
      </c>
      <c r="D20" s="97">
        <v>4.3265010000000004</v>
      </c>
      <c r="E20" s="97">
        <v>4.0624180000000001</v>
      </c>
      <c r="F20" s="97">
        <v>3.9512130000000001</v>
      </c>
      <c r="G20" s="97">
        <v>3.6753840000000002</v>
      </c>
      <c r="H20" s="97">
        <v>3.3939149999999998</v>
      </c>
      <c r="I20" s="97">
        <v>3.1845400000000001</v>
      </c>
      <c r="J20" s="97">
        <v>2.967552</v>
      </c>
      <c r="K20" s="97">
        <v>2.772993</v>
      </c>
      <c r="L20" s="97">
        <v>2.5952959999999998</v>
      </c>
      <c r="M20" s="97">
        <v>2.482469</v>
      </c>
      <c r="N20" s="97">
        <v>2.3604159999999998</v>
      </c>
      <c r="O20" s="97">
        <v>2.2681010000000001</v>
      </c>
      <c r="P20" s="97">
        <v>2.162544</v>
      </c>
      <c r="Q20" s="97">
        <v>2.0674649999999999</v>
      </c>
      <c r="R20" s="97">
        <v>2.0058319999999998</v>
      </c>
      <c r="S20" s="97">
        <v>1.9528559999999999</v>
      </c>
      <c r="T20" s="97">
        <v>1.926577</v>
      </c>
      <c r="U20" s="97">
        <v>1.9053199999999999</v>
      </c>
      <c r="V20" s="97">
        <v>1.8984559999999999</v>
      </c>
      <c r="W20" s="97">
        <v>1.8916489999999999</v>
      </c>
      <c r="X20" s="97">
        <v>1.898957</v>
      </c>
      <c r="Y20" s="97">
        <v>1.910733</v>
      </c>
      <c r="Z20" s="97">
        <v>1.9252130000000001</v>
      </c>
      <c r="AA20" s="97">
        <v>1.9521839999999999</v>
      </c>
      <c r="AB20" s="97">
        <v>1.9897940000000001</v>
      </c>
      <c r="AC20" s="97">
        <v>2.0224250000000001</v>
      </c>
      <c r="AD20" s="97">
        <v>2.0561579999999999</v>
      </c>
      <c r="AE20" s="97">
        <v>2.0949239999999998</v>
      </c>
      <c r="AF20" s="97">
        <v>2.138347</v>
      </c>
      <c r="AG20" s="97">
        <v>2.1827390000000002</v>
      </c>
      <c r="AH20" s="97">
        <v>2.2323110000000002</v>
      </c>
      <c r="AI20" s="97">
        <v>2.279563</v>
      </c>
      <c r="AJ20" s="97">
        <v>2.3288139999999999</v>
      </c>
      <c r="AK20" s="60">
        <v>-1.917E-2</v>
      </c>
    </row>
    <row r="21" spans="1:37" ht="15" customHeight="1" x14ac:dyDescent="0.25">
      <c r="A21" s="96" t="s">
        <v>351</v>
      </c>
      <c r="B21" s="58" t="s">
        <v>302</v>
      </c>
      <c r="C21" s="97">
        <v>11.537136</v>
      </c>
      <c r="D21" s="97">
        <v>17.900618000000001</v>
      </c>
      <c r="E21" s="97">
        <v>29.66337</v>
      </c>
      <c r="F21" s="97">
        <v>43.691540000000003</v>
      </c>
      <c r="G21" s="97">
        <v>60.113934</v>
      </c>
      <c r="H21" s="97">
        <v>77.175849999999997</v>
      </c>
      <c r="I21" s="97">
        <v>94.003890999999996</v>
      </c>
      <c r="J21" s="97">
        <v>111.052177</v>
      </c>
      <c r="K21" s="97">
        <v>128.48336800000001</v>
      </c>
      <c r="L21" s="97">
        <v>145.28533899999999</v>
      </c>
      <c r="M21" s="97">
        <v>161.43392900000001</v>
      </c>
      <c r="N21" s="97">
        <v>177.16246000000001</v>
      </c>
      <c r="O21" s="97">
        <v>192.89389</v>
      </c>
      <c r="P21" s="97">
        <v>208.73147599999999</v>
      </c>
      <c r="Q21" s="97">
        <v>224.82223500000001</v>
      </c>
      <c r="R21" s="97">
        <v>240.96106</v>
      </c>
      <c r="S21" s="97">
        <v>257.17175300000002</v>
      </c>
      <c r="T21" s="97">
        <v>273.62857100000002</v>
      </c>
      <c r="U21" s="97">
        <v>290.11511200000001</v>
      </c>
      <c r="V21" s="97">
        <v>307.36251800000002</v>
      </c>
      <c r="W21" s="97">
        <v>324.78741500000001</v>
      </c>
      <c r="X21" s="97">
        <v>342.39038099999999</v>
      </c>
      <c r="Y21" s="97">
        <v>360.27218599999998</v>
      </c>
      <c r="Z21" s="97">
        <v>378.38275099999998</v>
      </c>
      <c r="AA21" s="97">
        <v>396.28463699999998</v>
      </c>
      <c r="AB21" s="97">
        <v>414.11938500000002</v>
      </c>
      <c r="AC21" s="97">
        <v>431.90869099999998</v>
      </c>
      <c r="AD21" s="97">
        <v>449.652466</v>
      </c>
      <c r="AE21" s="97">
        <v>467.21533199999999</v>
      </c>
      <c r="AF21" s="97">
        <v>484.91217</v>
      </c>
      <c r="AG21" s="97">
        <v>502.46365400000002</v>
      </c>
      <c r="AH21" s="97">
        <v>519.88464399999998</v>
      </c>
      <c r="AI21" s="97">
        <v>537.254456</v>
      </c>
      <c r="AJ21" s="97">
        <v>554.416382</v>
      </c>
      <c r="AK21" s="60">
        <v>0.11325</v>
      </c>
    </row>
    <row r="22" spans="1:37" ht="15" customHeight="1" x14ac:dyDescent="0.25">
      <c r="A22" s="96" t="s">
        <v>352</v>
      </c>
      <c r="B22" s="58" t="s">
        <v>353</v>
      </c>
      <c r="C22" s="97">
        <v>0.27376</v>
      </c>
      <c r="D22" s="97">
        <v>0.59876600000000002</v>
      </c>
      <c r="E22" s="97">
        <v>1.173962</v>
      </c>
      <c r="F22" s="97">
        <v>2.074811</v>
      </c>
      <c r="G22" s="97">
        <v>3.6237200000000001</v>
      </c>
      <c r="H22" s="97">
        <v>5.7200490000000004</v>
      </c>
      <c r="I22" s="97">
        <v>7.7269990000000002</v>
      </c>
      <c r="J22" s="97">
        <v>9.8447119999999995</v>
      </c>
      <c r="K22" s="97">
        <v>12.067842000000001</v>
      </c>
      <c r="L22" s="97">
        <v>14.150493000000001</v>
      </c>
      <c r="M22" s="97">
        <v>16.068527</v>
      </c>
      <c r="N22" s="97">
        <v>17.740499</v>
      </c>
      <c r="O22" s="97">
        <v>19.306999000000001</v>
      </c>
      <c r="P22" s="97">
        <v>20.741416999999998</v>
      </c>
      <c r="Q22" s="97">
        <v>22.034424000000001</v>
      </c>
      <c r="R22" s="97">
        <v>23.040400000000002</v>
      </c>
      <c r="S22" s="97">
        <v>23.813354</v>
      </c>
      <c r="T22" s="97">
        <v>24.486129999999999</v>
      </c>
      <c r="U22" s="97">
        <v>25.056366000000001</v>
      </c>
      <c r="V22" s="97">
        <v>25.579964</v>
      </c>
      <c r="W22" s="97">
        <v>25.995058</v>
      </c>
      <c r="X22" s="97">
        <v>26.341857999999998</v>
      </c>
      <c r="Y22" s="97">
        <v>26.657215000000001</v>
      </c>
      <c r="Z22" s="97">
        <v>26.957090000000001</v>
      </c>
      <c r="AA22" s="97">
        <v>27.189185999999999</v>
      </c>
      <c r="AB22" s="97">
        <v>27.399198999999999</v>
      </c>
      <c r="AC22" s="97">
        <v>27.583216</v>
      </c>
      <c r="AD22" s="97">
        <v>27.742733000000001</v>
      </c>
      <c r="AE22" s="97">
        <v>27.874962</v>
      </c>
      <c r="AF22" s="97">
        <v>28.002413000000001</v>
      </c>
      <c r="AG22" s="97">
        <v>28.141259999999999</v>
      </c>
      <c r="AH22" s="97">
        <v>28.302531999999999</v>
      </c>
      <c r="AI22" s="97">
        <v>28.480495000000001</v>
      </c>
      <c r="AJ22" s="97">
        <v>28.679655</v>
      </c>
      <c r="AK22" s="60">
        <v>0.128522</v>
      </c>
    </row>
    <row r="24" spans="1:37" ht="15" customHeight="1" x14ac:dyDescent="0.25">
      <c r="A24" s="96" t="s">
        <v>354</v>
      </c>
      <c r="B24" s="57" t="s">
        <v>355</v>
      </c>
      <c r="C24" s="63">
        <v>886.89825399999995</v>
      </c>
      <c r="D24" s="63">
        <v>901.04919400000006</v>
      </c>
      <c r="E24" s="63">
        <v>913.30731200000002</v>
      </c>
      <c r="F24" s="63">
        <v>917.23217799999998</v>
      </c>
      <c r="G24" s="63">
        <v>916.86462400000005</v>
      </c>
      <c r="H24" s="63">
        <v>915.28680399999996</v>
      </c>
      <c r="I24" s="63">
        <v>913.37457300000005</v>
      </c>
      <c r="J24" s="63">
        <v>910.667236</v>
      </c>
      <c r="K24" s="63">
        <v>911.52050799999995</v>
      </c>
      <c r="L24" s="63">
        <v>912.30297900000005</v>
      </c>
      <c r="M24" s="63">
        <v>912.036743</v>
      </c>
      <c r="N24" s="63">
        <v>913.76531999999997</v>
      </c>
      <c r="O24" s="63">
        <v>913.86468500000001</v>
      </c>
      <c r="P24" s="63">
        <v>913.95062299999995</v>
      </c>
      <c r="Q24" s="63">
        <v>916.18102999999996</v>
      </c>
      <c r="R24" s="63">
        <v>919.21929899999998</v>
      </c>
      <c r="S24" s="63">
        <v>923.73584000000005</v>
      </c>
      <c r="T24" s="63">
        <v>929.93817100000001</v>
      </c>
      <c r="U24" s="63">
        <v>937.46362299999998</v>
      </c>
      <c r="V24" s="63">
        <v>945.92535399999997</v>
      </c>
      <c r="W24" s="63">
        <v>955.72406000000001</v>
      </c>
      <c r="X24" s="63">
        <v>966.26245100000006</v>
      </c>
      <c r="Y24" s="63">
        <v>975.91790800000001</v>
      </c>
      <c r="Z24" s="63">
        <v>985.93042000000003</v>
      </c>
      <c r="AA24" s="63">
        <v>996.26336700000002</v>
      </c>
      <c r="AB24" s="63">
        <v>1006.739807</v>
      </c>
      <c r="AC24" s="63">
        <v>1018.405029</v>
      </c>
      <c r="AD24" s="63">
        <v>1030.961182</v>
      </c>
      <c r="AE24" s="63">
        <v>1044.946899</v>
      </c>
      <c r="AF24" s="63">
        <v>1059.743164</v>
      </c>
      <c r="AG24" s="63">
        <v>1074.5489500000001</v>
      </c>
      <c r="AH24" s="63">
        <v>1088.340698</v>
      </c>
      <c r="AI24" s="63">
        <v>1102.0864260000001</v>
      </c>
      <c r="AJ24" s="63">
        <v>1115.861206</v>
      </c>
      <c r="AK24" s="64">
        <v>6.7039999999999999E-3</v>
      </c>
    </row>
    <row r="25" spans="1:37" ht="15" customHeight="1" x14ac:dyDescent="0.25">
      <c r="A25" s="96" t="s">
        <v>356</v>
      </c>
      <c r="B25" s="58" t="s">
        <v>343</v>
      </c>
      <c r="C25" s="97">
        <v>606.36535600000002</v>
      </c>
      <c r="D25" s="97">
        <v>605.30755599999998</v>
      </c>
      <c r="E25" s="97">
        <v>607.949524</v>
      </c>
      <c r="F25" s="97">
        <v>604.13769500000001</v>
      </c>
      <c r="G25" s="97">
        <v>596.90875200000005</v>
      </c>
      <c r="H25" s="97">
        <v>589.81463599999995</v>
      </c>
      <c r="I25" s="97">
        <v>582.98095699999999</v>
      </c>
      <c r="J25" s="97">
        <v>571.22607400000004</v>
      </c>
      <c r="K25" s="97">
        <v>558.56311000000005</v>
      </c>
      <c r="L25" s="97">
        <v>555.41857900000002</v>
      </c>
      <c r="M25" s="97">
        <v>547.30902100000003</v>
      </c>
      <c r="N25" s="97">
        <v>541.48974599999997</v>
      </c>
      <c r="O25" s="97">
        <v>534.28338599999995</v>
      </c>
      <c r="P25" s="97">
        <v>526.783142</v>
      </c>
      <c r="Q25" s="97">
        <v>523.71209699999997</v>
      </c>
      <c r="R25" s="97">
        <v>523.11547900000005</v>
      </c>
      <c r="S25" s="97">
        <v>521.33709699999997</v>
      </c>
      <c r="T25" s="97">
        <v>519.05609100000004</v>
      </c>
      <c r="U25" s="97">
        <v>520.57098399999995</v>
      </c>
      <c r="V25" s="97">
        <v>521.24829099999999</v>
      </c>
      <c r="W25" s="97">
        <v>524.30822799999999</v>
      </c>
      <c r="X25" s="97">
        <v>529.17877199999998</v>
      </c>
      <c r="Y25" s="97">
        <v>536.13806199999999</v>
      </c>
      <c r="Z25" s="97">
        <v>543.30438200000003</v>
      </c>
      <c r="AA25" s="97">
        <v>554.95043899999996</v>
      </c>
      <c r="AB25" s="97">
        <v>565.55859399999997</v>
      </c>
      <c r="AC25" s="97">
        <v>579.68866000000003</v>
      </c>
      <c r="AD25" s="97">
        <v>591.68261700000005</v>
      </c>
      <c r="AE25" s="97">
        <v>603.73230000000001</v>
      </c>
      <c r="AF25" s="97">
        <v>627.194885</v>
      </c>
      <c r="AG25" s="97">
        <v>656.53930700000001</v>
      </c>
      <c r="AH25" s="97">
        <v>678.30609100000004</v>
      </c>
      <c r="AI25" s="97">
        <v>686.05108600000005</v>
      </c>
      <c r="AJ25" s="97">
        <v>693.75091599999996</v>
      </c>
      <c r="AK25" s="60">
        <v>4.2709999999999996E-3</v>
      </c>
    </row>
    <row r="26" spans="1:37" ht="15" customHeight="1" x14ac:dyDescent="0.25">
      <c r="A26" s="96" t="s">
        <v>357</v>
      </c>
      <c r="B26" s="58" t="s">
        <v>345</v>
      </c>
      <c r="C26" s="97">
        <v>1.2694559999999999</v>
      </c>
      <c r="D26" s="97">
        <v>6.8000879999999997</v>
      </c>
      <c r="E26" s="97">
        <v>7.8485060000000004</v>
      </c>
      <c r="F26" s="97">
        <v>10.106413999999999</v>
      </c>
      <c r="G26" s="97">
        <v>13.157337</v>
      </c>
      <c r="H26" s="97">
        <v>15.643520000000001</v>
      </c>
      <c r="I26" s="97">
        <v>17.898478999999998</v>
      </c>
      <c r="J26" s="97">
        <v>25.584816</v>
      </c>
      <c r="K26" s="97">
        <v>37.096310000000003</v>
      </c>
      <c r="L26" s="97">
        <v>39.877831</v>
      </c>
      <c r="M26" s="97">
        <v>47.133904000000001</v>
      </c>
      <c r="N26" s="97">
        <v>53.779693999999999</v>
      </c>
      <c r="O26" s="97">
        <v>61.241973999999999</v>
      </c>
      <c r="P26" s="97">
        <v>70.295379999999994</v>
      </c>
      <c r="Q26" s="97">
        <v>74.829680999999994</v>
      </c>
      <c r="R26" s="97">
        <v>79.007698000000005</v>
      </c>
      <c r="S26" s="97">
        <v>84.767646999999997</v>
      </c>
      <c r="T26" s="97">
        <v>93.049576000000002</v>
      </c>
      <c r="U26" s="97">
        <v>98.679580999999999</v>
      </c>
      <c r="V26" s="97">
        <v>105.63016500000001</v>
      </c>
      <c r="W26" s="97">
        <v>112.197945</v>
      </c>
      <c r="X26" s="97">
        <v>117.53334</v>
      </c>
      <c r="Y26" s="97">
        <v>121.15104700000001</v>
      </c>
      <c r="Z26" s="97">
        <v>124.08399199999999</v>
      </c>
      <c r="AA26" s="97">
        <v>123.46315</v>
      </c>
      <c r="AB26" s="97">
        <v>123.15036000000001</v>
      </c>
      <c r="AC26" s="97">
        <v>119.422455</v>
      </c>
      <c r="AD26" s="97">
        <v>118.49369</v>
      </c>
      <c r="AE26" s="97">
        <v>118.733879</v>
      </c>
      <c r="AF26" s="97">
        <v>107.510994</v>
      </c>
      <c r="AG26" s="97">
        <v>90.537163000000007</v>
      </c>
      <c r="AH26" s="97">
        <v>81.026687999999993</v>
      </c>
      <c r="AI26" s="97">
        <v>85.247459000000006</v>
      </c>
      <c r="AJ26" s="97">
        <v>89.920685000000006</v>
      </c>
      <c r="AK26" s="60">
        <v>8.4031999999999996E-2</v>
      </c>
    </row>
    <row r="27" spans="1:37" ht="15" customHeight="1" x14ac:dyDescent="0.25">
      <c r="A27" s="96" t="s">
        <v>358</v>
      </c>
      <c r="B27" s="58" t="s">
        <v>347</v>
      </c>
      <c r="C27" s="97">
        <v>278.04269399999998</v>
      </c>
      <c r="D27" s="97">
        <v>287.65640300000001</v>
      </c>
      <c r="E27" s="97">
        <v>296.228363</v>
      </c>
      <c r="F27" s="97">
        <v>301.69146699999999</v>
      </c>
      <c r="G27" s="97">
        <v>305.41622899999999</v>
      </c>
      <c r="H27" s="97">
        <v>308.36706500000003</v>
      </c>
      <c r="I27" s="97">
        <v>310.91235399999999</v>
      </c>
      <c r="J27" s="97">
        <v>312.15438799999998</v>
      </c>
      <c r="K27" s="97">
        <v>314.06976300000002</v>
      </c>
      <c r="L27" s="97">
        <v>315.123627</v>
      </c>
      <c r="M27" s="97">
        <v>315.64605699999998</v>
      </c>
      <c r="N27" s="97">
        <v>316.47167999999999</v>
      </c>
      <c r="O27" s="97">
        <v>316.24032599999998</v>
      </c>
      <c r="P27" s="97">
        <v>314.69564800000001</v>
      </c>
      <c r="Q27" s="97">
        <v>315.386505</v>
      </c>
      <c r="R27" s="97">
        <v>314.75930799999998</v>
      </c>
      <c r="S27" s="97">
        <v>315.19653299999999</v>
      </c>
      <c r="T27" s="97">
        <v>315.286224</v>
      </c>
      <c r="U27" s="97">
        <v>315.54571499999997</v>
      </c>
      <c r="V27" s="97">
        <v>316.24670400000002</v>
      </c>
      <c r="W27" s="97">
        <v>316.273346</v>
      </c>
      <c r="X27" s="97">
        <v>316.45166</v>
      </c>
      <c r="Y27" s="97">
        <v>315.36044299999998</v>
      </c>
      <c r="Z27" s="97">
        <v>315.10003699999999</v>
      </c>
      <c r="AA27" s="97">
        <v>314.21469100000002</v>
      </c>
      <c r="AB27" s="97">
        <v>314.199432</v>
      </c>
      <c r="AC27" s="97">
        <v>315.25479100000001</v>
      </c>
      <c r="AD27" s="97">
        <v>316.505493</v>
      </c>
      <c r="AE27" s="97">
        <v>317.94644199999999</v>
      </c>
      <c r="AF27" s="97">
        <v>320.25555400000002</v>
      </c>
      <c r="AG27" s="97">
        <v>322.41006499999997</v>
      </c>
      <c r="AH27" s="97">
        <v>323.64138800000001</v>
      </c>
      <c r="AI27" s="97">
        <v>325.08737200000002</v>
      </c>
      <c r="AJ27" s="97">
        <v>326.11346400000002</v>
      </c>
      <c r="AK27" s="60">
        <v>3.9290000000000002E-3</v>
      </c>
    </row>
    <row r="28" spans="1:37" ht="15" customHeight="1" x14ac:dyDescent="0.25">
      <c r="A28" s="96" t="s">
        <v>359</v>
      </c>
      <c r="B28" s="58" t="s">
        <v>350</v>
      </c>
      <c r="C28" s="97">
        <v>1.609E-3</v>
      </c>
      <c r="D28" s="97">
        <v>9.4325999999999993E-2</v>
      </c>
      <c r="E28" s="97">
        <v>0.18846099999999999</v>
      </c>
      <c r="F28" s="97">
        <v>0.27876299999999998</v>
      </c>
      <c r="G28" s="97">
        <v>0.36337999999999998</v>
      </c>
      <c r="H28" s="97">
        <v>0.44712600000000002</v>
      </c>
      <c r="I28" s="97">
        <v>0.52610999999999997</v>
      </c>
      <c r="J28" s="97">
        <v>0.60323300000000002</v>
      </c>
      <c r="K28" s="97">
        <v>0.65599700000000005</v>
      </c>
      <c r="L28" s="97">
        <v>0.70727399999999996</v>
      </c>
      <c r="M28" s="97">
        <v>0.75628099999999998</v>
      </c>
      <c r="N28" s="97">
        <v>0.80731200000000003</v>
      </c>
      <c r="O28" s="97">
        <v>0.85489499999999996</v>
      </c>
      <c r="P28" s="97">
        <v>0.90481800000000001</v>
      </c>
      <c r="Q28" s="97">
        <v>0.95170600000000005</v>
      </c>
      <c r="R28" s="97">
        <v>1.002084</v>
      </c>
      <c r="S28" s="97">
        <v>1.052915</v>
      </c>
      <c r="T28" s="97">
        <v>1.1075280000000001</v>
      </c>
      <c r="U28" s="97">
        <v>1.1627320000000001</v>
      </c>
      <c r="V28" s="97">
        <v>1.221336</v>
      </c>
      <c r="W28" s="97">
        <v>1.2831889999999999</v>
      </c>
      <c r="X28" s="97">
        <v>1.3456189999999999</v>
      </c>
      <c r="Y28" s="97">
        <v>1.412167</v>
      </c>
      <c r="Z28" s="97">
        <v>1.4769730000000001</v>
      </c>
      <c r="AA28" s="97">
        <v>1.5463089999999999</v>
      </c>
      <c r="AB28" s="97">
        <v>1.6127480000000001</v>
      </c>
      <c r="AC28" s="97">
        <v>1.6783729999999999</v>
      </c>
      <c r="AD28" s="97">
        <v>1.7484029999999999</v>
      </c>
      <c r="AE28" s="97">
        <v>1.8219860000000001</v>
      </c>
      <c r="AF28" s="97">
        <v>1.89697</v>
      </c>
      <c r="AG28" s="97">
        <v>1.9716309999999999</v>
      </c>
      <c r="AH28" s="97">
        <v>2.0540440000000002</v>
      </c>
      <c r="AI28" s="97">
        <v>2.1360269999999999</v>
      </c>
      <c r="AJ28" s="97">
        <v>2.2290230000000002</v>
      </c>
      <c r="AK28" s="60">
        <v>0.103879</v>
      </c>
    </row>
    <row r="29" spans="1:37" ht="15" customHeight="1" x14ac:dyDescent="0.25">
      <c r="A29" s="96" t="s">
        <v>360</v>
      </c>
      <c r="B29" s="58" t="s">
        <v>242</v>
      </c>
      <c r="C29" s="97">
        <v>1.2190970000000001</v>
      </c>
      <c r="D29" s="97">
        <v>1.1907669999999999</v>
      </c>
      <c r="E29" s="97">
        <v>1.0924970000000001</v>
      </c>
      <c r="F29" s="97">
        <v>0.95423199999999997</v>
      </c>
      <c r="G29" s="97">
        <v>0.89489200000000002</v>
      </c>
      <c r="H29" s="97">
        <v>0.83210700000000004</v>
      </c>
      <c r="I29" s="97">
        <v>0.81816</v>
      </c>
      <c r="J29" s="97">
        <v>0.80513400000000002</v>
      </c>
      <c r="K29" s="97">
        <v>0.78724899999999998</v>
      </c>
      <c r="L29" s="97">
        <v>0.77361199999999997</v>
      </c>
      <c r="M29" s="97">
        <v>0.75269200000000003</v>
      </c>
      <c r="N29" s="97">
        <v>0.73995500000000003</v>
      </c>
      <c r="O29" s="97">
        <v>0.73058800000000002</v>
      </c>
      <c r="P29" s="97">
        <v>0.72006199999999998</v>
      </c>
      <c r="Q29" s="97">
        <v>0.71318700000000002</v>
      </c>
      <c r="R29" s="97">
        <v>0.70891499999999996</v>
      </c>
      <c r="S29" s="97">
        <v>0.71754899999999999</v>
      </c>
      <c r="T29" s="97">
        <v>0.734263</v>
      </c>
      <c r="U29" s="97">
        <v>0.75947399999999998</v>
      </c>
      <c r="V29" s="97">
        <v>0.79141499999999998</v>
      </c>
      <c r="W29" s="97">
        <v>0.82972599999999996</v>
      </c>
      <c r="X29" s="97">
        <v>0.877413</v>
      </c>
      <c r="Y29" s="97">
        <v>0.93452500000000005</v>
      </c>
      <c r="Z29" s="97">
        <v>0.99819899999999995</v>
      </c>
      <c r="AA29" s="97">
        <v>1.073186</v>
      </c>
      <c r="AB29" s="97">
        <v>1.1556340000000001</v>
      </c>
      <c r="AC29" s="97">
        <v>1.24983</v>
      </c>
      <c r="AD29" s="97">
        <v>1.368331</v>
      </c>
      <c r="AE29" s="97">
        <v>1.4950699999999999</v>
      </c>
      <c r="AF29" s="97">
        <v>1.6109979999999999</v>
      </c>
      <c r="AG29" s="97">
        <v>1.7607680000000001</v>
      </c>
      <c r="AH29" s="97">
        <v>1.920488</v>
      </c>
      <c r="AI29" s="97">
        <v>2.110897</v>
      </c>
      <c r="AJ29" s="97">
        <v>2.3282159999999998</v>
      </c>
      <c r="AK29" s="60">
        <v>2.1173999999999998E-2</v>
      </c>
    </row>
    <row r="30" spans="1:37" ht="15" customHeight="1" x14ac:dyDescent="0.25">
      <c r="A30" s="96" t="s">
        <v>361</v>
      </c>
      <c r="B30" s="58" t="s">
        <v>302</v>
      </c>
      <c r="C30" s="97">
        <v>0</v>
      </c>
      <c r="D30" s="97">
        <v>0</v>
      </c>
      <c r="E30" s="97">
        <v>0</v>
      </c>
      <c r="F30" s="97">
        <v>6.3650999999999999E-2</v>
      </c>
      <c r="G30" s="97">
        <v>0.12402100000000001</v>
      </c>
      <c r="H30" s="97">
        <v>0.18240100000000001</v>
      </c>
      <c r="I30" s="97">
        <v>0.23846999999999999</v>
      </c>
      <c r="J30" s="97">
        <v>0.29357899999999998</v>
      </c>
      <c r="K30" s="97">
        <v>0.34808099999999997</v>
      </c>
      <c r="L30" s="97">
        <v>0.40206799999999998</v>
      </c>
      <c r="M30" s="97">
        <v>0.438809</v>
      </c>
      <c r="N30" s="97">
        <v>0.47697400000000001</v>
      </c>
      <c r="O30" s="97">
        <v>0.51349900000000004</v>
      </c>
      <c r="P30" s="97">
        <v>0.55158600000000002</v>
      </c>
      <c r="Q30" s="97">
        <v>0.58777000000000001</v>
      </c>
      <c r="R30" s="97">
        <v>0.62582899999999997</v>
      </c>
      <c r="S30" s="97">
        <v>0.66410400000000003</v>
      </c>
      <c r="T30" s="97">
        <v>0.704511</v>
      </c>
      <c r="U30" s="97">
        <v>0.74516099999999996</v>
      </c>
      <c r="V30" s="97">
        <v>0.78740399999999999</v>
      </c>
      <c r="W30" s="97">
        <v>0.83168399999999998</v>
      </c>
      <c r="X30" s="97">
        <v>0.87562399999999996</v>
      </c>
      <c r="Y30" s="97">
        <v>0.92164299999999999</v>
      </c>
      <c r="Z30" s="97">
        <v>0.96685500000000002</v>
      </c>
      <c r="AA30" s="97">
        <v>1.0155620000000001</v>
      </c>
      <c r="AB30" s="97">
        <v>1.0630539999999999</v>
      </c>
      <c r="AC30" s="97">
        <v>1.110935</v>
      </c>
      <c r="AD30" s="97">
        <v>1.1625779999999999</v>
      </c>
      <c r="AE30" s="97">
        <v>1.2173350000000001</v>
      </c>
      <c r="AF30" s="97">
        <v>1.273639</v>
      </c>
      <c r="AG30" s="97">
        <v>1.3301019999999999</v>
      </c>
      <c r="AH30" s="97">
        <v>1.3919870000000001</v>
      </c>
      <c r="AI30" s="97">
        <v>1.4536420000000001</v>
      </c>
      <c r="AJ30" s="97">
        <v>1.518894</v>
      </c>
      <c r="AK30" s="60" t="s">
        <v>146</v>
      </c>
    </row>
    <row r="31" spans="1:37" ht="15" customHeight="1" x14ac:dyDescent="0.25">
      <c r="A31" s="96" t="s">
        <v>362</v>
      </c>
      <c r="B31" s="58" t="s">
        <v>353</v>
      </c>
      <c r="C31" s="97">
        <v>0</v>
      </c>
      <c r="D31" s="97">
        <v>0</v>
      </c>
      <c r="E31" s="97">
        <v>0</v>
      </c>
      <c r="F31" s="97">
        <v>0</v>
      </c>
      <c r="G31" s="97">
        <v>0</v>
      </c>
      <c r="H31" s="97">
        <v>0</v>
      </c>
      <c r="I31" s="97">
        <v>0</v>
      </c>
      <c r="J31" s="97">
        <v>0</v>
      </c>
      <c r="K31" s="97">
        <v>0</v>
      </c>
      <c r="L31" s="97">
        <v>0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>
        <v>0</v>
      </c>
      <c r="U31" s="97">
        <v>0</v>
      </c>
      <c r="V31" s="97">
        <v>0</v>
      </c>
      <c r="W31" s="97">
        <v>0</v>
      </c>
      <c r="X31" s="97">
        <v>0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60" t="s">
        <v>146</v>
      </c>
    </row>
    <row r="33" spans="1:37" ht="15" customHeight="1" x14ac:dyDescent="0.25">
      <c r="A33" s="96" t="s">
        <v>363</v>
      </c>
      <c r="B33" s="57" t="s">
        <v>364</v>
      </c>
      <c r="C33" s="63">
        <v>5649.7138670000004</v>
      </c>
      <c r="D33" s="63">
        <v>5725.2592770000001</v>
      </c>
      <c r="E33" s="63">
        <v>5818.2104490000002</v>
      </c>
      <c r="F33" s="63">
        <v>5830.0400390000004</v>
      </c>
      <c r="G33" s="63">
        <v>5814.6381840000004</v>
      </c>
      <c r="H33" s="63">
        <v>5814.2666019999997</v>
      </c>
      <c r="I33" s="63">
        <v>5813.0493159999996</v>
      </c>
      <c r="J33" s="63">
        <v>5804.3056640000004</v>
      </c>
      <c r="K33" s="63">
        <v>5792.9770509999998</v>
      </c>
      <c r="L33" s="63">
        <v>5777.2124020000001</v>
      </c>
      <c r="M33" s="63">
        <v>5741.1816410000001</v>
      </c>
      <c r="N33" s="63">
        <v>5710.9765619999998</v>
      </c>
      <c r="O33" s="63">
        <v>5669.7436520000001</v>
      </c>
      <c r="P33" s="63">
        <v>5629.2807620000003</v>
      </c>
      <c r="Q33" s="63">
        <v>5599.5834960000002</v>
      </c>
      <c r="R33" s="63">
        <v>5569.5664059999999</v>
      </c>
      <c r="S33" s="63">
        <v>5545.65625</v>
      </c>
      <c r="T33" s="63">
        <v>5537.8217770000001</v>
      </c>
      <c r="U33" s="63">
        <v>5547.3720700000003</v>
      </c>
      <c r="V33" s="63">
        <v>5561.8339839999999</v>
      </c>
      <c r="W33" s="63">
        <v>5587.001953</v>
      </c>
      <c r="X33" s="63">
        <v>5616.1782229999999</v>
      </c>
      <c r="Y33" s="63">
        <v>5643.7475590000004</v>
      </c>
      <c r="Z33" s="63">
        <v>5665.5419920000004</v>
      </c>
      <c r="AA33" s="63">
        <v>5698.0361329999996</v>
      </c>
      <c r="AB33" s="63">
        <v>5732.9047849999997</v>
      </c>
      <c r="AC33" s="63">
        <v>5773.46875</v>
      </c>
      <c r="AD33" s="63">
        <v>5824.3999020000001</v>
      </c>
      <c r="AE33" s="63">
        <v>5880.1401370000003</v>
      </c>
      <c r="AF33" s="63">
        <v>5936.2446289999998</v>
      </c>
      <c r="AG33" s="63">
        <v>5998.6572269999997</v>
      </c>
      <c r="AH33" s="63">
        <v>6065.2211909999996</v>
      </c>
      <c r="AI33" s="63">
        <v>6124.8315430000002</v>
      </c>
      <c r="AJ33" s="63">
        <v>6190.8994140000004</v>
      </c>
      <c r="AK33" s="64">
        <v>2.447E-3</v>
      </c>
    </row>
    <row r="34" spans="1:37" ht="15" customHeight="1" x14ac:dyDescent="0.25">
      <c r="A34" s="96" t="s">
        <v>365</v>
      </c>
      <c r="B34" s="58" t="s">
        <v>366</v>
      </c>
      <c r="C34" s="97">
        <v>524.60040300000003</v>
      </c>
      <c r="D34" s="97">
        <v>526.050659</v>
      </c>
      <c r="E34" s="97">
        <v>531.52697799999999</v>
      </c>
      <c r="F34" s="97">
        <v>534.25390600000003</v>
      </c>
      <c r="G34" s="97">
        <v>536.15460199999995</v>
      </c>
      <c r="H34" s="97">
        <v>538.68640100000005</v>
      </c>
      <c r="I34" s="97">
        <v>542.30346699999996</v>
      </c>
      <c r="J34" s="97">
        <v>545.79400599999997</v>
      </c>
      <c r="K34" s="97">
        <v>547.48040800000001</v>
      </c>
      <c r="L34" s="97">
        <v>552.80963099999997</v>
      </c>
      <c r="M34" s="97">
        <v>555.23925799999995</v>
      </c>
      <c r="N34" s="97">
        <v>559.45953399999996</v>
      </c>
      <c r="O34" s="97">
        <v>565.21630900000002</v>
      </c>
      <c r="P34" s="97">
        <v>567.23321499999997</v>
      </c>
      <c r="Q34" s="97">
        <v>575.14086899999995</v>
      </c>
      <c r="R34" s="97">
        <v>580.80810499999995</v>
      </c>
      <c r="S34" s="97">
        <v>587.01580799999999</v>
      </c>
      <c r="T34" s="97">
        <v>595.18499799999995</v>
      </c>
      <c r="U34" s="97">
        <v>604.73083499999996</v>
      </c>
      <c r="V34" s="97">
        <v>615.77203399999996</v>
      </c>
      <c r="W34" s="97">
        <v>626.92511000000002</v>
      </c>
      <c r="X34" s="97">
        <v>641.21844499999997</v>
      </c>
      <c r="Y34" s="97">
        <v>653.27844200000004</v>
      </c>
      <c r="Z34" s="97">
        <v>668.64556900000002</v>
      </c>
      <c r="AA34" s="97">
        <v>683.95617700000003</v>
      </c>
      <c r="AB34" s="97">
        <v>700.56817599999999</v>
      </c>
      <c r="AC34" s="97">
        <v>719.54101600000001</v>
      </c>
      <c r="AD34" s="97">
        <v>737.58557099999996</v>
      </c>
      <c r="AE34" s="97">
        <v>756.44464100000005</v>
      </c>
      <c r="AF34" s="97">
        <v>780.32104500000003</v>
      </c>
      <c r="AG34" s="97">
        <v>807.35449200000005</v>
      </c>
      <c r="AH34" s="97">
        <v>832.86004600000001</v>
      </c>
      <c r="AI34" s="97">
        <v>852.19982900000002</v>
      </c>
      <c r="AJ34" s="97">
        <v>872.95385699999997</v>
      </c>
      <c r="AK34" s="60">
        <v>1.5953999999999999E-2</v>
      </c>
    </row>
    <row r="35" spans="1:37" ht="15" customHeight="1" x14ac:dyDescent="0.25">
      <c r="A35" s="96" t="s">
        <v>367</v>
      </c>
      <c r="B35" s="58" t="s">
        <v>347</v>
      </c>
      <c r="C35" s="97">
        <v>5085.1342770000001</v>
      </c>
      <c r="D35" s="97">
        <v>5153.1601559999999</v>
      </c>
      <c r="E35" s="97">
        <v>5236.2329099999997</v>
      </c>
      <c r="F35" s="97">
        <v>5242.0927730000003</v>
      </c>
      <c r="G35" s="97">
        <v>5222.1313479999999</v>
      </c>
      <c r="H35" s="97">
        <v>5216.7358400000003</v>
      </c>
      <c r="I35" s="97">
        <v>5209.6865230000003</v>
      </c>
      <c r="J35" s="97">
        <v>5193.9990230000003</v>
      </c>
      <c r="K35" s="97">
        <v>5176.4580079999996</v>
      </c>
      <c r="L35" s="97">
        <v>5153.033203</v>
      </c>
      <c r="M35" s="97">
        <v>5111.0419920000004</v>
      </c>
      <c r="N35" s="97">
        <v>5072.7846680000002</v>
      </c>
      <c r="O35" s="97">
        <v>5021.736328</v>
      </c>
      <c r="P35" s="97">
        <v>4973.982422</v>
      </c>
      <c r="Q35" s="97">
        <v>4932.1289059999999</v>
      </c>
      <c r="R35" s="97">
        <v>4891.7700199999999</v>
      </c>
      <c r="S35" s="97">
        <v>4855.5639650000003</v>
      </c>
      <c r="T35" s="97">
        <v>4831.9931640000004</v>
      </c>
      <c r="U35" s="97">
        <v>4824.6523440000001</v>
      </c>
      <c r="V35" s="97">
        <v>4819.5981449999999</v>
      </c>
      <c r="W35" s="97">
        <v>4824.5913090000004</v>
      </c>
      <c r="X35" s="97">
        <v>4829.9501950000003</v>
      </c>
      <c r="Y35" s="97">
        <v>4835.8374020000001</v>
      </c>
      <c r="Z35" s="97">
        <v>4831.5805659999996</v>
      </c>
      <c r="AA35" s="97">
        <v>4838.6494140000004</v>
      </c>
      <c r="AB35" s="97">
        <v>4845.703125</v>
      </c>
      <c r="AC35" s="97">
        <v>4856.3198240000002</v>
      </c>
      <c r="AD35" s="97">
        <v>4875.8486329999996</v>
      </c>
      <c r="AE35" s="97">
        <v>4897.5234380000002</v>
      </c>
      <c r="AF35" s="97">
        <v>4917.9125979999999</v>
      </c>
      <c r="AG35" s="97">
        <v>4942.810547</v>
      </c>
      <c r="AH35" s="97">
        <v>4969.4038090000004</v>
      </c>
      <c r="AI35" s="97">
        <v>4989.3945309999999</v>
      </c>
      <c r="AJ35" s="97">
        <v>5013.7705079999996</v>
      </c>
      <c r="AK35" s="60">
        <v>-8.5700000000000001E-4</v>
      </c>
    </row>
    <row r="36" spans="1:37" ht="15" customHeight="1" x14ac:dyDescent="0.25">
      <c r="A36" s="96" t="s">
        <v>368</v>
      </c>
      <c r="B36" s="58" t="s">
        <v>242</v>
      </c>
      <c r="C36" s="97">
        <v>38.148581999999998</v>
      </c>
      <c r="D36" s="97">
        <v>41.969741999999997</v>
      </c>
      <c r="E36" s="97">
        <v>45.182625000000002</v>
      </c>
      <c r="F36" s="97">
        <v>47.002907</v>
      </c>
      <c r="G36" s="97">
        <v>48.040393999999999</v>
      </c>
      <c r="H36" s="97">
        <v>48.967399999999998</v>
      </c>
      <c r="I36" s="97">
        <v>49.663395000000001</v>
      </c>
      <c r="J36" s="97">
        <v>50.090133999999999</v>
      </c>
      <c r="K36" s="97">
        <v>50.380482000000001</v>
      </c>
      <c r="L36" s="97">
        <v>50.671726</v>
      </c>
      <c r="M36" s="97">
        <v>50.900291000000003</v>
      </c>
      <c r="N36" s="97">
        <v>51.443798000000001</v>
      </c>
      <c r="O36" s="97">
        <v>52.070354000000002</v>
      </c>
      <c r="P36" s="97">
        <v>53.034072999999999</v>
      </c>
      <c r="Q36" s="97">
        <v>54.412010000000002</v>
      </c>
      <c r="R36" s="97">
        <v>56.326270999999998</v>
      </c>
      <c r="S36" s="97">
        <v>58.965629999999997</v>
      </c>
      <c r="T36" s="97">
        <v>62.304535000000001</v>
      </c>
      <c r="U36" s="97">
        <v>66.323441000000003</v>
      </c>
      <c r="V36" s="97">
        <v>71.053864000000004</v>
      </c>
      <c r="W36" s="97">
        <v>76.538680999999997</v>
      </c>
      <c r="X36" s="97">
        <v>82.900161999999995</v>
      </c>
      <c r="Y36" s="97">
        <v>90.034897000000001</v>
      </c>
      <c r="Z36" s="97">
        <v>98.194076999999993</v>
      </c>
      <c r="AA36" s="97">
        <v>107.21453099999999</v>
      </c>
      <c r="AB36" s="97">
        <v>117.10681200000001</v>
      </c>
      <c r="AC36" s="97">
        <v>128.00065599999999</v>
      </c>
      <c r="AD36" s="97">
        <v>140.15522799999999</v>
      </c>
      <c r="AE36" s="97">
        <v>153.60005200000001</v>
      </c>
      <c r="AF36" s="97">
        <v>168.01939400000001</v>
      </c>
      <c r="AG36" s="97">
        <v>183.19897499999999</v>
      </c>
      <c r="AH36" s="97">
        <v>199.472443</v>
      </c>
      <c r="AI36" s="97">
        <v>216.06509399999999</v>
      </c>
      <c r="AJ36" s="97">
        <v>233.04260300000001</v>
      </c>
      <c r="AK36" s="60">
        <v>5.5031999999999998E-2</v>
      </c>
    </row>
    <row r="37" spans="1:37" ht="15" customHeight="1" x14ac:dyDescent="0.25">
      <c r="A37" s="96" t="s">
        <v>369</v>
      </c>
      <c r="B37" s="58" t="s">
        <v>350</v>
      </c>
      <c r="C37" s="97">
        <v>1.498156</v>
      </c>
      <c r="D37" s="97">
        <v>1.723063</v>
      </c>
      <c r="E37" s="97">
        <v>1.9532560000000001</v>
      </c>
      <c r="F37" s="97">
        <v>2.1466090000000002</v>
      </c>
      <c r="G37" s="97">
        <v>2.3086139999999999</v>
      </c>
      <c r="H37" s="97">
        <v>2.4561730000000002</v>
      </c>
      <c r="I37" s="97">
        <v>2.587135</v>
      </c>
      <c r="J37" s="97">
        <v>2.6920570000000001</v>
      </c>
      <c r="K37" s="97">
        <v>2.7961559999999999</v>
      </c>
      <c r="L37" s="97">
        <v>2.884792</v>
      </c>
      <c r="M37" s="97">
        <v>2.9673210000000001</v>
      </c>
      <c r="N37" s="97">
        <v>3.0204529999999998</v>
      </c>
      <c r="O37" s="97">
        <v>3.0823689999999999</v>
      </c>
      <c r="P37" s="97">
        <v>3.1368170000000002</v>
      </c>
      <c r="Q37" s="97">
        <v>3.1757390000000001</v>
      </c>
      <c r="R37" s="97">
        <v>3.251039</v>
      </c>
      <c r="S37" s="97">
        <v>3.3264490000000002</v>
      </c>
      <c r="T37" s="97">
        <v>3.4084379999999999</v>
      </c>
      <c r="U37" s="97">
        <v>3.5129380000000001</v>
      </c>
      <c r="V37" s="97">
        <v>3.6288209999999999</v>
      </c>
      <c r="W37" s="97">
        <v>3.7593489999999998</v>
      </c>
      <c r="X37" s="97">
        <v>3.9044560000000001</v>
      </c>
      <c r="Y37" s="97">
        <v>4.055053</v>
      </c>
      <c r="Z37" s="97">
        <v>4.2218419999999997</v>
      </c>
      <c r="AA37" s="97">
        <v>4.3932820000000001</v>
      </c>
      <c r="AB37" s="97">
        <v>4.5708580000000003</v>
      </c>
      <c r="AC37" s="97">
        <v>4.7522070000000003</v>
      </c>
      <c r="AD37" s="97">
        <v>4.9478350000000004</v>
      </c>
      <c r="AE37" s="97">
        <v>5.1629329999999998</v>
      </c>
      <c r="AF37" s="97">
        <v>5.3888749999999996</v>
      </c>
      <c r="AG37" s="97">
        <v>5.6731639999999999</v>
      </c>
      <c r="AH37" s="97">
        <v>5.8827150000000001</v>
      </c>
      <c r="AI37" s="97">
        <v>6.1420139999999996</v>
      </c>
      <c r="AJ37" s="97">
        <v>6.42971</v>
      </c>
      <c r="AK37" s="60">
        <v>4.2008999999999998E-2</v>
      </c>
    </row>
    <row r="38" spans="1:37" ht="15" customHeight="1" x14ac:dyDescent="0.25">
      <c r="A38" s="96" t="s">
        <v>370</v>
      </c>
      <c r="B38" s="58" t="s">
        <v>184</v>
      </c>
      <c r="C38" s="97">
        <v>0.3246</v>
      </c>
      <c r="D38" s="97">
        <v>1.628295</v>
      </c>
      <c r="E38" s="97">
        <v>1.8728560000000001</v>
      </c>
      <c r="F38" s="97">
        <v>2.4167239999999999</v>
      </c>
      <c r="G38" s="97">
        <v>3.2091850000000002</v>
      </c>
      <c r="H38" s="97">
        <v>3.917608</v>
      </c>
      <c r="I38" s="97">
        <v>4.5945869999999998</v>
      </c>
      <c r="J38" s="97">
        <v>6.8184430000000003</v>
      </c>
      <c r="K38" s="97">
        <v>10.255258</v>
      </c>
      <c r="L38" s="97">
        <v>11.512392</v>
      </c>
      <c r="M38" s="97">
        <v>14.055236000000001</v>
      </c>
      <c r="N38" s="97">
        <v>16.588408999999999</v>
      </c>
      <c r="O38" s="97">
        <v>19.274384000000001</v>
      </c>
      <c r="P38" s="97">
        <v>22.838697</v>
      </c>
      <c r="Q38" s="97">
        <v>24.972017000000001</v>
      </c>
      <c r="R38" s="97">
        <v>26.948195999999999</v>
      </c>
      <c r="S38" s="97">
        <v>29.578747</v>
      </c>
      <c r="T38" s="97">
        <v>32.954844999999999</v>
      </c>
      <c r="U38" s="97">
        <v>35.372706999999998</v>
      </c>
      <c r="V38" s="97">
        <v>38.156052000000003</v>
      </c>
      <c r="W38" s="97">
        <v>40.699623000000003</v>
      </c>
      <c r="X38" s="97">
        <v>42.815089999999998</v>
      </c>
      <c r="Y38" s="97">
        <v>44.225113</v>
      </c>
      <c r="Z38" s="97">
        <v>45.58128</v>
      </c>
      <c r="AA38" s="97">
        <v>45.490234000000001</v>
      </c>
      <c r="AB38" s="97">
        <v>45.583302000000003</v>
      </c>
      <c r="AC38" s="97">
        <v>44.426830000000002</v>
      </c>
      <c r="AD38" s="97">
        <v>44.315539999999999</v>
      </c>
      <c r="AE38" s="97">
        <v>44.653979999999997</v>
      </c>
      <c r="AF38" s="97">
        <v>40.592559999999999</v>
      </c>
      <c r="AG38" s="97">
        <v>34.289951000000002</v>
      </c>
      <c r="AH38" s="97">
        <v>30.860264000000001</v>
      </c>
      <c r="AI38" s="97">
        <v>32.801682</v>
      </c>
      <c r="AJ38" s="97">
        <v>34.905605000000001</v>
      </c>
      <c r="AK38" s="60">
        <v>0.100522</v>
      </c>
    </row>
    <row r="39" spans="1:37" ht="15" customHeight="1" x14ac:dyDescent="0.25">
      <c r="A39" s="96" t="s">
        <v>371</v>
      </c>
      <c r="B39" s="58" t="s">
        <v>302</v>
      </c>
      <c r="C39" s="97">
        <v>8.0459999999999993E-3</v>
      </c>
      <c r="D39" s="97">
        <v>0.48591800000000002</v>
      </c>
      <c r="E39" s="97">
        <v>0.94214200000000003</v>
      </c>
      <c r="F39" s="97">
        <v>1.38731</v>
      </c>
      <c r="G39" s="97">
        <v>1.8224180000000001</v>
      </c>
      <c r="H39" s="97">
        <v>2.2776480000000001</v>
      </c>
      <c r="I39" s="97">
        <v>2.732923</v>
      </c>
      <c r="J39" s="97">
        <v>3.1785909999999999</v>
      </c>
      <c r="K39" s="97">
        <v>3.6178560000000002</v>
      </c>
      <c r="L39" s="97">
        <v>4.0513430000000001</v>
      </c>
      <c r="M39" s="97">
        <v>4.4687080000000003</v>
      </c>
      <c r="N39" s="97">
        <v>4.9006959999999999</v>
      </c>
      <c r="O39" s="97">
        <v>5.3168170000000003</v>
      </c>
      <c r="P39" s="97">
        <v>5.7334230000000002</v>
      </c>
      <c r="Q39" s="97">
        <v>6.1516820000000001</v>
      </c>
      <c r="R39" s="97">
        <v>6.5743460000000002</v>
      </c>
      <c r="S39" s="97">
        <v>7.0175179999999999</v>
      </c>
      <c r="T39" s="97">
        <v>7.4776949999999998</v>
      </c>
      <c r="U39" s="97">
        <v>7.9604010000000001</v>
      </c>
      <c r="V39" s="97">
        <v>8.4700089999999992</v>
      </c>
      <c r="W39" s="97">
        <v>8.9905749999999998</v>
      </c>
      <c r="X39" s="97">
        <v>9.5339329999999993</v>
      </c>
      <c r="Y39" s="97">
        <v>10.09076</v>
      </c>
      <c r="Z39" s="97">
        <v>10.693087999999999</v>
      </c>
      <c r="AA39" s="97">
        <v>11.297967</v>
      </c>
      <c r="AB39" s="97">
        <v>11.913041</v>
      </c>
      <c r="AC39" s="97">
        <v>12.533806999999999</v>
      </c>
      <c r="AD39" s="97">
        <v>13.190310999999999</v>
      </c>
      <c r="AE39" s="97">
        <v>13.898199</v>
      </c>
      <c r="AF39" s="97">
        <v>14.634829</v>
      </c>
      <c r="AG39" s="97">
        <v>15.407667999999999</v>
      </c>
      <c r="AH39" s="97">
        <v>16.235731000000001</v>
      </c>
      <c r="AI39" s="97">
        <v>17.10915</v>
      </c>
      <c r="AJ39" s="97">
        <v>18.033408999999999</v>
      </c>
      <c r="AK39" s="60">
        <v>0.11956</v>
      </c>
    </row>
    <row r="40" spans="1:37" ht="15" customHeight="1" x14ac:dyDescent="0.25">
      <c r="A40" s="96" t="s">
        <v>372</v>
      </c>
      <c r="B40" s="58" t="s">
        <v>353</v>
      </c>
      <c r="C40" s="97">
        <v>0</v>
      </c>
      <c r="D40" s="97">
        <v>0.24136299999999999</v>
      </c>
      <c r="E40" s="97">
        <v>0.50012000000000001</v>
      </c>
      <c r="F40" s="97">
        <v>0.73979499999999998</v>
      </c>
      <c r="G40" s="97">
        <v>0.97150599999999998</v>
      </c>
      <c r="H40" s="97">
        <v>1.225471</v>
      </c>
      <c r="I40" s="97">
        <v>1.481001</v>
      </c>
      <c r="J40" s="97">
        <v>1.733284</v>
      </c>
      <c r="K40" s="97">
        <v>1.9886159999999999</v>
      </c>
      <c r="L40" s="97">
        <v>2.2491400000000001</v>
      </c>
      <c r="M40" s="97">
        <v>2.5088249999999999</v>
      </c>
      <c r="N40" s="97">
        <v>2.7788789999999999</v>
      </c>
      <c r="O40" s="97">
        <v>3.0470510000000002</v>
      </c>
      <c r="P40" s="97">
        <v>3.322155</v>
      </c>
      <c r="Q40" s="97">
        <v>3.6024060000000002</v>
      </c>
      <c r="R40" s="97">
        <v>3.8884569999999998</v>
      </c>
      <c r="S40" s="97">
        <v>4.1878330000000004</v>
      </c>
      <c r="T40" s="97">
        <v>4.4980789999999997</v>
      </c>
      <c r="U40" s="97">
        <v>4.8197599999999996</v>
      </c>
      <c r="V40" s="97">
        <v>5.155106</v>
      </c>
      <c r="W40" s="97">
        <v>5.4970689999999998</v>
      </c>
      <c r="X40" s="97">
        <v>5.8560509999999999</v>
      </c>
      <c r="Y40" s="97">
        <v>6.2261050000000004</v>
      </c>
      <c r="Z40" s="97">
        <v>6.6260190000000003</v>
      </c>
      <c r="AA40" s="97">
        <v>7.0352649999999999</v>
      </c>
      <c r="AB40" s="97">
        <v>7.4590690000000004</v>
      </c>
      <c r="AC40" s="97">
        <v>7.8945150000000002</v>
      </c>
      <c r="AD40" s="97">
        <v>8.3570410000000006</v>
      </c>
      <c r="AE40" s="97">
        <v>8.8565129999999996</v>
      </c>
      <c r="AF40" s="97">
        <v>9.3758490000000005</v>
      </c>
      <c r="AG40" s="97">
        <v>9.9222249999999992</v>
      </c>
      <c r="AH40" s="97">
        <v>10.505863</v>
      </c>
      <c r="AI40" s="97">
        <v>11.119579999999999</v>
      </c>
      <c r="AJ40" s="97">
        <v>11.763825000000001</v>
      </c>
      <c r="AK40" s="60">
        <v>0.129136</v>
      </c>
    </row>
    <row r="43" spans="1:37" ht="15" customHeight="1" x14ac:dyDescent="0.25">
      <c r="A43" s="96" t="s">
        <v>373</v>
      </c>
      <c r="B43" s="57" t="s">
        <v>374</v>
      </c>
      <c r="C43" s="63">
        <v>522.31347700000003</v>
      </c>
      <c r="D43" s="63">
        <v>519.29571499999997</v>
      </c>
      <c r="E43" s="63">
        <v>522.69519000000003</v>
      </c>
      <c r="F43" s="63">
        <v>509.17394999999999</v>
      </c>
      <c r="G43" s="63">
        <v>503.81243899999998</v>
      </c>
      <c r="H43" s="63">
        <v>498.28558299999997</v>
      </c>
      <c r="I43" s="63">
        <v>494.88436899999999</v>
      </c>
      <c r="J43" s="63">
        <v>496.939819</v>
      </c>
      <c r="K43" s="63">
        <v>497.74182100000002</v>
      </c>
      <c r="L43" s="63">
        <v>498.900238</v>
      </c>
      <c r="M43" s="63">
        <v>497.54708900000003</v>
      </c>
      <c r="N43" s="63">
        <v>497.65417500000001</v>
      </c>
      <c r="O43" s="63">
        <v>504.35424799999998</v>
      </c>
      <c r="P43" s="63">
        <v>508.73080399999998</v>
      </c>
      <c r="Q43" s="63">
        <v>506.71163899999999</v>
      </c>
      <c r="R43" s="63">
        <v>504.33160400000003</v>
      </c>
      <c r="S43" s="63">
        <v>504.46984900000001</v>
      </c>
      <c r="T43" s="63">
        <v>501.50994900000001</v>
      </c>
      <c r="U43" s="63">
        <v>501.86041299999999</v>
      </c>
      <c r="V43" s="63">
        <v>502.84713699999998</v>
      </c>
      <c r="W43" s="63">
        <v>502.67279100000002</v>
      </c>
      <c r="X43" s="63">
        <v>503.477844</v>
      </c>
      <c r="Y43" s="63">
        <v>504.19418300000001</v>
      </c>
      <c r="Z43" s="63">
        <v>504.51037600000001</v>
      </c>
      <c r="AA43" s="63">
        <v>504.60919200000001</v>
      </c>
      <c r="AB43" s="63">
        <v>504.09063700000002</v>
      </c>
      <c r="AC43" s="63">
        <v>503.24023399999999</v>
      </c>
      <c r="AD43" s="63">
        <v>503.68398999999999</v>
      </c>
      <c r="AE43" s="63">
        <v>504.540955</v>
      </c>
      <c r="AF43" s="63">
        <v>504.20459</v>
      </c>
      <c r="AG43" s="63">
        <v>504.54315200000002</v>
      </c>
      <c r="AH43" s="63">
        <v>505.44183299999997</v>
      </c>
      <c r="AI43" s="63">
        <v>506.188446</v>
      </c>
      <c r="AJ43" s="63">
        <v>507.372589</v>
      </c>
      <c r="AK43" s="64">
        <v>-7.2599999999999997E-4</v>
      </c>
    </row>
    <row r="44" spans="1:37" ht="15" customHeight="1" x14ac:dyDescent="0.25">
      <c r="A44" s="96" t="s">
        <v>375</v>
      </c>
      <c r="B44" s="58" t="s">
        <v>347</v>
      </c>
      <c r="C44" s="97">
        <v>522.31347700000003</v>
      </c>
      <c r="D44" s="97">
        <v>519.29571499999997</v>
      </c>
      <c r="E44" s="97">
        <v>522.69519000000003</v>
      </c>
      <c r="F44" s="97">
        <v>508.62905899999998</v>
      </c>
      <c r="G44" s="97">
        <v>502.19607500000001</v>
      </c>
      <c r="H44" s="97">
        <v>495.09234600000002</v>
      </c>
      <c r="I44" s="97">
        <v>489.60803199999998</v>
      </c>
      <c r="J44" s="97">
        <v>489.01086400000003</v>
      </c>
      <c r="K44" s="97">
        <v>485.47164900000001</v>
      </c>
      <c r="L44" s="97">
        <v>480.60494999999997</v>
      </c>
      <c r="M44" s="97">
        <v>471.72384599999998</v>
      </c>
      <c r="N44" s="97">
        <v>462.72113000000002</v>
      </c>
      <c r="O44" s="97">
        <v>458.26724200000001</v>
      </c>
      <c r="P44" s="97">
        <v>451.69775399999997</v>
      </c>
      <c r="Q44" s="97">
        <v>439.62548800000002</v>
      </c>
      <c r="R44" s="97">
        <v>427.54873700000002</v>
      </c>
      <c r="S44" s="97">
        <v>417.86636399999998</v>
      </c>
      <c r="T44" s="97">
        <v>405.88204999999999</v>
      </c>
      <c r="U44" s="97">
        <v>396.84536700000001</v>
      </c>
      <c r="V44" s="97">
        <v>388.501282</v>
      </c>
      <c r="W44" s="97">
        <v>379.45471199999997</v>
      </c>
      <c r="X44" s="97">
        <v>371.34112499999998</v>
      </c>
      <c r="Y44" s="97">
        <v>363.33615099999997</v>
      </c>
      <c r="Z44" s="97">
        <v>355.22128300000003</v>
      </c>
      <c r="AA44" s="97">
        <v>347.13797</v>
      </c>
      <c r="AB44" s="97">
        <v>338.82363900000001</v>
      </c>
      <c r="AC44" s="97">
        <v>330.49014299999999</v>
      </c>
      <c r="AD44" s="97">
        <v>323.191101</v>
      </c>
      <c r="AE44" s="97">
        <v>316.312073</v>
      </c>
      <c r="AF44" s="97">
        <v>308.84759500000001</v>
      </c>
      <c r="AG44" s="97">
        <v>301.96307400000001</v>
      </c>
      <c r="AH44" s="97">
        <v>295.55944799999997</v>
      </c>
      <c r="AI44" s="97">
        <v>289.20376599999997</v>
      </c>
      <c r="AJ44" s="97">
        <v>283.22842400000002</v>
      </c>
      <c r="AK44" s="60">
        <v>-1.8766000000000001E-2</v>
      </c>
    </row>
    <row r="45" spans="1:37" ht="15" customHeight="1" x14ac:dyDescent="0.25">
      <c r="A45" s="96" t="s">
        <v>376</v>
      </c>
      <c r="B45" s="58" t="s">
        <v>377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60" t="s">
        <v>146</v>
      </c>
    </row>
    <row r="46" spans="1:37" ht="15" customHeight="1" x14ac:dyDescent="0.25">
      <c r="A46" s="96" t="s">
        <v>378</v>
      </c>
      <c r="B46" s="58" t="s">
        <v>379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60" t="s">
        <v>146</v>
      </c>
    </row>
    <row r="47" spans="1:37" ht="15" customHeight="1" x14ac:dyDescent="0.25">
      <c r="A47" s="96" t="s">
        <v>380</v>
      </c>
      <c r="B47" s="58" t="s">
        <v>381</v>
      </c>
      <c r="C47" s="97">
        <v>0</v>
      </c>
      <c r="D47" s="97">
        <v>0</v>
      </c>
      <c r="E47" s="97">
        <v>0</v>
      </c>
      <c r="F47" s="97">
        <v>0.544906</v>
      </c>
      <c r="G47" s="97">
        <v>1.6163510000000001</v>
      </c>
      <c r="H47" s="97">
        <v>3.1932480000000001</v>
      </c>
      <c r="I47" s="97">
        <v>5.2763299999999997</v>
      </c>
      <c r="J47" s="97">
        <v>7.9289610000000001</v>
      </c>
      <c r="K47" s="97">
        <v>12.270179000000001</v>
      </c>
      <c r="L47" s="97">
        <v>18.295300000000001</v>
      </c>
      <c r="M47" s="97">
        <v>25.823232999999998</v>
      </c>
      <c r="N47" s="97">
        <v>34.933044000000002</v>
      </c>
      <c r="O47" s="97">
        <v>46.087021</v>
      </c>
      <c r="P47" s="97">
        <v>57.033062000000001</v>
      </c>
      <c r="Q47" s="97">
        <v>67.086143000000007</v>
      </c>
      <c r="R47" s="97">
        <v>76.782882999999998</v>
      </c>
      <c r="S47" s="97">
        <v>86.603499999999997</v>
      </c>
      <c r="T47" s="97">
        <v>95.627898999999999</v>
      </c>
      <c r="U47" s="97">
        <v>105.015038</v>
      </c>
      <c r="V47" s="97">
        <v>114.345848</v>
      </c>
      <c r="W47" s="97">
        <v>123.218079</v>
      </c>
      <c r="X47" s="97">
        <v>132.13673399999999</v>
      </c>
      <c r="Y47" s="97">
        <v>140.85803200000001</v>
      </c>
      <c r="Z47" s="97">
        <v>149.28909300000001</v>
      </c>
      <c r="AA47" s="97">
        <v>157.47122200000001</v>
      </c>
      <c r="AB47" s="97">
        <v>165.26701399999999</v>
      </c>
      <c r="AC47" s="97">
        <v>172.750092</v>
      </c>
      <c r="AD47" s="97">
        <v>180.49288899999999</v>
      </c>
      <c r="AE47" s="97">
        <v>188.22886700000001</v>
      </c>
      <c r="AF47" s="97">
        <v>195.356979</v>
      </c>
      <c r="AG47" s="97">
        <v>202.58007799999999</v>
      </c>
      <c r="AH47" s="97">
        <v>209.882385</v>
      </c>
      <c r="AI47" s="97">
        <v>216.98468</v>
      </c>
      <c r="AJ47" s="97">
        <v>224.14416499999999</v>
      </c>
      <c r="AK47" s="60" t="s">
        <v>146</v>
      </c>
    </row>
    <row r="49" spans="1:37" ht="15" customHeight="1" x14ac:dyDescent="0.25">
      <c r="A49" s="96" t="s">
        <v>382</v>
      </c>
      <c r="B49" s="57" t="s">
        <v>383</v>
      </c>
      <c r="C49" s="63">
        <v>94.504654000000002</v>
      </c>
      <c r="D49" s="63">
        <v>93.176033000000004</v>
      </c>
      <c r="E49" s="63">
        <v>91.310683999999995</v>
      </c>
      <c r="F49" s="63">
        <v>88.600655000000003</v>
      </c>
      <c r="G49" s="63">
        <v>85.676697000000004</v>
      </c>
      <c r="H49" s="63">
        <v>83.393082000000007</v>
      </c>
      <c r="I49" s="63">
        <v>80.994202000000001</v>
      </c>
      <c r="J49" s="63">
        <v>78.416793999999996</v>
      </c>
      <c r="K49" s="63">
        <v>75.963286999999994</v>
      </c>
      <c r="L49" s="63">
        <v>73.684005999999997</v>
      </c>
      <c r="M49" s="63">
        <v>71.398972000000001</v>
      </c>
      <c r="N49" s="63">
        <v>68.965057000000002</v>
      </c>
      <c r="O49" s="63">
        <v>66.545531999999994</v>
      </c>
      <c r="P49" s="63">
        <v>64.120543999999995</v>
      </c>
      <c r="Q49" s="63">
        <v>62.829025000000001</v>
      </c>
      <c r="R49" s="63">
        <v>61.462147000000002</v>
      </c>
      <c r="S49" s="63">
        <v>60.181702000000001</v>
      </c>
      <c r="T49" s="63">
        <v>58.948166000000001</v>
      </c>
      <c r="U49" s="63">
        <v>57.776997000000001</v>
      </c>
      <c r="V49" s="63">
        <v>56.567588999999998</v>
      </c>
      <c r="W49" s="63">
        <v>55.523350000000001</v>
      </c>
      <c r="X49" s="63">
        <v>54.441166000000003</v>
      </c>
      <c r="Y49" s="63">
        <v>53.333255999999999</v>
      </c>
      <c r="Z49" s="63">
        <v>52.192039000000001</v>
      </c>
      <c r="AA49" s="63">
        <v>51.627144000000001</v>
      </c>
      <c r="AB49" s="63">
        <v>51.063758999999997</v>
      </c>
      <c r="AC49" s="63">
        <v>50.425755000000002</v>
      </c>
      <c r="AD49" s="63">
        <v>49.870196999999997</v>
      </c>
      <c r="AE49" s="63">
        <v>49.323185000000002</v>
      </c>
      <c r="AF49" s="63">
        <v>48.837811000000002</v>
      </c>
      <c r="AG49" s="63">
        <v>48.322043999999998</v>
      </c>
      <c r="AH49" s="63">
        <v>47.877006999999999</v>
      </c>
      <c r="AI49" s="63">
        <v>47.314250999999999</v>
      </c>
      <c r="AJ49" s="63">
        <v>46.826476999999997</v>
      </c>
      <c r="AK49" s="64">
        <v>-2.1271999999999999E-2</v>
      </c>
    </row>
    <row r="50" spans="1:37" ht="15" customHeight="1" x14ac:dyDescent="0.25">
      <c r="A50" s="96" t="s">
        <v>384</v>
      </c>
      <c r="B50" s="58" t="s">
        <v>347</v>
      </c>
      <c r="C50" s="97">
        <v>91.653205999999997</v>
      </c>
      <c r="D50" s="97">
        <v>90.538925000000006</v>
      </c>
      <c r="E50" s="97">
        <v>88.023674</v>
      </c>
      <c r="F50" s="97">
        <v>85.752135999999993</v>
      </c>
      <c r="G50" s="97">
        <v>83.230179000000007</v>
      </c>
      <c r="H50" s="97">
        <v>81.042968999999999</v>
      </c>
      <c r="I50" s="97">
        <v>78.741394</v>
      </c>
      <c r="J50" s="97">
        <v>76.263205999999997</v>
      </c>
      <c r="K50" s="97">
        <v>73.903214000000006</v>
      </c>
      <c r="L50" s="97">
        <v>71.708343999999997</v>
      </c>
      <c r="M50" s="97">
        <v>69.507537999999997</v>
      </c>
      <c r="N50" s="97">
        <v>67.160042000000004</v>
      </c>
      <c r="O50" s="97">
        <v>64.824843999999999</v>
      </c>
      <c r="P50" s="97">
        <v>62.484051000000001</v>
      </c>
      <c r="Q50" s="97">
        <v>61.247570000000003</v>
      </c>
      <c r="R50" s="97">
        <v>59.936171999999999</v>
      </c>
      <c r="S50" s="97">
        <v>58.708778000000002</v>
      </c>
      <c r="T50" s="97">
        <v>57.525630999999997</v>
      </c>
      <c r="U50" s="97">
        <v>56.401947</v>
      </c>
      <c r="V50" s="97">
        <v>55.237507000000001</v>
      </c>
      <c r="W50" s="97">
        <v>54.235290999999997</v>
      </c>
      <c r="X50" s="97">
        <v>53.197944999999997</v>
      </c>
      <c r="Y50" s="97">
        <v>52.136215</v>
      </c>
      <c r="Z50" s="97">
        <v>51.012058000000003</v>
      </c>
      <c r="AA50" s="97">
        <v>50.399712000000001</v>
      </c>
      <c r="AB50" s="97">
        <v>49.786071999999997</v>
      </c>
      <c r="AC50" s="97">
        <v>49.096877999999997</v>
      </c>
      <c r="AD50" s="97">
        <v>48.484997</v>
      </c>
      <c r="AE50" s="97">
        <v>47.878188999999999</v>
      </c>
      <c r="AF50" s="97">
        <v>47.327674999999999</v>
      </c>
      <c r="AG50" s="97">
        <v>46.743977000000001</v>
      </c>
      <c r="AH50" s="97">
        <v>46.224663</v>
      </c>
      <c r="AI50" s="97">
        <v>45.587563000000003</v>
      </c>
      <c r="AJ50" s="97">
        <v>45.018428999999998</v>
      </c>
      <c r="AK50" s="60">
        <v>-2.1597999999999999E-2</v>
      </c>
    </row>
    <row r="51" spans="1:37" ht="15" customHeight="1" x14ac:dyDescent="0.25">
      <c r="A51" s="96" t="s">
        <v>385</v>
      </c>
      <c r="B51" s="58" t="s">
        <v>386</v>
      </c>
      <c r="C51" s="97">
        <v>2.5443410000000002</v>
      </c>
      <c r="D51" s="97">
        <v>2.271792</v>
      </c>
      <c r="E51" s="97">
        <v>2.8706550000000002</v>
      </c>
      <c r="F51" s="97">
        <v>2.3861240000000001</v>
      </c>
      <c r="G51" s="97">
        <v>1.9438960000000001</v>
      </c>
      <c r="H51" s="97">
        <v>1.809858</v>
      </c>
      <c r="I51" s="97">
        <v>1.6794629999999999</v>
      </c>
      <c r="J51" s="97">
        <v>1.553509</v>
      </c>
      <c r="K51" s="97">
        <v>1.4358820000000001</v>
      </c>
      <c r="L51" s="97">
        <v>1.3331900000000001</v>
      </c>
      <c r="M51" s="97">
        <v>1.2310399999999999</v>
      </c>
      <c r="N51" s="97">
        <v>1.131057</v>
      </c>
      <c r="O51" s="97">
        <v>1.0357799999999999</v>
      </c>
      <c r="P51" s="97">
        <v>0.94113199999999997</v>
      </c>
      <c r="Q51" s="97">
        <v>0.86363000000000001</v>
      </c>
      <c r="R51" s="97">
        <v>0.78897600000000001</v>
      </c>
      <c r="S51" s="97">
        <v>0.71611899999999995</v>
      </c>
      <c r="T51" s="97">
        <v>0.64781699999999998</v>
      </c>
      <c r="U51" s="97">
        <v>0.58395200000000003</v>
      </c>
      <c r="V51" s="97">
        <v>0.52879500000000002</v>
      </c>
      <c r="W51" s="97">
        <v>0.47258699999999998</v>
      </c>
      <c r="X51" s="97">
        <v>0.41093299999999999</v>
      </c>
      <c r="Y51" s="97">
        <v>0.347049</v>
      </c>
      <c r="Z51" s="97">
        <v>0.29088999999999998</v>
      </c>
      <c r="AA51" s="97">
        <v>0.28772700000000001</v>
      </c>
      <c r="AB51" s="97">
        <v>0.28458099999999997</v>
      </c>
      <c r="AC51" s="97">
        <v>0.28101199999999998</v>
      </c>
      <c r="AD51" s="97">
        <v>0.27790500000000001</v>
      </c>
      <c r="AE51" s="97">
        <v>0.27484199999999998</v>
      </c>
      <c r="AF51" s="97">
        <v>0.27213900000000002</v>
      </c>
      <c r="AG51" s="97">
        <v>0.269256</v>
      </c>
      <c r="AH51" s="97">
        <v>0.26677299999999998</v>
      </c>
      <c r="AI51" s="97">
        <v>0.26362200000000002</v>
      </c>
      <c r="AJ51" s="97">
        <v>0.26089600000000002</v>
      </c>
      <c r="AK51" s="60">
        <v>-6.5394999999999995E-2</v>
      </c>
    </row>
    <row r="52" spans="1:37" ht="15" customHeight="1" x14ac:dyDescent="0.25">
      <c r="A52" s="96" t="s">
        <v>387</v>
      </c>
      <c r="B52" s="58" t="s">
        <v>379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60" t="s">
        <v>146</v>
      </c>
    </row>
    <row r="53" spans="1:37" ht="15" customHeight="1" x14ac:dyDescent="0.25">
      <c r="A53" s="96" t="s">
        <v>388</v>
      </c>
      <c r="B53" s="58" t="s">
        <v>381</v>
      </c>
      <c r="C53" s="97">
        <v>0.30710300000000001</v>
      </c>
      <c r="D53" s="97">
        <v>0.365315</v>
      </c>
      <c r="E53" s="97">
        <v>0.416356</v>
      </c>
      <c r="F53" s="97">
        <v>0.46239799999999998</v>
      </c>
      <c r="G53" s="97">
        <v>0.50262099999999998</v>
      </c>
      <c r="H53" s="97">
        <v>0.54025599999999996</v>
      </c>
      <c r="I53" s="97">
        <v>0.57334200000000002</v>
      </c>
      <c r="J53" s="97">
        <v>0.60007500000000003</v>
      </c>
      <c r="K53" s="97">
        <v>0.62419500000000006</v>
      </c>
      <c r="L53" s="97">
        <v>0.64247299999999996</v>
      </c>
      <c r="M53" s="97">
        <v>0.66039300000000001</v>
      </c>
      <c r="N53" s="97">
        <v>0.67395499999999997</v>
      </c>
      <c r="O53" s="97">
        <v>0.68490799999999996</v>
      </c>
      <c r="P53" s="97">
        <v>0.69536299999999995</v>
      </c>
      <c r="Q53" s="97">
        <v>0.71782500000000005</v>
      </c>
      <c r="R53" s="97">
        <v>0.73700100000000002</v>
      </c>
      <c r="S53" s="97">
        <v>0.75680400000000003</v>
      </c>
      <c r="T53" s="97">
        <v>0.77471900000000005</v>
      </c>
      <c r="U53" s="97">
        <v>0.79109499999999999</v>
      </c>
      <c r="V53" s="97">
        <v>0.80128299999999997</v>
      </c>
      <c r="W53" s="97">
        <v>0.81547199999999997</v>
      </c>
      <c r="X53" s="97">
        <v>0.83228800000000003</v>
      </c>
      <c r="Y53" s="97">
        <v>0.84999199999999997</v>
      </c>
      <c r="Z53" s="97">
        <v>0.88909300000000002</v>
      </c>
      <c r="AA53" s="97">
        <v>0.93970299999999995</v>
      </c>
      <c r="AB53" s="97">
        <v>0.99310500000000002</v>
      </c>
      <c r="AC53" s="97">
        <v>1.0478639999999999</v>
      </c>
      <c r="AD53" s="97">
        <v>1.1072960000000001</v>
      </c>
      <c r="AE53" s="97">
        <v>1.170156</v>
      </c>
      <c r="AF53" s="97">
        <v>1.237994</v>
      </c>
      <c r="AG53" s="97">
        <v>1.308813</v>
      </c>
      <c r="AH53" s="97">
        <v>1.385572</v>
      </c>
      <c r="AI53" s="97">
        <v>1.4630669999999999</v>
      </c>
      <c r="AJ53" s="97">
        <v>1.5471550000000001</v>
      </c>
      <c r="AK53" s="60">
        <v>4.6138999999999999E-2</v>
      </c>
    </row>
    <row r="55" spans="1:37" ht="15" customHeight="1" x14ac:dyDescent="0.25">
      <c r="A55" s="96" t="s">
        <v>389</v>
      </c>
      <c r="B55" s="57" t="s">
        <v>390</v>
      </c>
      <c r="C55" s="63">
        <v>960.14685099999997</v>
      </c>
      <c r="D55" s="63">
        <v>917.64831500000003</v>
      </c>
      <c r="E55" s="63">
        <v>1039.9399410000001</v>
      </c>
      <c r="F55" s="63">
        <v>861.38769500000001</v>
      </c>
      <c r="G55" s="63">
        <v>864.63275099999998</v>
      </c>
      <c r="H55" s="63">
        <v>921.43585199999995</v>
      </c>
      <c r="I55" s="63">
        <v>932.80645800000002</v>
      </c>
      <c r="J55" s="63">
        <v>938.77172900000005</v>
      </c>
      <c r="K55" s="63">
        <v>944.17797900000005</v>
      </c>
      <c r="L55" s="63">
        <v>940.25952099999995</v>
      </c>
      <c r="M55" s="63">
        <v>937.01995799999997</v>
      </c>
      <c r="N55" s="63">
        <v>935.38958700000001</v>
      </c>
      <c r="O55" s="63">
        <v>937.24493399999994</v>
      </c>
      <c r="P55" s="63">
        <v>929.83154300000001</v>
      </c>
      <c r="Q55" s="63">
        <v>929.154358</v>
      </c>
      <c r="R55" s="63">
        <v>928.99780299999998</v>
      </c>
      <c r="S55" s="63">
        <v>929.02294900000004</v>
      </c>
      <c r="T55" s="63">
        <v>928.19122300000004</v>
      </c>
      <c r="U55" s="63">
        <v>914.26904300000001</v>
      </c>
      <c r="V55" s="63">
        <v>913.76849400000003</v>
      </c>
      <c r="W55" s="63">
        <v>910.80358899999999</v>
      </c>
      <c r="X55" s="63">
        <v>910.24292000000003</v>
      </c>
      <c r="Y55" s="63">
        <v>909.77551300000005</v>
      </c>
      <c r="Z55" s="63">
        <v>909.51110800000004</v>
      </c>
      <c r="AA55" s="63">
        <v>908.90014599999995</v>
      </c>
      <c r="AB55" s="63">
        <v>907.31933600000002</v>
      </c>
      <c r="AC55" s="63">
        <v>914.15081799999996</v>
      </c>
      <c r="AD55" s="63">
        <v>907.85168499999997</v>
      </c>
      <c r="AE55" s="63">
        <v>908.36199999999997</v>
      </c>
      <c r="AF55" s="63">
        <v>905.30816700000003</v>
      </c>
      <c r="AG55" s="63">
        <v>905.43853799999999</v>
      </c>
      <c r="AH55" s="63">
        <v>905.90100099999995</v>
      </c>
      <c r="AI55" s="63">
        <v>907.053406</v>
      </c>
      <c r="AJ55" s="63">
        <v>907.21014400000001</v>
      </c>
      <c r="AK55" s="64">
        <v>-3.57E-4</v>
      </c>
    </row>
    <row r="56" spans="1:37" ht="15" customHeight="1" x14ac:dyDescent="0.25">
      <c r="A56" s="96" t="s">
        <v>391</v>
      </c>
      <c r="B56" s="58" t="s">
        <v>347</v>
      </c>
      <c r="C56" s="97">
        <v>285.263306</v>
      </c>
      <c r="D56" s="97">
        <v>284.82601899999997</v>
      </c>
      <c r="E56" s="97">
        <v>373.96890300000001</v>
      </c>
      <c r="F56" s="97">
        <v>494.09884599999998</v>
      </c>
      <c r="G56" s="97">
        <v>391.50769000000003</v>
      </c>
      <c r="H56" s="97">
        <v>314.95715300000001</v>
      </c>
      <c r="I56" s="97">
        <v>296.20208700000001</v>
      </c>
      <c r="J56" s="97">
        <v>285.24069200000002</v>
      </c>
      <c r="K56" s="97">
        <v>278.031769</v>
      </c>
      <c r="L56" s="97">
        <v>281.650757</v>
      </c>
      <c r="M56" s="97">
        <v>280.631348</v>
      </c>
      <c r="N56" s="97">
        <v>281.71130399999998</v>
      </c>
      <c r="O56" s="97">
        <v>280.30639600000001</v>
      </c>
      <c r="P56" s="97">
        <v>288.04791299999999</v>
      </c>
      <c r="Q56" s="97">
        <v>286.99865699999998</v>
      </c>
      <c r="R56" s="97">
        <v>286.33151199999998</v>
      </c>
      <c r="S56" s="97">
        <v>286.49920700000001</v>
      </c>
      <c r="T56" s="97">
        <v>287.07067899999998</v>
      </c>
      <c r="U56" s="97">
        <v>301.24890099999999</v>
      </c>
      <c r="V56" s="97">
        <v>300.15228300000001</v>
      </c>
      <c r="W56" s="97">
        <v>303.86437999999998</v>
      </c>
      <c r="X56" s="97">
        <v>303.56253099999998</v>
      </c>
      <c r="Y56" s="97">
        <v>302.87805200000003</v>
      </c>
      <c r="Z56" s="97">
        <v>303.27157599999998</v>
      </c>
      <c r="AA56" s="97">
        <v>303.63647500000002</v>
      </c>
      <c r="AB56" s="97">
        <v>303.445312</v>
      </c>
      <c r="AC56" s="97">
        <v>298.36987299999998</v>
      </c>
      <c r="AD56" s="97">
        <v>307.66924999999998</v>
      </c>
      <c r="AE56" s="97">
        <v>309.144409</v>
      </c>
      <c r="AF56" s="97">
        <v>315.045593</v>
      </c>
      <c r="AG56" s="97">
        <v>317.74377399999997</v>
      </c>
      <c r="AH56" s="97">
        <v>321.20062300000001</v>
      </c>
      <c r="AI56" s="97">
        <v>323.933899</v>
      </c>
      <c r="AJ56" s="97">
        <v>326.75662199999999</v>
      </c>
      <c r="AK56" s="60">
        <v>4.3010000000000001E-3</v>
      </c>
    </row>
    <row r="57" spans="1:37" ht="15" customHeight="1" x14ac:dyDescent="0.25">
      <c r="A57" s="96" t="s">
        <v>392</v>
      </c>
      <c r="B57" s="58" t="s">
        <v>386</v>
      </c>
      <c r="C57" s="97">
        <v>674.88354500000003</v>
      </c>
      <c r="D57" s="97">
        <v>625.86169400000006</v>
      </c>
      <c r="E57" s="97">
        <v>652.02740500000004</v>
      </c>
      <c r="F57" s="97">
        <v>349.82702599999999</v>
      </c>
      <c r="G57" s="97">
        <v>422.30859400000003</v>
      </c>
      <c r="H57" s="97">
        <v>564.66162099999997</v>
      </c>
      <c r="I57" s="97">
        <v>591.87237500000003</v>
      </c>
      <c r="J57" s="97">
        <v>605.63671899999997</v>
      </c>
      <c r="K57" s="97">
        <v>618.08343500000001</v>
      </c>
      <c r="L57" s="97">
        <v>607.13555899999994</v>
      </c>
      <c r="M57" s="97">
        <v>597.92907700000001</v>
      </c>
      <c r="N57" s="97">
        <v>592.59442100000001</v>
      </c>
      <c r="O57" s="97">
        <v>596.05401600000005</v>
      </c>
      <c r="P57" s="97">
        <v>575.94140600000003</v>
      </c>
      <c r="Q57" s="97">
        <v>572.93042000000003</v>
      </c>
      <c r="R57" s="97">
        <v>571.26422100000002</v>
      </c>
      <c r="S57" s="97">
        <v>570.04894999999999</v>
      </c>
      <c r="T57" s="97">
        <v>566.61694299999999</v>
      </c>
      <c r="U57" s="97">
        <v>530.089111</v>
      </c>
      <c r="V57" s="97">
        <v>527.55548099999999</v>
      </c>
      <c r="W57" s="97">
        <v>518.73828100000003</v>
      </c>
      <c r="X57" s="97">
        <v>516.01593000000003</v>
      </c>
      <c r="Y57" s="97">
        <v>513.54736300000002</v>
      </c>
      <c r="Z57" s="97">
        <v>511.546967</v>
      </c>
      <c r="AA57" s="97">
        <v>508.67346199999997</v>
      </c>
      <c r="AB57" s="97">
        <v>503.50537100000003</v>
      </c>
      <c r="AC57" s="97">
        <v>519.27526899999998</v>
      </c>
      <c r="AD57" s="97">
        <v>502.11007699999999</v>
      </c>
      <c r="AE57" s="97">
        <v>501.87503099999998</v>
      </c>
      <c r="AF57" s="97">
        <v>492.98715199999998</v>
      </c>
      <c r="AG57" s="97">
        <v>492.03060900000003</v>
      </c>
      <c r="AH57" s="97">
        <v>491.98278800000003</v>
      </c>
      <c r="AI57" s="97">
        <v>493.63382000000001</v>
      </c>
      <c r="AJ57" s="97">
        <v>492.72683699999999</v>
      </c>
      <c r="AK57" s="60">
        <v>-7.4460000000000004E-3</v>
      </c>
    </row>
    <row r="58" spans="1:37" ht="15" customHeight="1" x14ac:dyDescent="0.25">
      <c r="A58" s="96" t="s">
        <v>393</v>
      </c>
      <c r="B58" s="58" t="s">
        <v>379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60" t="s">
        <v>146</v>
      </c>
    </row>
    <row r="59" spans="1:37" ht="15" customHeight="1" x14ac:dyDescent="0.25">
      <c r="A59" s="96" t="s">
        <v>394</v>
      </c>
      <c r="B59" s="58" t="s">
        <v>381</v>
      </c>
      <c r="C59" s="97">
        <v>0</v>
      </c>
      <c r="D59" s="97">
        <v>6.9605560000000004</v>
      </c>
      <c r="E59" s="97">
        <v>13.943656000000001</v>
      </c>
      <c r="F59" s="97">
        <v>17.461791999999999</v>
      </c>
      <c r="G59" s="97">
        <v>50.816451999999998</v>
      </c>
      <c r="H59" s="97">
        <v>41.817055000000003</v>
      </c>
      <c r="I59" s="97">
        <v>44.731971999999999</v>
      </c>
      <c r="J59" s="97">
        <v>47.894317999999998</v>
      </c>
      <c r="K59" s="97">
        <v>48.062716999999999</v>
      </c>
      <c r="L59" s="97">
        <v>51.473216999999998</v>
      </c>
      <c r="M59" s="97">
        <v>58.459518000000003</v>
      </c>
      <c r="N59" s="97">
        <v>61.083857999999999</v>
      </c>
      <c r="O59" s="97">
        <v>60.884529000000001</v>
      </c>
      <c r="P59" s="97">
        <v>65.842254999999994</v>
      </c>
      <c r="Q59" s="97">
        <v>69.225288000000006</v>
      </c>
      <c r="R59" s="97">
        <v>71.402107000000001</v>
      </c>
      <c r="S59" s="97">
        <v>72.474823000000001</v>
      </c>
      <c r="T59" s="97">
        <v>74.503608999999997</v>
      </c>
      <c r="U59" s="97">
        <v>82.931045999999995</v>
      </c>
      <c r="V59" s="97">
        <v>86.060730000000007</v>
      </c>
      <c r="W59" s="97">
        <v>88.200905000000006</v>
      </c>
      <c r="X59" s="97">
        <v>90.664412999999996</v>
      </c>
      <c r="Y59" s="97">
        <v>93.350127999999998</v>
      </c>
      <c r="Z59" s="97">
        <v>94.692588999999998</v>
      </c>
      <c r="AA59" s="97">
        <v>96.590179000000006</v>
      </c>
      <c r="AB59" s="97">
        <v>100.36863700000001</v>
      </c>
      <c r="AC59" s="97">
        <v>96.505661000000003</v>
      </c>
      <c r="AD59" s="97">
        <v>98.072402999999994</v>
      </c>
      <c r="AE59" s="97">
        <v>97.342567000000003</v>
      </c>
      <c r="AF59" s="97">
        <v>97.275435999999999</v>
      </c>
      <c r="AG59" s="97">
        <v>95.664139000000006</v>
      </c>
      <c r="AH59" s="97">
        <v>92.717597999999995</v>
      </c>
      <c r="AI59" s="97">
        <v>89.485657000000003</v>
      </c>
      <c r="AJ59" s="97">
        <v>87.726692</v>
      </c>
      <c r="AK59" s="60">
        <v>8.2405999999999993E-2</v>
      </c>
    </row>
    <row r="61" spans="1:37" ht="15" customHeight="1" x14ac:dyDescent="0.25">
      <c r="A61" s="96" t="s">
        <v>395</v>
      </c>
      <c r="B61" s="57" t="s">
        <v>396</v>
      </c>
      <c r="C61" s="63">
        <v>2523.8835450000001</v>
      </c>
      <c r="D61" s="63">
        <v>2543.4819339999999</v>
      </c>
      <c r="E61" s="63">
        <v>2581.4345699999999</v>
      </c>
      <c r="F61" s="63">
        <v>2614.51001</v>
      </c>
      <c r="G61" s="63">
        <v>2639.6379390000002</v>
      </c>
      <c r="H61" s="63">
        <v>2662.8723140000002</v>
      </c>
      <c r="I61" s="63">
        <v>2688.826172</v>
      </c>
      <c r="J61" s="63">
        <v>2716.3872070000002</v>
      </c>
      <c r="K61" s="63">
        <v>2747.7563479999999</v>
      </c>
      <c r="L61" s="63">
        <v>2778.9208979999999</v>
      </c>
      <c r="M61" s="63">
        <v>2807.338135</v>
      </c>
      <c r="N61" s="63">
        <v>2845.0900879999999</v>
      </c>
      <c r="O61" s="63">
        <v>2875.0952149999998</v>
      </c>
      <c r="P61" s="63">
        <v>2905.7216800000001</v>
      </c>
      <c r="Q61" s="63">
        <v>2937.7036130000001</v>
      </c>
      <c r="R61" s="63">
        <v>2968.9704590000001</v>
      </c>
      <c r="S61" s="63">
        <v>3000.345703</v>
      </c>
      <c r="T61" s="63">
        <v>3033.1635740000002</v>
      </c>
      <c r="U61" s="63">
        <v>3065.0688479999999</v>
      </c>
      <c r="V61" s="63">
        <v>3096.1477049999999</v>
      </c>
      <c r="W61" s="63">
        <v>3127.6625979999999</v>
      </c>
      <c r="X61" s="63">
        <v>3159.907471</v>
      </c>
      <c r="Y61" s="63">
        <v>3191.2871089999999</v>
      </c>
      <c r="Z61" s="63">
        <v>3223.0402829999998</v>
      </c>
      <c r="AA61" s="63">
        <v>3254.7138669999999</v>
      </c>
      <c r="AB61" s="63">
        <v>3286.7016600000002</v>
      </c>
      <c r="AC61" s="63">
        <v>3321.4682619999999</v>
      </c>
      <c r="AD61" s="63">
        <v>3356.641846</v>
      </c>
      <c r="AE61" s="63">
        <v>3394.1916500000002</v>
      </c>
      <c r="AF61" s="63">
        <v>3431.6545409999999</v>
      </c>
      <c r="AG61" s="63">
        <v>3470.7895509999998</v>
      </c>
      <c r="AH61" s="63">
        <v>3509.7302249999998</v>
      </c>
      <c r="AI61" s="63">
        <v>3548.4204100000002</v>
      </c>
      <c r="AJ61" s="63">
        <v>3586.2966310000002</v>
      </c>
      <c r="AK61" s="64">
        <v>1.0795000000000001E-2</v>
      </c>
    </row>
    <row r="62" spans="1:37" ht="15" customHeight="1" x14ac:dyDescent="0.25">
      <c r="A62" s="96" t="s">
        <v>397</v>
      </c>
      <c r="B62" s="58" t="s">
        <v>398</v>
      </c>
      <c r="C62" s="97">
        <v>2501.3615719999998</v>
      </c>
      <c r="D62" s="97">
        <v>2520.9882809999999</v>
      </c>
      <c r="E62" s="97">
        <v>2558.9643550000001</v>
      </c>
      <c r="F62" s="97">
        <v>2592.0590820000002</v>
      </c>
      <c r="G62" s="97">
        <v>2617.203125</v>
      </c>
      <c r="H62" s="97">
        <v>2640.4506839999999</v>
      </c>
      <c r="I62" s="97">
        <v>2666.4155270000001</v>
      </c>
      <c r="J62" s="97">
        <v>2693.985596</v>
      </c>
      <c r="K62" s="97">
        <v>2725.3623050000001</v>
      </c>
      <c r="L62" s="97">
        <v>2756.533203</v>
      </c>
      <c r="M62" s="97">
        <v>2784.9555660000001</v>
      </c>
      <c r="N62" s="97">
        <v>2822.7116700000001</v>
      </c>
      <c r="O62" s="97">
        <v>2852.7202149999998</v>
      </c>
      <c r="P62" s="97">
        <v>2883.3496089999999</v>
      </c>
      <c r="Q62" s="97">
        <v>2915.3339839999999</v>
      </c>
      <c r="R62" s="97">
        <v>2946.6027829999998</v>
      </c>
      <c r="S62" s="97">
        <v>2977.9797359999998</v>
      </c>
      <c r="T62" s="97">
        <v>3010.7990719999998</v>
      </c>
      <c r="U62" s="97">
        <v>3042.7053219999998</v>
      </c>
      <c r="V62" s="97">
        <v>3073.7851559999999</v>
      </c>
      <c r="W62" s="97">
        <v>3105.3007809999999</v>
      </c>
      <c r="X62" s="97">
        <v>3137.5463869999999</v>
      </c>
      <c r="Y62" s="97">
        <v>3168.9265140000002</v>
      </c>
      <c r="Z62" s="97">
        <v>3200.6801759999998</v>
      </c>
      <c r="AA62" s="97">
        <v>3232.3542480000001</v>
      </c>
      <c r="AB62" s="97">
        <v>3264.3422850000002</v>
      </c>
      <c r="AC62" s="97">
        <v>3299.1091310000002</v>
      </c>
      <c r="AD62" s="97">
        <v>3334.2829590000001</v>
      </c>
      <c r="AE62" s="97">
        <v>3371.8327640000002</v>
      </c>
      <c r="AF62" s="97">
        <v>3409.2958979999999</v>
      </c>
      <c r="AG62" s="97">
        <v>3448.4309079999998</v>
      </c>
      <c r="AH62" s="97">
        <v>3487.3718260000001</v>
      </c>
      <c r="AI62" s="97">
        <v>3526.0620119999999</v>
      </c>
      <c r="AJ62" s="97">
        <v>3563.938232</v>
      </c>
      <c r="AK62" s="60">
        <v>1.0878000000000001E-2</v>
      </c>
    </row>
    <row r="63" spans="1:37" ht="15" customHeight="1" x14ac:dyDescent="0.25">
      <c r="A63" s="96" t="s">
        <v>399</v>
      </c>
      <c r="B63" s="58" t="s">
        <v>160</v>
      </c>
      <c r="C63" s="97">
        <v>22.522085000000001</v>
      </c>
      <c r="D63" s="97">
        <v>22.493759000000001</v>
      </c>
      <c r="E63" s="97">
        <v>22.470324000000002</v>
      </c>
      <c r="F63" s="97">
        <v>22.450932999999999</v>
      </c>
      <c r="G63" s="97">
        <v>22.434891</v>
      </c>
      <c r="H63" s="97">
        <v>22.421617999999999</v>
      </c>
      <c r="I63" s="97">
        <v>22.410634999999999</v>
      </c>
      <c r="J63" s="97">
        <v>22.401547999999998</v>
      </c>
      <c r="K63" s="97">
        <v>22.394031999999999</v>
      </c>
      <c r="L63" s="97">
        <v>22.387812</v>
      </c>
      <c r="M63" s="97">
        <v>22.382666</v>
      </c>
      <c r="N63" s="97">
        <v>22.378406999999999</v>
      </c>
      <c r="O63" s="97">
        <v>22.374884000000002</v>
      </c>
      <c r="P63" s="97">
        <v>22.371969</v>
      </c>
      <c r="Q63" s="97">
        <v>22.369558000000001</v>
      </c>
      <c r="R63" s="97">
        <v>22.367563000000001</v>
      </c>
      <c r="S63" s="97">
        <v>22.365911000000001</v>
      </c>
      <c r="T63" s="97">
        <v>22.364546000000001</v>
      </c>
      <c r="U63" s="97">
        <v>22.363416999999998</v>
      </c>
      <c r="V63" s="97">
        <v>22.362480000000001</v>
      </c>
      <c r="W63" s="97">
        <v>22.361708</v>
      </c>
      <c r="X63" s="97">
        <v>22.361066999999998</v>
      </c>
      <c r="Y63" s="97">
        <v>22.360537999999998</v>
      </c>
      <c r="Z63" s="97">
        <v>22.360099999999999</v>
      </c>
      <c r="AA63" s="97">
        <v>22.359736999999999</v>
      </c>
      <c r="AB63" s="97">
        <v>22.359438000000001</v>
      </c>
      <c r="AC63" s="97">
        <v>22.359190000000002</v>
      </c>
      <c r="AD63" s="97">
        <v>22.358984</v>
      </c>
      <c r="AE63" s="97">
        <v>22.358813999999999</v>
      </c>
      <c r="AF63" s="97">
        <v>22.358673</v>
      </c>
      <c r="AG63" s="97">
        <v>22.358557000000001</v>
      </c>
      <c r="AH63" s="97">
        <v>22.358460999999998</v>
      </c>
      <c r="AI63" s="97">
        <v>22.358381000000001</v>
      </c>
      <c r="AJ63" s="97">
        <v>22.358315000000001</v>
      </c>
      <c r="AK63" s="60">
        <v>-1.8900000000000001E-4</v>
      </c>
    </row>
    <row r="65" spans="1:37" ht="15" customHeight="1" x14ac:dyDescent="0.25">
      <c r="A65" s="96" t="s">
        <v>400</v>
      </c>
      <c r="B65" s="57" t="s">
        <v>401</v>
      </c>
      <c r="C65" s="63">
        <v>535.69592299999999</v>
      </c>
      <c r="D65" s="63">
        <v>557.78417999999999</v>
      </c>
      <c r="E65" s="63">
        <v>587.65661599999999</v>
      </c>
      <c r="F65" s="63">
        <v>589.98644999999999</v>
      </c>
      <c r="G65" s="63">
        <v>581.88269000000003</v>
      </c>
      <c r="H65" s="63">
        <v>575.97540300000003</v>
      </c>
      <c r="I65" s="63">
        <v>559.00671399999999</v>
      </c>
      <c r="J65" s="63">
        <v>548.074524</v>
      </c>
      <c r="K65" s="63">
        <v>546.87756300000001</v>
      </c>
      <c r="L65" s="63">
        <v>545.98315400000001</v>
      </c>
      <c r="M65" s="63">
        <v>546.44183299999997</v>
      </c>
      <c r="N65" s="63">
        <v>550.221497</v>
      </c>
      <c r="O65" s="63">
        <v>551.22302200000001</v>
      </c>
      <c r="P65" s="63">
        <v>551.82995600000004</v>
      </c>
      <c r="Q65" s="63">
        <v>552.40789800000005</v>
      </c>
      <c r="R65" s="63">
        <v>552.957764</v>
      </c>
      <c r="S65" s="63">
        <v>553.48303199999998</v>
      </c>
      <c r="T65" s="63">
        <v>553.98565699999995</v>
      </c>
      <c r="U65" s="63">
        <v>554.464966</v>
      </c>
      <c r="V65" s="63">
        <v>554.93469200000004</v>
      </c>
      <c r="W65" s="63">
        <v>555.39172399999995</v>
      </c>
      <c r="X65" s="63">
        <v>555.83734100000004</v>
      </c>
      <c r="Y65" s="63">
        <v>556.27050799999995</v>
      </c>
      <c r="Z65" s="63">
        <v>556.69116199999996</v>
      </c>
      <c r="AA65" s="63">
        <v>557.09832800000004</v>
      </c>
      <c r="AB65" s="63">
        <v>557.49182099999996</v>
      </c>
      <c r="AC65" s="63">
        <v>557.87426800000003</v>
      </c>
      <c r="AD65" s="63">
        <v>558.23791500000004</v>
      </c>
      <c r="AE65" s="63">
        <v>558.589294</v>
      </c>
      <c r="AF65" s="63">
        <v>558.92456100000004</v>
      </c>
      <c r="AG65" s="63">
        <v>559.245361</v>
      </c>
      <c r="AH65" s="63">
        <v>559.550659</v>
      </c>
      <c r="AI65" s="63">
        <v>559.27002000000005</v>
      </c>
      <c r="AJ65" s="63">
        <v>559.03436299999998</v>
      </c>
      <c r="AK65" s="64">
        <v>6.9999999999999994E-5</v>
      </c>
    </row>
    <row r="66" spans="1:37" ht="15" customHeight="1" x14ac:dyDescent="0.25">
      <c r="A66" s="96" t="s">
        <v>402</v>
      </c>
      <c r="B66" s="58" t="s">
        <v>403</v>
      </c>
      <c r="C66" s="97">
        <v>411.78094499999997</v>
      </c>
      <c r="D66" s="97">
        <v>429.67706299999998</v>
      </c>
      <c r="E66" s="97">
        <v>447.25524899999999</v>
      </c>
      <c r="F66" s="97">
        <v>451.317047</v>
      </c>
      <c r="G66" s="97">
        <v>447.31091300000003</v>
      </c>
      <c r="H66" s="97">
        <v>442.75149499999998</v>
      </c>
      <c r="I66" s="97">
        <v>429.70361300000002</v>
      </c>
      <c r="J66" s="97">
        <v>421.29785199999998</v>
      </c>
      <c r="K66" s="97">
        <v>420.37631199999998</v>
      </c>
      <c r="L66" s="97">
        <v>419.68908699999997</v>
      </c>
      <c r="M66" s="97">
        <v>420.04205300000001</v>
      </c>
      <c r="N66" s="97">
        <v>422.947632</v>
      </c>
      <c r="O66" s="97">
        <v>423.71697999999998</v>
      </c>
      <c r="P66" s="97">
        <v>424.18457000000001</v>
      </c>
      <c r="Q66" s="97">
        <v>424.62884500000001</v>
      </c>
      <c r="R66" s="97">
        <v>425.051422</v>
      </c>
      <c r="S66" s="97">
        <v>425.45495599999998</v>
      </c>
      <c r="T66" s="97">
        <v>425.84115600000001</v>
      </c>
      <c r="U66" s="97">
        <v>426.212402</v>
      </c>
      <c r="V66" s="97">
        <v>426.57330300000001</v>
      </c>
      <c r="W66" s="97">
        <v>426.92501800000002</v>
      </c>
      <c r="X66" s="97">
        <v>427.267517</v>
      </c>
      <c r="Y66" s="97">
        <v>427.60040300000003</v>
      </c>
      <c r="Z66" s="97">
        <v>427.92352299999999</v>
      </c>
      <c r="AA66" s="97">
        <v>428.23648100000003</v>
      </c>
      <c r="AB66" s="97">
        <v>428.539062</v>
      </c>
      <c r="AC66" s="97">
        <v>428.83099399999998</v>
      </c>
      <c r="AD66" s="97">
        <v>429.11193800000001</v>
      </c>
      <c r="AE66" s="97">
        <v>429.38171399999999</v>
      </c>
      <c r="AF66" s="97">
        <v>429.64001500000001</v>
      </c>
      <c r="AG66" s="97">
        <v>429.88656600000002</v>
      </c>
      <c r="AH66" s="97">
        <v>430.12118500000003</v>
      </c>
      <c r="AI66" s="97">
        <v>429.90521200000001</v>
      </c>
      <c r="AJ66" s="97">
        <v>429.724152</v>
      </c>
      <c r="AK66" s="60">
        <v>3.0000000000000001E-6</v>
      </c>
    </row>
    <row r="67" spans="1:37" ht="15" customHeight="1" x14ac:dyDescent="0.25">
      <c r="A67" s="96" t="s">
        <v>404</v>
      </c>
      <c r="B67" s="58" t="s">
        <v>377</v>
      </c>
      <c r="C67" s="97">
        <v>19.091374999999999</v>
      </c>
      <c r="D67" s="97">
        <v>18.727858999999999</v>
      </c>
      <c r="E67" s="97">
        <v>26.547353999999999</v>
      </c>
      <c r="F67" s="97">
        <v>23.781448000000001</v>
      </c>
      <c r="G67" s="97">
        <v>20.703631999999999</v>
      </c>
      <c r="H67" s="97">
        <v>20.51643</v>
      </c>
      <c r="I67" s="97">
        <v>19.917072000000001</v>
      </c>
      <c r="J67" s="97">
        <v>19.530453000000001</v>
      </c>
      <c r="K67" s="97">
        <v>19.489598999999998</v>
      </c>
      <c r="L67" s="97">
        <v>19.457395999999999</v>
      </c>
      <c r="M67" s="97">
        <v>19.473237999999998</v>
      </c>
      <c r="N67" s="97">
        <v>19.607624000000001</v>
      </c>
      <c r="O67" s="97">
        <v>19.644047</v>
      </c>
      <c r="P67" s="97">
        <v>19.664268</v>
      </c>
      <c r="Q67" s="97">
        <v>19.684888999999998</v>
      </c>
      <c r="R67" s="97">
        <v>19.704618</v>
      </c>
      <c r="S67" s="97">
        <v>19.723618999999999</v>
      </c>
      <c r="T67" s="97">
        <v>19.741726</v>
      </c>
      <c r="U67" s="97">
        <v>19.755281</v>
      </c>
      <c r="V67" s="97">
        <v>19.772219</v>
      </c>
      <c r="W67" s="97">
        <v>19.788031</v>
      </c>
      <c r="X67" s="97">
        <v>19.803954999999998</v>
      </c>
      <c r="Y67" s="97">
        <v>19.819462000000001</v>
      </c>
      <c r="Z67" s="97">
        <v>19.834751000000001</v>
      </c>
      <c r="AA67" s="97">
        <v>19.849299999999999</v>
      </c>
      <c r="AB67" s="97">
        <v>19.863184</v>
      </c>
      <c r="AC67" s="97">
        <v>19.879411999999999</v>
      </c>
      <c r="AD67" s="97">
        <v>19.890582999999999</v>
      </c>
      <c r="AE67" s="97">
        <v>19.90353</v>
      </c>
      <c r="AF67" s="97">
        <v>19.914705000000001</v>
      </c>
      <c r="AG67" s="97">
        <v>19.926200999999999</v>
      </c>
      <c r="AH67" s="97">
        <v>19.93713</v>
      </c>
      <c r="AI67" s="97">
        <v>19.92745</v>
      </c>
      <c r="AJ67" s="97">
        <v>19.918989</v>
      </c>
      <c r="AK67" s="60">
        <v>1.9289999999999999E-3</v>
      </c>
    </row>
    <row r="68" spans="1:37" ht="15" customHeight="1" x14ac:dyDescent="0.25">
      <c r="A68" s="96" t="s">
        <v>405</v>
      </c>
      <c r="B68" s="58" t="s">
        <v>406</v>
      </c>
      <c r="C68" s="97">
        <v>104.823593</v>
      </c>
      <c r="D68" s="97">
        <v>109.379265</v>
      </c>
      <c r="E68" s="97">
        <v>113.853996</v>
      </c>
      <c r="F68" s="97">
        <v>114.88797</v>
      </c>
      <c r="G68" s="97">
        <v>113.86816399999999</v>
      </c>
      <c r="H68" s="97">
        <v>112.707504</v>
      </c>
      <c r="I68" s="97">
        <v>109.386002</v>
      </c>
      <c r="J68" s="97">
        <v>107.24623099999999</v>
      </c>
      <c r="K68" s="97">
        <v>107.011635</v>
      </c>
      <c r="L68" s="97">
        <v>106.83669999999999</v>
      </c>
      <c r="M68" s="97">
        <v>106.926537</v>
      </c>
      <c r="N68" s="97">
        <v>107.666206</v>
      </c>
      <c r="O68" s="97">
        <v>107.86203</v>
      </c>
      <c r="P68" s="97">
        <v>107.98107899999999</v>
      </c>
      <c r="Q68" s="97">
        <v>108.094154</v>
      </c>
      <c r="R68" s="97">
        <v>108.201736</v>
      </c>
      <c r="S68" s="97">
        <v>108.30444300000001</v>
      </c>
      <c r="T68" s="97">
        <v>108.402771</v>
      </c>
      <c r="U68" s="97">
        <v>108.497276</v>
      </c>
      <c r="V68" s="97">
        <v>108.58914900000001</v>
      </c>
      <c r="W68" s="97">
        <v>108.678696</v>
      </c>
      <c r="X68" s="97">
        <v>108.765869</v>
      </c>
      <c r="Y68" s="97">
        <v>108.850616</v>
      </c>
      <c r="Z68" s="97">
        <v>108.932877</v>
      </c>
      <c r="AA68" s="97">
        <v>109.012535</v>
      </c>
      <c r="AB68" s="97">
        <v>109.08955400000001</v>
      </c>
      <c r="AC68" s="97">
        <v>109.16387899999999</v>
      </c>
      <c r="AD68" s="97">
        <v>109.235382</v>
      </c>
      <c r="AE68" s="97">
        <v>109.304062</v>
      </c>
      <c r="AF68" s="97">
        <v>109.369827</v>
      </c>
      <c r="AG68" s="97">
        <v>109.43259399999999</v>
      </c>
      <c r="AH68" s="97">
        <v>109.49231</v>
      </c>
      <c r="AI68" s="97">
        <v>109.437332</v>
      </c>
      <c r="AJ68" s="97">
        <v>109.391251</v>
      </c>
      <c r="AK68" s="60">
        <v>3.0000000000000001E-6</v>
      </c>
    </row>
    <row r="70" spans="1:37" ht="15" customHeight="1" x14ac:dyDescent="0.25">
      <c r="A70" s="96" t="s">
        <v>407</v>
      </c>
      <c r="B70" s="57" t="s">
        <v>408</v>
      </c>
      <c r="C70" s="63">
        <v>236.25900300000001</v>
      </c>
      <c r="D70" s="63">
        <v>237.060562</v>
      </c>
      <c r="E70" s="63">
        <v>237.76503</v>
      </c>
      <c r="F70" s="63">
        <v>238.43888899999999</v>
      </c>
      <c r="G70" s="63">
        <v>239.09854100000001</v>
      </c>
      <c r="H70" s="63">
        <v>239.711578</v>
      </c>
      <c r="I70" s="63">
        <v>240.24525499999999</v>
      </c>
      <c r="J70" s="63">
        <v>240.77427700000001</v>
      </c>
      <c r="K70" s="63">
        <v>241.35845900000001</v>
      </c>
      <c r="L70" s="63">
        <v>241.871948</v>
      </c>
      <c r="M70" s="63">
        <v>242.303009</v>
      </c>
      <c r="N70" s="63">
        <v>242.66445899999999</v>
      </c>
      <c r="O70" s="63">
        <v>242.87593100000001</v>
      </c>
      <c r="P70" s="63">
        <v>242.82252500000001</v>
      </c>
      <c r="Q70" s="63">
        <v>242.45755</v>
      </c>
      <c r="R70" s="63">
        <v>241.58320599999999</v>
      </c>
      <c r="S70" s="63">
        <v>239.52969400000001</v>
      </c>
      <c r="T70" s="63">
        <v>238.89334099999999</v>
      </c>
      <c r="U70" s="63">
        <v>239.29054300000001</v>
      </c>
      <c r="V70" s="63">
        <v>239.64343299999999</v>
      </c>
      <c r="W70" s="63">
        <v>239.95526100000001</v>
      </c>
      <c r="X70" s="63">
        <v>240.22555500000001</v>
      </c>
      <c r="Y70" s="63">
        <v>240.45410200000001</v>
      </c>
      <c r="Z70" s="63">
        <v>240.64004499999999</v>
      </c>
      <c r="AA70" s="63">
        <v>240.77984599999999</v>
      </c>
      <c r="AB70" s="63">
        <v>240.87922699999999</v>
      </c>
      <c r="AC70" s="63">
        <v>240.942139</v>
      </c>
      <c r="AD70" s="63">
        <v>240.973816</v>
      </c>
      <c r="AE70" s="63">
        <v>240.986816</v>
      </c>
      <c r="AF70" s="63">
        <v>240.99580399999999</v>
      </c>
      <c r="AG70" s="63">
        <v>241.02160599999999</v>
      </c>
      <c r="AH70" s="63">
        <v>241.08538799999999</v>
      </c>
      <c r="AI70" s="63">
        <v>241.20442199999999</v>
      </c>
      <c r="AJ70" s="63">
        <v>241.39595</v>
      </c>
      <c r="AK70" s="64">
        <v>5.6599999999999999E-4</v>
      </c>
    </row>
    <row r="71" spans="1:37" ht="15" customHeight="1" x14ac:dyDescent="0.25">
      <c r="A71" s="96" t="s">
        <v>409</v>
      </c>
      <c r="B71" s="58" t="s">
        <v>410</v>
      </c>
      <c r="C71" s="97">
        <v>99.369827000000001</v>
      </c>
      <c r="D71" s="97">
        <v>99.438713000000007</v>
      </c>
      <c r="E71" s="97">
        <v>99.472228999999999</v>
      </c>
      <c r="F71" s="97">
        <v>99.505584999999996</v>
      </c>
      <c r="G71" s="97">
        <v>99.526343999999995</v>
      </c>
      <c r="H71" s="97">
        <v>99.541695000000004</v>
      </c>
      <c r="I71" s="97">
        <v>99.557747000000006</v>
      </c>
      <c r="J71" s="97">
        <v>99.547966000000002</v>
      </c>
      <c r="K71" s="97">
        <v>99.476646000000002</v>
      </c>
      <c r="L71" s="97">
        <v>99.396361999999996</v>
      </c>
      <c r="M71" s="97">
        <v>99.302657999999994</v>
      </c>
      <c r="N71" s="97">
        <v>99.182693</v>
      </c>
      <c r="O71" s="97">
        <v>99.048500000000004</v>
      </c>
      <c r="P71" s="97">
        <v>98.863533000000004</v>
      </c>
      <c r="Q71" s="97">
        <v>98.658394000000001</v>
      </c>
      <c r="R71" s="97">
        <v>98.430015999999995</v>
      </c>
      <c r="S71" s="97">
        <v>98.194892999999993</v>
      </c>
      <c r="T71" s="97">
        <v>97.939284999999998</v>
      </c>
      <c r="U71" s="97">
        <v>97.662361000000004</v>
      </c>
      <c r="V71" s="97">
        <v>97.363181999999995</v>
      </c>
      <c r="W71" s="97">
        <v>97.038230999999996</v>
      </c>
      <c r="X71" s="97">
        <v>96.680710000000005</v>
      </c>
      <c r="Y71" s="97">
        <v>96.284087999999997</v>
      </c>
      <c r="Z71" s="97">
        <v>95.842406999999994</v>
      </c>
      <c r="AA71" s="97">
        <v>95.347617999999997</v>
      </c>
      <c r="AB71" s="97">
        <v>94.802689000000001</v>
      </c>
      <c r="AC71" s="97">
        <v>94.208138000000005</v>
      </c>
      <c r="AD71" s="97">
        <v>93.565513999999993</v>
      </c>
      <c r="AE71" s="97">
        <v>92.884490999999997</v>
      </c>
      <c r="AF71" s="97">
        <v>92.177802999999997</v>
      </c>
      <c r="AG71" s="97">
        <v>91.466164000000006</v>
      </c>
      <c r="AH71" s="97">
        <v>90.772598000000002</v>
      </c>
      <c r="AI71" s="97">
        <v>90.117621999999997</v>
      </c>
      <c r="AJ71" s="97">
        <v>89.522925999999998</v>
      </c>
      <c r="AK71" s="60">
        <v>-3.277E-3</v>
      </c>
    </row>
    <row r="72" spans="1:37" ht="15" customHeight="1" x14ac:dyDescent="0.25">
      <c r="A72" s="96" t="s">
        <v>411</v>
      </c>
      <c r="B72" s="58" t="s">
        <v>412</v>
      </c>
      <c r="C72" s="97">
        <v>11.445287</v>
      </c>
      <c r="D72" s="97">
        <v>11.466092</v>
      </c>
      <c r="E72" s="97">
        <v>11.482542</v>
      </c>
      <c r="F72" s="97">
        <v>11.498786000000001</v>
      </c>
      <c r="G72" s="97">
        <v>11.513481000000001</v>
      </c>
      <c r="H72" s="97">
        <v>11.527476</v>
      </c>
      <c r="I72" s="97">
        <v>11.541475</v>
      </c>
      <c r="J72" s="97">
        <v>11.552413</v>
      </c>
      <c r="K72" s="97">
        <v>11.556156</v>
      </c>
      <c r="L72" s="97">
        <v>11.558802999999999</v>
      </c>
      <c r="M72" s="97">
        <v>11.55983</v>
      </c>
      <c r="N72" s="97">
        <v>11.557747000000001</v>
      </c>
      <c r="O72" s="97">
        <v>11.553972999999999</v>
      </c>
      <c r="P72" s="97">
        <v>11.544259</v>
      </c>
      <c r="Q72" s="97">
        <v>11.532173999999999</v>
      </c>
      <c r="R72" s="97">
        <v>11.517338000000001</v>
      </c>
      <c r="S72" s="97">
        <v>11.501655</v>
      </c>
      <c r="T72" s="97">
        <v>11.483509</v>
      </c>
      <c r="U72" s="97">
        <v>11.4628</v>
      </c>
      <c r="V72" s="97">
        <v>11.439425999999999</v>
      </c>
      <c r="W72" s="97">
        <v>11.412993999999999</v>
      </c>
      <c r="X72" s="97">
        <v>11.382687000000001</v>
      </c>
      <c r="Y72" s="97">
        <v>11.347727000000001</v>
      </c>
      <c r="Z72" s="97">
        <v>11.307388</v>
      </c>
      <c r="AA72" s="97">
        <v>11.260698</v>
      </c>
      <c r="AB72" s="97">
        <v>11.207986999999999</v>
      </c>
      <c r="AC72" s="97">
        <v>11.149298</v>
      </c>
      <c r="AD72" s="97">
        <v>11.084787</v>
      </c>
      <c r="AE72" s="97">
        <v>11.015580999999999</v>
      </c>
      <c r="AF72" s="97">
        <v>10.943103000000001</v>
      </c>
      <c r="AG72" s="97">
        <v>10.869602</v>
      </c>
      <c r="AH72" s="97">
        <v>10.797935000000001</v>
      </c>
      <c r="AI72" s="97">
        <v>10.730744</v>
      </c>
      <c r="AJ72" s="97">
        <v>10.670596</v>
      </c>
      <c r="AK72" s="60">
        <v>-2.2439999999999999E-3</v>
      </c>
    </row>
    <row r="73" spans="1:37" ht="15" customHeight="1" x14ac:dyDescent="0.25">
      <c r="A73" s="96" t="s">
        <v>413</v>
      </c>
      <c r="B73" s="58" t="s">
        <v>414</v>
      </c>
      <c r="C73" s="97">
        <v>1.4615E-2</v>
      </c>
      <c r="D73" s="97">
        <v>1.4637000000000001E-2</v>
      </c>
      <c r="E73" s="97">
        <v>1.4656000000000001E-2</v>
      </c>
      <c r="F73" s="97">
        <v>1.4678E-2</v>
      </c>
      <c r="G73" s="97">
        <v>1.4699E-2</v>
      </c>
      <c r="H73" s="97">
        <v>1.472E-2</v>
      </c>
      <c r="I73" s="97">
        <v>1.4742E-2</v>
      </c>
      <c r="J73" s="97">
        <v>1.4761E-2</v>
      </c>
      <c r="K73" s="97">
        <v>1.477E-2</v>
      </c>
      <c r="L73" s="97">
        <v>1.4777999999999999E-2</v>
      </c>
      <c r="M73" s="97">
        <v>1.4784E-2</v>
      </c>
      <c r="N73" s="97">
        <v>1.4785E-2</v>
      </c>
      <c r="O73" s="97">
        <v>1.4782999999999999E-2</v>
      </c>
      <c r="P73" s="97">
        <v>1.4774000000000001E-2</v>
      </c>
      <c r="Q73" s="97">
        <v>1.4761E-2</v>
      </c>
      <c r="R73" s="97">
        <v>1.4744E-2</v>
      </c>
      <c r="S73" s="97">
        <v>1.4725E-2</v>
      </c>
      <c r="T73" s="97">
        <v>1.4703000000000001E-2</v>
      </c>
      <c r="U73" s="97">
        <v>1.4677000000000001E-2</v>
      </c>
      <c r="V73" s="97">
        <v>1.4647E-2</v>
      </c>
      <c r="W73" s="97">
        <v>1.4612999999999999E-2</v>
      </c>
      <c r="X73" s="97">
        <v>1.4574E-2</v>
      </c>
      <c r="Y73" s="97">
        <v>1.4527999999999999E-2</v>
      </c>
      <c r="Z73" s="97">
        <v>1.4474000000000001E-2</v>
      </c>
      <c r="AA73" s="97">
        <v>1.4411999999999999E-2</v>
      </c>
      <c r="AB73" s="97">
        <v>1.4341E-2</v>
      </c>
      <c r="AC73" s="97">
        <v>1.4262E-2</v>
      </c>
      <c r="AD73" s="97">
        <v>1.4175E-2</v>
      </c>
      <c r="AE73" s="97">
        <v>1.4081E-2</v>
      </c>
      <c r="AF73" s="97">
        <v>1.3983000000000001E-2</v>
      </c>
      <c r="AG73" s="97">
        <v>1.3886000000000001E-2</v>
      </c>
      <c r="AH73" s="97">
        <v>1.3792E-2</v>
      </c>
      <c r="AI73" s="97">
        <v>1.3705E-2</v>
      </c>
      <c r="AJ73" s="97">
        <v>1.3627999999999999E-2</v>
      </c>
      <c r="AK73" s="60">
        <v>-2.2290000000000001E-3</v>
      </c>
    </row>
    <row r="74" spans="1:37" ht="15" customHeight="1" x14ac:dyDescent="0.25">
      <c r="A74" s="96" t="s">
        <v>415</v>
      </c>
      <c r="B74" s="58" t="s">
        <v>416</v>
      </c>
      <c r="C74" s="97">
        <v>63.032871</v>
      </c>
      <c r="D74" s="97">
        <v>62.981273999999999</v>
      </c>
      <c r="E74" s="97">
        <v>62.897621000000001</v>
      </c>
      <c r="F74" s="97">
        <v>62.801979000000003</v>
      </c>
      <c r="G74" s="97">
        <v>62.683661999999998</v>
      </c>
      <c r="H74" s="97">
        <v>62.542931000000003</v>
      </c>
      <c r="I74" s="97">
        <v>62.378132000000001</v>
      </c>
      <c r="J74" s="97">
        <v>62.165900999999998</v>
      </c>
      <c r="K74" s="97">
        <v>61.875275000000002</v>
      </c>
      <c r="L74" s="97">
        <v>61.527450999999999</v>
      </c>
      <c r="M74" s="97">
        <v>61.103484999999999</v>
      </c>
      <c r="N74" s="97">
        <v>60.572758</v>
      </c>
      <c r="O74" s="97">
        <v>59.908130999999997</v>
      </c>
      <c r="P74" s="97">
        <v>59.032299000000002</v>
      </c>
      <c r="Q74" s="97">
        <v>57.865509000000003</v>
      </c>
      <c r="R74" s="97">
        <v>56.198985999999998</v>
      </c>
      <c r="S74" s="97">
        <v>53.456135000000003</v>
      </c>
      <c r="T74" s="97">
        <v>52.173183000000002</v>
      </c>
      <c r="U74" s="97">
        <v>51.962135000000004</v>
      </c>
      <c r="V74" s="97">
        <v>51.739505999999999</v>
      </c>
      <c r="W74" s="97">
        <v>51.502856999999999</v>
      </c>
      <c r="X74" s="97">
        <v>51.248618999999998</v>
      </c>
      <c r="Y74" s="97">
        <v>50.973309</v>
      </c>
      <c r="Z74" s="97">
        <v>50.673667999999999</v>
      </c>
      <c r="AA74" s="97">
        <v>50.345627</v>
      </c>
      <c r="AB74" s="97">
        <v>49.990929000000001</v>
      </c>
      <c r="AC74" s="97">
        <v>49.610050000000001</v>
      </c>
      <c r="AD74" s="97">
        <v>49.204002000000003</v>
      </c>
      <c r="AE74" s="97">
        <v>48.778145000000002</v>
      </c>
      <c r="AF74" s="97">
        <v>48.340107000000003</v>
      </c>
      <c r="AG74" s="97">
        <v>47.902363000000001</v>
      </c>
      <c r="AH74" s="97">
        <v>47.477080999999998</v>
      </c>
      <c r="AI74" s="97">
        <v>47.073569999999997</v>
      </c>
      <c r="AJ74" s="97">
        <v>46.701732999999997</v>
      </c>
      <c r="AK74" s="60">
        <v>-9.3019999999999995E-3</v>
      </c>
    </row>
    <row r="75" spans="1:37" ht="15" customHeight="1" x14ac:dyDescent="0.25">
      <c r="A75" s="96" t="s">
        <v>417</v>
      </c>
      <c r="B75" s="58" t="s">
        <v>418</v>
      </c>
      <c r="C75" s="97">
        <v>22.909573000000002</v>
      </c>
      <c r="D75" s="97">
        <v>22.948392999999999</v>
      </c>
      <c r="E75" s="97">
        <v>22.977685999999999</v>
      </c>
      <c r="F75" s="97">
        <v>23.005244999999999</v>
      </c>
      <c r="G75" s="97">
        <v>23.027850999999998</v>
      </c>
      <c r="H75" s="97">
        <v>23.047478000000002</v>
      </c>
      <c r="I75" s="97">
        <v>23.065909999999999</v>
      </c>
      <c r="J75" s="97">
        <v>23.077224999999999</v>
      </c>
      <c r="K75" s="97">
        <v>23.073387</v>
      </c>
      <c r="L75" s="97">
        <v>23.066811000000001</v>
      </c>
      <c r="M75" s="97">
        <v>23.056746</v>
      </c>
      <c r="N75" s="97">
        <v>23.040264000000001</v>
      </c>
      <c r="O75" s="97">
        <v>23.020389999999999</v>
      </c>
      <c r="P75" s="97">
        <v>22.988669999999999</v>
      </c>
      <c r="Q75" s="97">
        <v>22.952103000000001</v>
      </c>
      <c r="R75" s="97">
        <v>22.909908000000001</v>
      </c>
      <c r="S75" s="97">
        <v>22.865794999999999</v>
      </c>
      <c r="T75" s="97">
        <v>22.816597000000002</v>
      </c>
      <c r="U75" s="97">
        <v>22.762229999999999</v>
      </c>
      <c r="V75" s="97">
        <v>22.702724</v>
      </c>
      <c r="W75" s="97">
        <v>22.637530999999999</v>
      </c>
      <c r="X75" s="97">
        <v>22.565052000000001</v>
      </c>
      <c r="Y75" s="97">
        <v>22.483809999999998</v>
      </c>
      <c r="Z75" s="97">
        <v>22.392496000000001</v>
      </c>
      <c r="AA75" s="97">
        <v>22.289165000000001</v>
      </c>
      <c r="AB75" s="97">
        <v>22.174461000000001</v>
      </c>
      <c r="AC75" s="97">
        <v>22.048438999999998</v>
      </c>
      <c r="AD75" s="97">
        <v>21.911407000000001</v>
      </c>
      <c r="AE75" s="97">
        <v>21.765518</v>
      </c>
      <c r="AF75" s="97">
        <v>21.613475999999999</v>
      </c>
      <c r="AG75" s="97">
        <v>21.45956</v>
      </c>
      <c r="AH75" s="97">
        <v>21.308823</v>
      </c>
      <c r="AI75" s="97">
        <v>21.166450999999999</v>
      </c>
      <c r="AJ75" s="97">
        <v>21.038235</v>
      </c>
      <c r="AK75" s="60">
        <v>-2.712E-3</v>
      </c>
    </row>
    <row r="76" spans="1:37" ht="15" customHeight="1" x14ac:dyDescent="0.25">
      <c r="A76" s="96" t="s">
        <v>419</v>
      </c>
      <c r="B76" s="58" t="s">
        <v>85</v>
      </c>
      <c r="C76" s="97">
        <v>1.462669</v>
      </c>
      <c r="D76" s="97">
        <v>1.4672320000000001</v>
      </c>
      <c r="E76" s="97">
        <v>1.4711719999999999</v>
      </c>
      <c r="F76" s="97">
        <v>1.474985</v>
      </c>
      <c r="G76" s="97">
        <v>1.478472</v>
      </c>
      <c r="H76" s="97">
        <v>1.481765</v>
      </c>
      <c r="I76" s="97">
        <v>1.484974</v>
      </c>
      <c r="J76" s="97">
        <v>1.4877100000000001</v>
      </c>
      <c r="K76" s="97">
        <v>1.489452</v>
      </c>
      <c r="L76" s="97">
        <v>1.4910000000000001</v>
      </c>
      <c r="M76" s="97">
        <v>1.492302</v>
      </c>
      <c r="N76" s="97">
        <v>1.493169</v>
      </c>
      <c r="O76" s="97">
        <v>1.4937929999999999</v>
      </c>
      <c r="P76" s="97">
        <v>1.4936259999999999</v>
      </c>
      <c r="Q76" s="97">
        <v>1.4931209999999999</v>
      </c>
      <c r="R76" s="97">
        <v>1.4922260000000001</v>
      </c>
      <c r="S76" s="97">
        <v>1.4911779999999999</v>
      </c>
      <c r="T76" s="97">
        <v>1.489771</v>
      </c>
      <c r="U76" s="97">
        <v>1.488</v>
      </c>
      <c r="V76" s="97">
        <v>1.4858659999999999</v>
      </c>
      <c r="W76" s="97">
        <v>1.4833400000000001</v>
      </c>
      <c r="X76" s="97">
        <v>1.4803170000000001</v>
      </c>
      <c r="Y76" s="97">
        <v>1.4766999999999999</v>
      </c>
      <c r="Z76" s="97">
        <v>1.472399</v>
      </c>
      <c r="AA76" s="97">
        <v>1.467285</v>
      </c>
      <c r="AB76" s="97">
        <v>1.4613959999999999</v>
      </c>
      <c r="AC76" s="97">
        <v>1.454731</v>
      </c>
      <c r="AD76" s="97">
        <v>1.4473069999999999</v>
      </c>
      <c r="AE76" s="97">
        <v>1.4392640000000001</v>
      </c>
      <c r="AF76" s="97">
        <v>1.430741</v>
      </c>
      <c r="AG76" s="97">
        <v>1.4219539999999999</v>
      </c>
      <c r="AH76" s="97">
        <v>1.413276</v>
      </c>
      <c r="AI76" s="97">
        <v>1.405116</v>
      </c>
      <c r="AJ76" s="97">
        <v>1.3978870000000001</v>
      </c>
      <c r="AK76" s="60">
        <v>-1.5120000000000001E-3</v>
      </c>
    </row>
    <row r="77" spans="1:37" ht="15" customHeight="1" x14ac:dyDescent="0.25">
      <c r="A77" s="96" t="s">
        <v>420</v>
      </c>
      <c r="B77" s="58" t="s">
        <v>421</v>
      </c>
      <c r="C77" s="97">
        <v>0.49046699999999999</v>
      </c>
      <c r="D77" s="97">
        <v>0.54665799999999998</v>
      </c>
      <c r="E77" s="97">
        <v>0.61404999999999998</v>
      </c>
      <c r="F77" s="97">
        <v>0.69532799999999995</v>
      </c>
      <c r="G77" s="97">
        <v>0.793516</v>
      </c>
      <c r="H77" s="97">
        <v>0.91260799999999997</v>
      </c>
      <c r="I77" s="97">
        <v>1.057723</v>
      </c>
      <c r="J77" s="97">
        <v>1.2351000000000001</v>
      </c>
      <c r="K77" s="97">
        <v>1.4527060000000001</v>
      </c>
      <c r="L77" s="97">
        <v>1.7225729999999999</v>
      </c>
      <c r="M77" s="97">
        <v>2.060505</v>
      </c>
      <c r="N77" s="97">
        <v>2.4889230000000002</v>
      </c>
      <c r="O77" s="97">
        <v>3.0423460000000002</v>
      </c>
      <c r="P77" s="97">
        <v>3.7747869999999999</v>
      </c>
      <c r="Q77" s="97">
        <v>4.7855939999999997</v>
      </c>
      <c r="R77" s="97">
        <v>6.2816559999999999</v>
      </c>
      <c r="S77" s="97">
        <v>8.8502270000000003</v>
      </c>
      <c r="T77" s="97">
        <v>9.9463259999999991</v>
      </c>
      <c r="U77" s="97">
        <v>9.9573160000000005</v>
      </c>
      <c r="V77" s="97">
        <v>9.9657990000000005</v>
      </c>
      <c r="W77" s="97">
        <v>9.9716830000000005</v>
      </c>
      <c r="X77" s="97">
        <v>9.9742409999999992</v>
      </c>
      <c r="Y77" s="97">
        <v>9.9728019999999997</v>
      </c>
      <c r="Z77" s="97">
        <v>9.9667870000000001</v>
      </c>
      <c r="AA77" s="97">
        <v>9.9552619999999994</v>
      </c>
      <c r="AB77" s="97">
        <v>9.9384370000000004</v>
      </c>
      <c r="AC77" s="97">
        <v>9.9162520000000001</v>
      </c>
      <c r="AD77" s="97">
        <v>9.8887789999999995</v>
      </c>
      <c r="AE77" s="97">
        <v>9.8569019999999998</v>
      </c>
      <c r="AF77" s="97">
        <v>9.8214330000000007</v>
      </c>
      <c r="AG77" s="97">
        <v>9.7839189999999991</v>
      </c>
      <c r="AH77" s="97">
        <v>9.7468699999999995</v>
      </c>
      <c r="AI77" s="97">
        <v>9.7132710000000007</v>
      </c>
      <c r="AJ77" s="97">
        <v>9.6861160000000002</v>
      </c>
      <c r="AK77" s="60">
        <v>9.3991000000000005E-2</v>
      </c>
    </row>
    <row r="78" spans="1:37" ht="15" customHeight="1" x14ac:dyDescent="0.25">
      <c r="A78" s="96" t="s">
        <v>422</v>
      </c>
      <c r="B78" s="58" t="s">
        <v>423</v>
      </c>
      <c r="C78" s="97">
        <v>1.4345E-2</v>
      </c>
      <c r="D78" s="97">
        <v>1.4429000000000001E-2</v>
      </c>
      <c r="E78" s="97">
        <v>1.4507000000000001E-2</v>
      </c>
      <c r="F78" s="97">
        <v>1.4583E-2</v>
      </c>
      <c r="G78" s="97">
        <v>1.4655E-2</v>
      </c>
      <c r="H78" s="97">
        <v>1.4723999999999999E-2</v>
      </c>
      <c r="I78" s="97">
        <v>1.4792E-2</v>
      </c>
      <c r="J78" s="97">
        <v>1.4853999999999999E-2</v>
      </c>
      <c r="K78" s="97">
        <v>1.4905E-2</v>
      </c>
      <c r="L78" s="97">
        <v>1.4954E-2</v>
      </c>
      <c r="M78" s="97">
        <v>1.4999999999999999E-2</v>
      </c>
      <c r="N78" s="97">
        <v>1.5041000000000001E-2</v>
      </c>
      <c r="O78" s="97">
        <v>1.508E-2</v>
      </c>
      <c r="P78" s="97">
        <v>1.511E-2</v>
      </c>
      <c r="Q78" s="97">
        <v>1.5136999999999999E-2</v>
      </c>
      <c r="R78" s="97">
        <v>1.516E-2</v>
      </c>
      <c r="S78" s="97">
        <v>1.5180000000000001E-2</v>
      </c>
      <c r="T78" s="97">
        <v>1.5195999999999999E-2</v>
      </c>
      <c r="U78" s="97">
        <v>1.5209E-2</v>
      </c>
      <c r="V78" s="97">
        <v>1.5217E-2</v>
      </c>
      <c r="W78" s="97">
        <v>1.5221E-2</v>
      </c>
      <c r="X78" s="97">
        <v>1.5221E-2</v>
      </c>
      <c r="Y78" s="97">
        <v>1.5214E-2</v>
      </c>
      <c r="Z78" s="97">
        <v>1.52E-2</v>
      </c>
      <c r="AA78" s="97">
        <v>1.5178000000000001E-2</v>
      </c>
      <c r="AB78" s="97">
        <v>1.5148E-2</v>
      </c>
      <c r="AC78" s="97">
        <v>1.5108999999999999E-2</v>
      </c>
      <c r="AD78" s="97">
        <v>1.5063E-2</v>
      </c>
      <c r="AE78" s="97">
        <v>1.5009E-2</v>
      </c>
      <c r="AF78" s="97">
        <v>1.4951000000000001E-2</v>
      </c>
      <c r="AG78" s="97">
        <v>1.4888999999999999E-2</v>
      </c>
      <c r="AH78" s="97">
        <v>1.4827E-2</v>
      </c>
      <c r="AI78" s="97">
        <v>1.4770999999999999E-2</v>
      </c>
      <c r="AJ78" s="97">
        <v>1.4725E-2</v>
      </c>
      <c r="AK78" s="60">
        <v>6.3500000000000004E-4</v>
      </c>
    </row>
    <row r="79" spans="1:37" ht="15" customHeight="1" x14ac:dyDescent="0.25">
      <c r="A79" s="96" t="s">
        <v>424</v>
      </c>
      <c r="B79" s="58" t="s">
        <v>425</v>
      </c>
      <c r="C79" s="97">
        <v>32.039715000000001</v>
      </c>
      <c r="D79" s="97">
        <v>32.314650999999998</v>
      </c>
      <c r="E79" s="97">
        <v>32.579014000000001</v>
      </c>
      <c r="F79" s="97">
        <v>32.846046000000001</v>
      </c>
      <c r="G79" s="97">
        <v>33.110317000000002</v>
      </c>
      <c r="H79" s="97">
        <v>33.374206999999998</v>
      </c>
      <c r="I79" s="97">
        <v>33.639603000000001</v>
      </c>
      <c r="J79" s="97">
        <v>33.897376999999999</v>
      </c>
      <c r="K79" s="97">
        <v>34.139076000000003</v>
      </c>
      <c r="L79" s="97">
        <v>34.378258000000002</v>
      </c>
      <c r="M79" s="97">
        <v>34.613281000000001</v>
      </c>
      <c r="N79" s="97">
        <v>34.839770999999999</v>
      </c>
      <c r="O79" s="97">
        <v>35.061768000000001</v>
      </c>
      <c r="P79" s="97">
        <v>35.280872000000002</v>
      </c>
      <c r="Q79" s="97">
        <v>35.495044999999998</v>
      </c>
      <c r="R79" s="97">
        <v>35.703170999999998</v>
      </c>
      <c r="S79" s="97">
        <v>35.912951999999997</v>
      </c>
      <c r="T79" s="97">
        <v>36.119307999999997</v>
      </c>
      <c r="U79" s="97">
        <v>36.321995000000001</v>
      </c>
      <c r="V79" s="97">
        <v>36.520729000000003</v>
      </c>
      <c r="W79" s="97">
        <v>36.715229000000001</v>
      </c>
      <c r="X79" s="97">
        <v>36.905312000000002</v>
      </c>
      <c r="Y79" s="97">
        <v>37.090851000000001</v>
      </c>
      <c r="Z79" s="97">
        <v>37.271832000000003</v>
      </c>
      <c r="AA79" s="97">
        <v>37.44838</v>
      </c>
      <c r="AB79" s="97">
        <v>37.620724000000003</v>
      </c>
      <c r="AC79" s="97">
        <v>37.789070000000002</v>
      </c>
      <c r="AD79" s="97">
        <v>37.953735000000002</v>
      </c>
      <c r="AE79" s="97">
        <v>38.115043999999997</v>
      </c>
      <c r="AF79" s="97">
        <v>38.273403000000002</v>
      </c>
      <c r="AG79" s="97">
        <v>38.429110999999999</v>
      </c>
      <c r="AH79" s="97">
        <v>38.582664000000001</v>
      </c>
      <c r="AI79" s="97">
        <v>38.734631</v>
      </c>
      <c r="AJ79" s="97">
        <v>38.885581999999999</v>
      </c>
      <c r="AK79" s="60">
        <v>5.8009999999999997E-3</v>
      </c>
    </row>
    <row r="80" spans="1:37" ht="15" customHeight="1" x14ac:dyDescent="0.25">
      <c r="A80" s="96" t="s">
        <v>426</v>
      </c>
      <c r="B80" s="58" t="s">
        <v>412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60" t="s">
        <v>146</v>
      </c>
    </row>
    <row r="81" spans="1:37" ht="15" customHeight="1" x14ac:dyDescent="0.25">
      <c r="A81" s="96" t="s">
        <v>427</v>
      </c>
      <c r="B81" s="58" t="s">
        <v>414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60" t="s">
        <v>146</v>
      </c>
    </row>
    <row r="82" spans="1:37" ht="15" customHeight="1" x14ac:dyDescent="0.25">
      <c r="A82" s="96" t="s">
        <v>428</v>
      </c>
      <c r="B82" s="58" t="s">
        <v>416</v>
      </c>
      <c r="C82" s="97">
        <v>32.039715000000001</v>
      </c>
      <c r="D82" s="97">
        <v>32.314650999999998</v>
      </c>
      <c r="E82" s="97">
        <v>32.579014000000001</v>
      </c>
      <c r="F82" s="97">
        <v>32.846046000000001</v>
      </c>
      <c r="G82" s="97">
        <v>33.110317000000002</v>
      </c>
      <c r="H82" s="97">
        <v>33.374206999999998</v>
      </c>
      <c r="I82" s="97">
        <v>33.639603000000001</v>
      </c>
      <c r="J82" s="97">
        <v>33.897376999999999</v>
      </c>
      <c r="K82" s="97">
        <v>34.139076000000003</v>
      </c>
      <c r="L82" s="97">
        <v>34.378258000000002</v>
      </c>
      <c r="M82" s="97">
        <v>34.613281000000001</v>
      </c>
      <c r="N82" s="97">
        <v>34.839770999999999</v>
      </c>
      <c r="O82" s="97">
        <v>35.061768000000001</v>
      </c>
      <c r="P82" s="97">
        <v>35.280872000000002</v>
      </c>
      <c r="Q82" s="97">
        <v>35.495044999999998</v>
      </c>
      <c r="R82" s="97">
        <v>35.703170999999998</v>
      </c>
      <c r="S82" s="97">
        <v>35.912951999999997</v>
      </c>
      <c r="T82" s="97">
        <v>36.119307999999997</v>
      </c>
      <c r="U82" s="97">
        <v>36.321995000000001</v>
      </c>
      <c r="V82" s="97">
        <v>36.520729000000003</v>
      </c>
      <c r="W82" s="97">
        <v>36.715229000000001</v>
      </c>
      <c r="X82" s="97">
        <v>36.905312000000002</v>
      </c>
      <c r="Y82" s="97">
        <v>37.090851000000001</v>
      </c>
      <c r="Z82" s="97">
        <v>37.271832000000003</v>
      </c>
      <c r="AA82" s="97">
        <v>37.44838</v>
      </c>
      <c r="AB82" s="97">
        <v>37.620724000000003</v>
      </c>
      <c r="AC82" s="97">
        <v>37.789070000000002</v>
      </c>
      <c r="AD82" s="97">
        <v>37.953735000000002</v>
      </c>
      <c r="AE82" s="97">
        <v>38.115043999999997</v>
      </c>
      <c r="AF82" s="97">
        <v>38.273403000000002</v>
      </c>
      <c r="AG82" s="97">
        <v>38.429110999999999</v>
      </c>
      <c r="AH82" s="97">
        <v>38.582664000000001</v>
      </c>
      <c r="AI82" s="97">
        <v>38.734631</v>
      </c>
      <c r="AJ82" s="97">
        <v>38.885581999999999</v>
      </c>
      <c r="AK82" s="60">
        <v>5.8009999999999997E-3</v>
      </c>
    </row>
    <row r="83" spans="1:37" ht="15" customHeight="1" x14ac:dyDescent="0.25">
      <c r="A83" s="96" t="s">
        <v>429</v>
      </c>
      <c r="B83" s="58" t="s">
        <v>418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60" t="s">
        <v>146</v>
      </c>
    </row>
    <row r="84" spans="1:37" ht="15" customHeight="1" x14ac:dyDescent="0.25">
      <c r="A84" s="96" t="s">
        <v>430</v>
      </c>
      <c r="B84" s="58" t="s">
        <v>85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60" t="s">
        <v>146</v>
      </c>
    </row>
    <row r="85" spans="1:37" ht="15" customHeight="1" x14ac:dyDescent="0.25">
      <c r="A85" s="96" t="s">
        <v>431</v>
      </c>
      <c r="B85" s="58" t="s">
        <v>421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60" t="s">
        <v>146</v>
      </c>
    </row>
    <row r="86" spans="1:37" ht="15" customHeight="1" x14ac:dyDescent="0.25">
      <c r="A86" s="96" t="s">
        <v>432</v>
      </c>
      <c r="B86" s="58" t="s">
        <v>423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60" t="s">
        <v>146</v>
      </c>
    </row>
    <row r="87" spans="1:37" ht="15" customHeight="1" x14ac:dyDescent="0.25">
      <c r="A87" s="96" t="s">
        <v>433</v>
      </c>
      <c r="B87" s="58" t="s">
        <v>434</v>
      </c>
      <c r="C87" s="97">
        <v>105.36889600000001</v>
      </c>
      <c r="D87" s="97">
        <v>105.882927</v>
      </c>
      <c r="E87" s="97">
        <v>106.356987</v>
      </c>
      <c r="F87" s="97">
        <v>106.811852</v>
      </c>
      <c r="G87" s="97">
        <v>107.284744</v>
      </c>
      <c r="H87" s="97">
        <v>107.73774</v>
      </c>
      <c r="I87" s="97">
        <v>108.135147</v>
      </c>
      <c r="J87" s="97">
        <v>108.59365099999999</v>
      </c>
      <c r="K87" s="97">
        <v>109.225121</v>
      </c>
      <c r="L87" s="97">
        <v>109.849632</v>
      </c>
      <c r="M87" s="97">
        <v>110.47736399999999</v>
      </c>
      <c r="N87" s="97">
        <v>111.160736</v>
      </c>
      <c r="O87" s="97">
        <v>111.83788300000001</v>
      </c>
      <c r="P87" s="97">
        <v>112.48278000000001</v>
      </c>
      <c r="Q87" s="97">
        <v>113.11958300000001</v>
      </c>
      <c r="R87" s="97">
        <v>113.761589</v>
      </c>
      <c r="S87" s="97">
        <v>114.301987</v>
      </c>
      <c r="T87" s="97">
        <v>114.810982</v>
      </c>
      <c r="U87" s="97">
        <v>115.29338799999999</v>
      </c>
      <c r="V87" s="97">
        <v>115.75518</v>
      </c>
      <c r="W87" s="97">
        <v>116.203316</v>
      </c>
      <c r="X87" s="97">
        <v>116.64357</v>
      </c>
      <c r="Y87" s="97">
        <v>117.081703</v>
      </c>
      <c r="Z87" s="97">
        <v>117.522255</v>
      </c>
      <c r="AA87" s="97">
        <v>117.968689</v>
      </c>
      <c r="AB87" s="97">
        <v>118.42372899999999</v>
      </c>
      <c r="AC87" s="97">
        <v>118.890556</v>
      </c>
      <c r="AD87" s="97">
        <v>119.372574</v>
      </c>
      <c r="AE87" s="97">
        <v>119.87326</v>
      </c>
      <c r="AF87" s="97">
        <v>120.394981</v>
      </c>
      <c r="AG87" s="97">
        <v>120.93901099999999</v>
      </c>
      <c r="AH87" s="97">
        <v>121.5056</v>
      </c>
      <c r="AI87" s="97">
        <v>122.093918</v>
      </c>
      <c r="AJ87" s="97">
        <v>122.70192</v>
      </c>
      <c r="AK87" s="60">
        <v>4.6179999999999997E-3</v>
      </c>
    </row>
    <row r="88" spans="1:37" ht="15" customHeight="1" x14ac:dyDescent="0.25">
      <c r="A88" s="96" t="s">
        <v>435</v>
      </c>
      <c r="B88" s="58" t="s">
        <v>412</v>
      </c>
      <c r="C88" s="97">
        <v>11.694694</v>
      </c>
      <c r="D88" s="97">
        <v>11.751745</v>
      </c>
      <c r="E88" s="97">
        <v>11.804358000000001</v>
      </c>
      <c r="F88" s="97">
        <v>11.854843000000001</v>
      </c>
      <c r="G88" s="97">
        <v>11.90733</v>
      </c>
      <c r="H88" s="97">
        <v>11.957606</v>
      </c>
      <c r="I88" s="97">
        <v>12.001713000000001</v>
      </c>
      <c r="J88" s="97">
        <v>12.052602</v>
      </c>
      <c r="K88" s="97">
        <v>12.122687000000001</v>
      </c>
      <c r="L88" s="97">
        <v>12.192</v>
      </c>
      <c r="M88" s="97">
        <v>12.261673</v>
      </c>
      <c r="N88" s="97">
        <v>12.337517</v>
      </c>
      <c r="O88" s="97">
        <v>12.412673</v>
      </c>
      <c r="P88" s="97">
        <v>12.484251</v>
      </c>
      <c r="Q88" s="97">
        <v>12.554926999999999</v>
      </c>
      <c r="R88" s="97">
        <v>12.626182</v>
      </c>
      <c r="S88" s="97">
        <v>12.686161</v>
      </c>
      <c r="T88" s="97">
        <v>12.742651</v>
      </c>
      <c r="U88" s="97">
        <v>12.796194</v>
      </c>
      <c r="V88" s="97">
        <v>12.847446</v>
      </c>
      <c r="W88" s="97">
        <v>12.897185</v>
      </c>
      <c r="X88" s="97">
        <v>12.946047</v>
      </c>
      <c r="Y88" s="97">
        <v>12.994674</v>
      </c>
      <c r="Z88" s="97">
        <v>13.043573</v>
      </c>
      <c r="AA88" s="97">
        <v>13.093121</v>
      </c>
      <c r="AB88" s="97">
        <v>13.143623</v>
      </c>
      <c r="AC88" s="97">
        <v>13.195437</v>
      </c>
      <c r="AD88" s="97">
        <v>13.248934999999999</v>
      </c>
      <c r="AE88" s="97">
        <v>13.304506</v>
      </c>
      <c r="AF88" s="97">
        <v>13.362410000000001</v>
      </c>
      <c r="AG88" s="97">
        <v>13.422791</v>
      </c>
      <c r="AH88" s="97">
        <v>13.485676</v>
      </c>
      <c r="AI88" s="97">
        <v>13.550972</v>
      </c>
      <c r="AJ88" s="97">
        <v>13.618452</v>
      </c>
      <c r="AK88" s="60">
        <v>4.6179999999999997E-3</v>
      </c>
    </row>
    <row r="89" spans="1:37" ht="15" customHeight="1" x14ac:dyDescent="0.25">
      <c r="A89" s="96" t="s">
        <v>436</v>
      </c>
      <c r="B89" s="58" t="s">
        <v>414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60" t="s">
        <v>146</v>
      </c>
    </row>
    <row r="90" spans="1:37" ht="15" customHeight="1" x14ac:dyDescent="0.25">
      <c r="A90" s="96" t="s">
        <v>437</v>
      </c>
      <c r="B90" s="58" t="s">
        <v>416</v>
      </c>
      <c r="C90" s="97">
        <v>92.708397000000005</v>
      </c>
      <c r="D90" s="97">
        <v>93.138869999999997</v>
      </c>
      <c r="E90" s="97">
        <v>93.535438999999997</v>
      </c>
      <c r="F90" s="97">
        <v>93.910033999999996</v>
      </c>
      <c r="G90" s="97">
        <v>94.299271000000005</v>
      </c>
      <c r="H90" s="97">
        <v>94.670967000000005</v>
      </c>
      <c r="I90" s="97">
        <v>94.992751999999996</v>
      </c>
      <c r="J90" s="97">
        <v>95.366325000000003</v>
      </c>
      <c r="K90" s="97">
        <v>95.890761999999995</v>
      </c>
      <c r="L90" s="97">
        <v>96.408051</v>
      </c>
      <c r="M90" s="97">
        <v>96.925147999999993</v>
      </c>
      <c r="N90" s="97">
        <v>97.489684999999994</v>
      </c>
      <c r="O90" s="97">
        <v>98.050026000000003</v>
      </c>
      <c r="P90" s="97">
        <v>98.580726999999996</v>
      </c>
      <c r="Q90" s="97">
        <v>99.103240999999997</v>
      </c>
      <c r="R90" s="97">
        <v>99.628829999999994</v>
      </c>
      <c r="S90" s="97">
        <v>100.06416299999999</v>
      </c>
      <c r="T90" s="97">
        <v>100.471107</v>
      </c>
      <c r="U90" s="97">
        <v>100.85348500000001</v>
      </c>
      <c r="V90" s="97">
        <v>101.216263</v>
      </c>
      <c r="W90" s="97">
        <v>101.566948</v>
      </c>
      <c r="X90" s="97">
        <v>101.909584</v>
      </c>
      <c r="Y90" s="97">
        <v>102.24928300000001</v>
      </c>
      <c r="Z90" s="97">
        <v>102.590256</v>
      </c>
      <c r="AA90" s="97">
        <v>102.93573000000001</v>
      </c>
      <c r="AB90" s="97">
        <v>103.28775</v>
      </c>
      <c r="AC90" s="97">
        <v>103.64975</v>
      </c>
      <c r="AD90" s="97">
        <v>104.02514600000001</v>
      </c>
      <c r="AE90" s="97">
        <v>104.416489</v>
      </c>
      <c r="AF90" s="97">
        <v>104.826347</v>
      </c>
      <c r="AG90" s="97">
        <v>105.255989</v>
      </c>
      <c r="AH90" s="97">
        <v>105.704948</v>
      </c>
      <c r="AI90" s="97">
        <v>106.173073</v>
      </c>
      <c r="AJ90" s="97">
        <v>106.658134</v>
      </c>
      <c r="AK90" s="60">
        <v>4.2449999999999996E-3</v>
      </c>
    </row>
    <row r="91" spans="1:37" ht="15" customHeight="1" x14ac:dyDescent="0.25">
      <c r="A91" s="96" t="s">
        <v>438</v>
      </c>
      <c r="B91" s="58" t="s">
        <v>418</v>
      </c>
      <c r="C91" s="97">
        <v>0.875552</v>
      </c>
      <c r="D91" s="97">
        <v>0.90161800000000003</v>
      </c>
      <c r="E91" s="97">
        <v>0.92608699999999999</v>
      </c>
      <c r="F91" s="97">
        <v>0.95548200000000005</v>
      </c>
      <c r="G91" s="97">
        <v>0.98624800000000001</v>
      </c>
      <c r="H91" s="97">
        <v>1.0168809999999999</v>
      </c>
      <c r="I91" s="97">
        <v>1.048062</v>
      </c>
      <c r="J91" s="97">
        <v>1.081704</v>
      </c>
      <c r="K91" s="97">
        <v>1.1181099999999999</v>
      </c>
      <c r="L91" s="97">
        <v>1.1554880000000001</v>
      </c>
      <c r="M91" s="97">
        <v>1.1959169999999999</v>
      </c>
      <c r="N91" s="97">
        <v>1.238321</v>
      </c>
      <c r="O91" s="97">
        <v>1.279385</v>
      </c>
      <c r="P91" s="97">
        <v>1.3214600000000001</v>
      </c>
      <c r="Q91" s="97">
        <v>1.364525</v>
      </c>
      <c r="R91" s="97">
        <v>1.4091359999999999</v>
      </c>
      <c r="S91" s="97">
        <v>1.4537599999999999</v>
      </c>
      <c r="T91" s="97">
        <v>1.498877</v>
      </c>
      <c r="U91" s="97">
        <v>1.5449550000000001</v>
      </c>
      <c r="V91" s="97">
        <v>1.59232</v>
      </c>
      <c r="W91" s="97">
        <v>1.639645</v>
      </c>
      <c r="X91" s="97">
        <v>1.6880310000000001</v>
      </c>
      <c r="Y91" s="97">
        <v>1.7374540000000001</v>
      </c>
      <c r="Z91" s="97">
        <v>1.787768</v>
      </c>
      <c r="AA91" s="97">
        <v>1.838789</v>
      </c>
      <c r="AB91" s="97">
        <v>1.8909260000000001</v>
      </c>
      <c r="AC91" s="97">
        <v>1.943532</v>
      </c>
      <c r="AD91" s="97">
        <v>1.9962500000000001</v>
      </c>
      <c r="AE91" s="97">
        <v>2.0495920000000001</v>
      </c>
      <c r="AF91" s="97">
        <v>2.1030989999999998</v>
      </c>
      <c r="AG91" s="97">
        <v>2.1566429999999999</v>
      </c>
      <c r="AH91" s="97">
        <v>2.2109000000000001</v>
      </c>
      <c r="AI91" s="97">
        <v>2.265298</v>
      </c>
      <c r="AJ91" s="97">
        <v>2.320227</v>
      </c>
      <c r="AK91" s="60">
        <v>2.9978999999999999E-2</v>
      </c>
    </row>
    <row r="92" spans="1:37" ht="15" customHeight="1" x14ac:dyDescent="0.25">
      <c r="A92" s="96" t="s">
        <v>439</v>
      </c>
      <c r="B92" s="58" t="s">
        <v>85</v>
      </c>
      <c r="C92" s="97">
        <v>9.0253E-2</v>
      </c>
      <c r="D92" s="97">
        <v>9.0692999999999996E-2</v>
      </c>
      <c r="E92" s="97">
        <v>9.1098999999999999E-2</v>
      </c>
      <c r="F92" s="97">
        <v>9.1489000000000001E-2</v>
      </c>
      <c r="G92" s="97">
        <v>9.1894000000000003E-2</v>
      </c>
      <c r="H92" s="97">
        <v>9.2282000000000003E-2</v>
      </c>
      <c r="I92" s="97">
        <v>9.2621999999999996E-2</v>
      </c>
      <c r="J92" s="97">
        <v>9.3015E-2</v>
      </c>
      <c r="K92" s="97">
        <v>9.3556E-2</v>
      </c>
      <c r="L92" s="97">
        <v>9.4090999999999994E-2</v>
      </c>
      <c r="M92" s="97">
        <v>9.4629000000000005E-2</v>
      </c>
      <c r="N92" s="97">
        <v>9.5213999999999993E-2</v>
      </c>
      <c r="O92" s="97">
        <v>9.5794000000000004E-2</v>
      </c>
      <c r="P92" s="97">
        <v>9.6346000000000001E-2</v>
      </c>
      <c r="Q92" s="97">
        <v>9.6892000000000006E-2</v>
      </c>
      <c r="R92" s="97">
        <v>9.7442000000000001E-2</v>
      </c>
      <c r="S92" s="97">
        <v>9.7905000000000006E-2</v>
      </c>
      <c r="T92" s="97">
        <v>9.8340999999999998E-2</v>
      </c>
      <c r="U92" s="97">
        <v>9.8753999999999995E-2</v>
      </c>
      <c r="V92" s="97">
        <v>9.9149000000000001E-2</v>
      </c>
      <c r="W92" s="97">
        <v>9.9532999999999996E-2</v>
      </c>
      <c r="X92" s="97">
        <v>9.9909999999999999E-2</v>
      </c>
      <c r="Y92" s="97">
        <v>0.100286</v>
      </c>
      <c r="Z92" s="97">
        <v>0.100663</v>
      </c>
      <c r="AA92" s="97">
        <v>0.101045</v>
      </c>
      <c r="AB92" s="97">
        <v>0.101435</v>
      </c>
      <c r="AC92" s="97">
        <v>0.10183499999999999</v>
      </c>
      <c r="AD92" s="97">
        <v>0.10224800000000001</v>
      </c>
      <c r="AE92" s="97">
        <v>0.102677</v>
      </c>
      <c r="AF92" s="97">
        <v>0.10312399999999999</v>
      </c>
      <c r="AG92" s="97">
        <v>0.10359</v>
      </c>
      <c r="AH92" s="97">
        <v>0.104075</v>
      </c>
      <c r="AI92" s="97">
        <v>0.10457900000000001</v>
      </c>
      <c r="AJ92" s="97">
        <v>0.105099</v>
      </c>
      <c r="AK92" s="60">
        <v>4.6179999999999997E-3</v>
      </c>
    </row>
    <row r="93" spans="1:37" ht="15" customHeight="1" x14ac:dyDescent="0.25">
      <c r="A93" s="96" t="s">
        <v>440</v>
      </c>
      <c r="B93" s="58" t="s">
        <v>421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60" t="s">
        <v>146</v>
      </c>
    </row>
    <row r="94" spans="1:37" ht="15" customHeight="1" x14ac:dyDescent="0.25">
      <c r="A94" s="96" t="s">
        <v>441</v>
      </c>
      <c r="B94" s="58" t="s">
        <v>423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60" t="s">
        <v>146</v>
      </c>
    </row>
    <row r="95" spans="1:37" ht="15" customHeight="1" x14ac:dyDescent="0.25">
      <c r="A95" s="96" t="s">
        <v>442</v>
      </c>
      <c r="B95" s="57" t="s">
        <v>443</v>
      </c>
      <c r="C95" s="63">
        <v>46.543182000000002</v>
      </c>
      <c r="D95" s="63">
        <v>46.795616000000003</v>
      </c>
      <c r="E95" s="63">
        <v>47.529716000000001</v>
      </c>
      <c r="F95" s="63">
        <v>48.111797000000003</v>
      </c>
      <c r="G95" s="63">
        <v>48.721862999999999</v>
      </c>
      <c r="H95" s="63">
        <v>49.294060000000002</v>
      </c>
      <c r="I95" s="63">
        <v>49.853828</v>
      </c>
      <c r="J95" s="63">
        <v>50.421309999999998</v>
      </c>
      <c r="K95" s="63">
        <v>51.025573999999999</v>
      </c>
      <c r="L95" s="63">
        <v>51.643791</v>
      </c>
      <c r="M95" s="63">
        <v>52.195735999999997</v>
      </c>
      <c r="N95" s="63">
        <v>52.874577000000002</v>
      </c>
      <c r="O95" s="63">
        <v>53.353012</v>
      </c>
      <c r="P95" s="63">
        <v>53.960861000000001</v>
      </c>
      <c r="Q95" s="63">
        <v>54.52364</v>
      </c>
      <c r="R95" s="63">
        <v>55.095329</v>
      </c>
      <c r="S95" s="63">
        <v>55.691116000000001</v>
      </c>
      <c r="T95" s="63">
        <v>56.268394000000001</v>
      </c>
      <c r="U95" s="63">
        <v>56.838782999999999</v>
      </c>
      <c r="V95" s="63">
        <v>57.379852</v>
      </c>
      <c r="W95" s="63">
        <v>57.961891000000001</v>
      </c>
      <c r="X95" s="63">
        <v>58.514735999999999</v>
      </c>
      <c r="Y95" s="63">
        <v>59.055999999999997</v>
      </c>
      <c r="Z95" s="63">
        <v>59.589581000000003</v>
      </c>
      <c r="AA95" s="63">
        <v>60.132506999999997</v>
      </c>
      <c r="AB95" s="63">
        <v>60.652596000000003</v>
      </c>
      <c r="AC95" s="63">
        <v>61.198776000000002</v>
      </c>
      <c r="AD95" s="63">
        <v>61.744979999999998</v>
      </c>
      <c r="AE95" s="63">
        <v>62.277622000000001</v>
      </c>
      <c r="AF95" s="63">
        <v>62.803744999999999</v>
      </c>
      <c r="AG95" s="63">
        <v>63.347011999999999</v>
      </c>
      <c r="AH95" s="63">
        <v>63.862675000000003</v>
      </c>
      <c r="AI95" s="63">
        <v>64.386002000000005</v>
      </c>
      <c r="AJ95" s="63">
        <v>64.878013999999993</v>
      </c>
      <c r="AK95" s="64">
        <v>1.0262E-2</v>
      </c>
    </row>
    <row r="96" spans="1:37" ht="15" customHeight="1" x14ac:dyDescent="0.25">
      <c r="A96" s="96" t="s">
        <v>444</v>
      </c>
      <c r="B96" s="58" t="s">
        <v>445</v>
      </c>
      <c r="C96" s="97">
        <v>10.186204</v>
      </c>
      <c r="D96" s="97">
        <v>10.297212999999999</v>
      </c>
      <c r="E96" s="97">
        <v>10.405301</v>
      </c>
      <c r="F96" s="97">
        <v>10.514687</v>
      </c>
      <c r="G96" s="97">
        <v>10.623635</v>
      </c>
      <c r="H96" s="97">
        <v>10.732908999999999</v>
      </c>
      <c r="I96" s="97">
        <v>10.843113000000001</v>
      </c>
      <c r="J96" s="97">
        <v>10.951307</v>
      </c>
      <c r="K96" s="97">
        <v>11.054736999999999</v>
      </c>
      <c r="L96" s="97">
        <v>11.157768000000001</v>
      </c>
      <c r="M96" s="97">
        <v>11.25986</v>
      </c>
      <c r="N96" s="97">
        <v>11.359583000000001</v>
      </c>
      <c r="O96" s="97">
        <v>11.458235999999999</v>
      </c>
      <c r="P96" s="97">
        <v>11.556338</v>
      </c>
      <c r="Q96" s="97">
        <v>11.653212</v>
      </c>
      <c r="R96" s="97">
        <v>11.748480000000001</v>
      </c>
      <c r="S96" s="97">
        <v>11.844671999999999</v>
      </c>
      <c r="T96" s="97">
        <v>11.940115</v>
      </c>
      <c r="U96" s="97">
        <v>12.034717000000001</v>
      </c>
      <c r="V96" s="97">
        <v>12.128380999999999</v>
      </c>
      <c r="W96" s="97">
        <v>12.221003</v>
      </c>
      <c r="X96" s="97">
        <v>12.312512999999999</v>
      </c>
      <c r="Y96" s="97">
        <v>12.40286</v>
      </c>
      <c r="Z96" s="97">
        <v>12.492032999999999</v>
      </c>
      <c r="AA96" s="97">
        <v>12.580064</v>
      </c>
      <c r="AB96" s="97">
        <v>12.667017</v>
      </c>
      <c r="AC96" s="97">
        <v>12.752957</v>
      </c>
      <c r="AD96" s="97">
        <v>12.837978</v>
      </c>
      <c r="AE96" s="97">
        <v>12.922190000000001</v>
      </c>
      <c r="AF96" s="97">
        <v>13.005718999999999</v>
      </c>
      <c r="AG96" s="97">
        <v>13.088661</v>
      </c>
      <c r="AH96" s="97">
        <v>13.171181000000001</v>
      </c>
      <c r="AI96" s="97">
        <v>13.25347</v>
      </c>
      <c r="AJ96" s="97">
        <v>13.335722000000001</v>
      </c>
      <c r="AK96" s="60">
        <v>8.1130000000000004E-3</v>
      </c>
    </row>
    <row r="97" spans="1:37" ht="15" customHeight="1" x14ac:dyDescent="0.25">
      <c r="A97" s="96" t="s">
        <v>446</v>
      </c>
      <c r="B97" s="58" t="s">
        <v>421</v>
      </c>
      <c r="C97" s="97">
        <v>1.679244</v>
      </c>
      <c r="D97" s="97">
        <v>1.6975439999999999</v>
      </c>
      <c r="E97" s="97">
        <v>1.7153640000000001</v>
      </c>
      <c r="F97" s="97">
        <v>1.7333970000000001</v>
      </c>
      <c r="G97" s="97">
        <v>1.7513570000000001</v>
      </c>
      <c r="H97" s="97">
        <v>1.769371</v>
      </c>
      <c r="I97" s="97">
        <v>1.787539</v>
      </c>
      <c r="J97" s="97">
        <v>1.805375</v>
      </c>
      <c r="K97" s="97">
        <v>1.8224260000000001</v>
      </c>
      <c r="L97" s="97">
        <v>1.839412</v>
      </c>
      <c r="M97" s="97">
        <v>1.856241</v>
      </c>
      <c r="N97" s="97">
        <v>1.872682</v>
      </c>
      <c r="O97" s="97">
        <v>1.8889450000000001</v>
      </c>
      <c r="P97" s="97">
        <v>1.9051169999999999</v>
      </c>
      <c r="Q97" s="97">
        <v>1.921087</v>
      </c>
      <c r="R97" s="97">
        <v>1.936793</v>
      </c>
      <c r="S97" s="97">
        <v>1.9526509999999999</v>
      </c>
      <c r="T97" s="97">
        <v>1.9683850000000001</v>
      </c>
      <c r="U97" s="97">
        <v>1.9839800000000001</v>
      </c>
      <c r="V97" s="97">
        <v>1.9994209999999999</v>
      </c>
      <c r="W97" s="97">
        <v>2.0146899999999999</v>
      </c>
      <c r="X97" s="97">
        <v>2.0297770000000002</v>
      </c>
      <c r="Y97" s="97">
        <v>2.04467</v>
      </c>
      <c r="Z97" s="97">
        <v>2.0593710000000001</v>
      </c>
      <c r="AA97" s="97">
        <v>2.0738829999999999</v>
      </c>
      <c r="AB97" s="97">
        <v>2.0882179999999999</v>
      </c>
      <c r="AC97" s="97">
        <v>2.1023860000000001</v>
      </c>
      <c r="AD97" s="97">
        <v>2.1164019999999999</v>
      </c>
      <c r="AE97" s="97">
        <v>2.1302840000000001</v>
      </c>
      <c r="AF97" s="97">
        <v>2.1440540000000001</v>
      </c>
      <c r="AG97" s="97">
        <v>2.1577280000000001</v>
      </c>
      <c r="AH97" s="97">
        <v>2.171332</v>
      </c>
      <c r="AI97" s="97">
        <v>2.1848969999999999</v>
      </c>
      <c r="AJ97" s="97">
        <v>2.198458</v>
      </c>
      <c r="AK97" s="60">
        <v>8.1130000000000004E-3</v>
      </c>
    </row>
    <row r="98" spans="1:37" ht="15" customHeight="1" x14ac:dyDescent="0.25">
      <c r="A98" s="96" t="s">
        <v>447</v>
      </c>
      <c r="B98" s="58" t="s">
        <v>448</v>
      </c>
      <c r="C98" s="97">
        <v>8.5069599999999994</v>
      </c>
      <c r="D98" s="97">
        <v>8.5996690000000005</v>
      </c>
      <c r="E98" s="97">
        <v>8.6899379999999997</v>
      </c>
      <c r="F98" s="97">
        <v>8.7812900000000003</v>
      </c>
      <c r="G98" s="97">
        <v>8.8722779999999997</v>
      </c>
      <c r="H98" s="97">
        <v>8.9635379999999998</v>
      </c>
      <c r="I98" s="97">
        <v>9.055574</v>
      </c>
      <c r="J98" s="97">
        <v>9.1459320000000002</v>
      </c>
      <c r="K98" s="97">
        <v>9.2323109999999993</v>
      </c>
      <c r="L98" s="97">
        <v>9.3183570000000007</v>
      </c>
      <c r="M98" s="97">
        <v>9.4036190000000008</v>
      </c>
      <c r="N98" s="97">
        <v>9.4869009999999996</v>
      </c>
      <c r="O98" s="97">
        <v>9.5692909999999998</v>
      </c>
      <c r="P98" s="97">
        <v>9.6512209999999996</v>
      </c>
      <c r="Q98" s="97">
        <v>9.7321240000000007</v>
      </c>
      <c r="R98" s="97">
        <v>9.8116869999999992</v>
      </c>
      <c r="S98" s="97">
        <v>9.8920209999999997</v>
      </c>
      <c r="T98" s="97">
        <v>9.9717300000000009</v>
      </c>
      <c r="U98" s="97">
        <v>10.050736000000001</v>
      </c>
      <c r="V98" s="97">
        <v>10.128959999999999</v>
      </c>
      <c r="W98" s="97">
        <v>10.206312</v>
      </c>
      <c r="X98" s="97">
        <v>10.282736999999999</v>
      </c>
      <c r="Y98" s="97">
        <v>10.35819</v>
      </c>
      <c r="Z98" s="97">
        <v>10.432662000000001</v>
      </c>
      <c r="AA98" s="97">
        <v>10.506181</v>
      </c>
      <c r="AB98" s="97">
        <v>10.578799</v>
      </c>
      <c r="AC98" s="97">
        <v>10.650572</v>
      </c>
      <c r="AD98" s="97">
        <v>10.721577</v>
      </c>
      <c r="AE98" s="97">
        <v>10.791905</v>
      </c>
      <c r="AF98" s="97">
        <v>10.861665</v>
      </c>
      <c r="AG98" s="97">
        <v>10.930933</v>
      </c>
      <c r="AH98" s="97">
        <v>10.999848</v>
      </c>
      <c r="AI98" s="97">
        <v>11.068573000000001</v>
      </c>
      <c r="AJ98" s="97">
        <v>11.137264</v>
      </c>
      <c r="AK98" s="60">
        <v>8.1130000000000004E-3</v>
      </c>
    </row>
    <row r="99" spans="1:37" ht="15" customHeight="1" x14ac:dyDescent="0.25">
      <c r="A99" s="96" t="s">
        <v>449</v>
      </c>
      <c r="B99" s="58" t="s">
        <v>450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60" t="s">
        <v>146</v>
      </c>
    </row>
    <row r="100" spans="1:37" ht="15" customHeight="1" x14ac:dyDescent="0.25">
      <c r="A100" s="96" t="s">
        <v>451</v>
      </c>
      <c r="B100" s="58" t="s">
        <v>452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60" t="s">
        <v>146</v>
      </c>
    </row>
    <row r="101" spans="1:37" ht="15" customHeight="1" x14ac:dyDescent="0.25">
      <c r="A101" s="96" t="s">
        <v>453</v>
      </c>
      <c r="B101" s="58" t="s">
        <v>454</v>
      </c>
      <c r="C101" s="97">
        <v>15.999097000000001</v>
      </c>
      <c r="D101" s="97">
        <v>16.130721999999999</v>
      </c>
      <c r="E101" s="97">
        <v>16.316534000000001</v>
      </c>
      <c r="F101" s="97">
        <v>16.481345999999998</v>
      </c>
      <c r="G101" s="97">
        <v>16.641085</v>
      </c>
      <c r="H101" s="97">
        <v>16.795180999999999</v>
      </c>
      <c r="I101" s="97">
        <v>16.949228000000002</v>
      </c>
      <c r="J101" s="97">
        <v>17.103591999999999</v>
      </c>
      <c r="K101" s="97">
        <v>17.257421000000001</v>
      </c>
      <c r="L101" s="97">
        <v>17.411604000000001</v>
      </c>
      <c r="M101" s="97">
        <v>17.557075999999999</v>
      </c>
      <c r="N101" s="97">
        <v>17.719833000000001</v>
      </c>
      <c r="O101" s="97">
        <v>17.849571000000001</v>
      </c>
      <c r="P101" s="97">
        <v>17.987839000000001</v>
      </c>
      <c r="Q101" s="97">
        <v>18.116645999999999</v>
      </c>
      <c r="R101" s="97">
        <v>18.243845</v>
      </c>
      <c r="S101" s="97">
        <v>18.372828999999999</v>
      </c>
      <c r="T101" s="97">
        <v>18.497709</v>
      </c>
      <c r="U101" s="97">
        <v>18.617874</v>
      </c>
      <c r="V101" s="97">
        <v>18.729818000000002</v>
      </c>
      <c r="W101" s="97">
        <v>18.843767</v>
      </c>
      <c r="X101" s="97">
        <v>18.949031999999999</v>
      </c>
      <c r="Y101" s="97">
        <v>19.047654999999999</v>
      </c>
      <c r="Z101" s="97">
        <v>19.140422999999998</v>
      </c>
      <c r="AA101" s="97">
        <v>19.225750000000001</v>
      </c>
      <c r="AB101" s="97">
        <v>19.303459</v>
      </c>
      <c r="AC101" s="97">
        <v>19.379301000000002</v>
      </c>
      <c r="AD101" s="97">
        <v>19.451170000000001</v>
      </c>
      <c r="AE101" s="97">
        <v>19.519166999999999</v>
      </c>
      <c r="AF101" s="97">
        <v>19.590423999999999</v>
      </c>
      <c r="AG101" s="97">
        <v>19.670580000000001</v>
      </c>
      <c r="AH101" s="97">
        <v>19.757104999999999</v>
      </c>
      <c r="AI101" s="97">
        <v>19.856714</v>
      </c>
      <c r="AJ101" s="97">
        <v>19.965975</v>
      </c>
      <c r="AK101" s="60">
        <v>6.6880000000000004E-3</v>
      </c>
    </row>
    <row r="102" spans="1:37" ht="15" customHeight="1" x14ac:dyDescent="0.25">
      <c r="A102" s="96" t="s">
        <v>455</v>
      </c>
      <c r="B102" s="58" t="s">
        <v>421</v>
      </c>
      <c r="C102" s="97">
        <v>15.999097000000001</v>
      </c>
      <c r="D102" s="97">
        <v>16.130721999999999</v>
      </c>
      <c r="E102" s="97">
        <v>16.316534000000001</v>
      </c>
      <c r="F102" s="97">
        <v>16.481345999999998</v>
      </c>
      <c r="G102" s="97">
        <v>16.641085</v>
      </c>
      <c r="H102" s="97">
        <v>16.795180999999999</v>
      </c>
      <c r="I102" s="97">
        <v>16.949228000000002</v>
      </c>
      <c r="J102" s="97">
        <v>17.103591999999999</v>
      </c>
      <c r="K102" s="97">
        <v>17.257421000000001</v>
      </c>
      <c r="L102" s="97">
        <v>17.411604000000001</v>
      </c>
      <c r="M102" s="97">
        <v>17.557075999999999</v>
      </c>
      <c r="N102" s="97">
        <v>17.719833000000001</v>
      </c>
      <c r="O102" s="97">
        <v>17.849571000000001</v>
      </c>
      <c r="P102" s="97">
        <v>17.987839000000001</v>
      </c>
      <c r="Q102" s="97">
        <v>18.116645999999999</v>
      </c>
      <c r="R102" s="97">
        <v>18.243845</v>
      </c>
      <c r="S102" s="97">
        <v>18.372828999999999</v>
      </c>
      <c r="T102" s="97">
        <v>18.497709</v>
      </c>
      <c r="U102" s="97">
        <v>18.617874</v>
      </c>
      <c r="V102" s="97">
        <v>18.729818000000002</v>
      </c>
      <c r="W102" s="97">
        <v>18.843767</v>
      </c>
      <c r="X102" s="97">
        <v>18.949031999999999</v>
      </c>
      <c r="Y102" s="97">
        <v>19.047654999999999</v>
      </c>
      <c r="Z102" s="97">
        <v>19.140422999999998</v>
      </c>
      <c r="AA102" s="97">
        <v>19.225750000000001</v>
      </c>
      <c r="AB102" s="97">
        <v>19.303459</v>
      </c>
      <c r="AC102" s="97">
        <v>19.379301000000002</v>
      </c>
      <c r="AD102" s="97">
        <v>19.451170000000001</v>
      </c>
      <c r="AE102" s="97">
        <v>19.519166999999999</v>
      </c>
      <c r="AF102" s="97">
        <v>19.590423999999999</v>
      </c>
      <c r="AG102" s="97">
        <v>19.670580000000001</v>
      </c>
      <c r="AH102" s="97">
        <v>19.757104999999999</v>
      </c>
      <c r="AI102" s="97">
        <v>19.856714</v>
      </c>
      <c r="AJ102" s="97">
        <v>19.965975</v>
      </c>
      <c r="AK102" s="60">
        <v>6.6880000000000004E-3</v>
      </c>
    </row>
    <row r="103" spans="1:37" ht="15" customHeight="1" x14ac:dyDescent="0.25">
      <c r="A103" s="96" t="s">
        <v>456</v>
      </c>
      <c r="B103" s="58" t="s">
        <v>457</v>
      </c>
      <c r="C103" s="97">
        <v>20.357882</v>
      </c>
      <c r="D103" s="97">
        <v>20.36768</v>
      </c>
      <c r="E103" s="97">
        <v>20.807881999999999</v>
      </c>
      <c r="F103" s="97">
        <v>21.115765</v>
      </c>
      <c r="G103" s="97">
        <v>21.457144</v>
      </c>
      <c r="H103" s="97">
        <v>21.765969999999999</v>
      </c>
      <c r="I103" s="97">
        <v>22.061487</v>
      </c>
      <c r="J103" s="97">
        <v>22.366409000000001</v>
      </c>
      <c r="K103" s="97">
        <v>22.713412999999999</v>
      </c>
      <c r="L103" s="97">
        <v>23.074417</v>
      </c>
      <c r="M103" s="97">
        <v>23.378798</v>
      </c>
      <c r="N103" s="97">
        <v>23.795158000000001</v>
      </c>
      <c r="O103" s="97">
        <v>24.045202</v>
      </c>
      <c r="P103" s="97">
        <v>24.416687</v>
      </c>
      <c r="Q103" s="97">
        <v>24.753779999999999</v>
      </c>
      <c r="R103" s="97">
        <v>25.103003999999999</v>
      </c>
      <c r="S103" s="97">
        <v>25.473616</v>
      </c>
      <c r="T103" s="97">
        <v>25.830566000000001</v>
      </c>
      <c r="U103" s="97">
        <v>26.186191999999998</v>
      </c>
      <c r="V103" s="97">
        <v>26.521656</v>
      </c>
      <c r="W103" s="97">
        <v>26.897117999999999</v>
      </c>
      <c r="X103" s="97">
        <v>27.253191000000001</v>
      </c>
      <c r="Y103" s="97">
        <v>27.605484000000001</v>
      </c>
      <c r="Z103" s="97">
        <v>27.957125000000001</v>
      </c>
      <c r="AA103" s="97">
        <v>28.326695999999998</v>
      </c>
      <c r="AB103" s="97">
        <v>28.682119</v>
      </c>
      <c r="AC103" s="97">
        <v>29.066517000000001</v>
      </c>
      <c r="AD103" s="97">
        <v>29.455832000000001</v>
      </c>
      <c r="AE103" s="97">
        <v>29.836265999999998</v>
      </c>
      <c r="AF103" s="97">
        <v>30.207602999999999</v>
      </c>
      <c r="AG103" s="97">
        <v>30.587774</v>
      </c>
      <c r="AH103" s="97">
        <v>30.934388999999999</v>
      </c>
      <c r="AI103" s="97">
        <v>31.275814</v>
      </c>
      <c r="AJ103" s="97">
        <v>31.576312999999999</v>
      </c>
      <c r="AK103" s="60">
        <v>1.3795999999999999E-2</v>
      </c>
    </row>
    <row r="104" spans="1:37" ht="15" customHeight="1" x14ac:dyDescent="0.25">
      <c r="A104" s="96" t="s">
        <v>458</v>
      </c>
      <c r="B104" s="58" t="s">
        <v>421</v>
      </c>
      <c r="C104" s="97">
        <v>6.1437689999999998</v>
      </c>
      <c r="D104" s="97">
        <v>6.1830299999999996</v>
      </c>
      <c r="E104" s="97">
        <v>6.2875100000000002</v>
      </c>
      <c r="F104" s="97">
        <v>6.3673109999999999</v>
      </c>
      <c r="G104" s="97">
        <v>6.4455299999999998</v>
      </c>
      <c r="H104" s="97">
        <v>6.5159200000000004</v>
      </c>
      <c r="I104" s="97">
        <v>6.58683</v>
      </c>
      <c r="J104" s="97">
        <v>6.6612499999999999</v>
      </c>
      <c r="K104" s="97">
        <v>6.7441789999999999</v>
      </c>
      <c r="L104" s="97">
        <v>6.8294620000000004</v>
      </c>
      <c r="M104" s="97">
        <v>6.9060769999999998</v>
      </c>
      <c r="N104" s="97">
        <v>7.0030939999999999</v>
      </c>
      <c r="O104" s="97">
        <v>7.0842109999999998</v>
      </c>
      <c r="P104" s="97">
        <v>7.1679539999999999</v>
      </c>
      <c r="Q104" s="97">
        <v>7.2483979999999999</v>
      </c>
      <c r="R104" s="97">
        <v>7.3287519999999997</v>
      </c>
      <c r="S104" s="97">
        <v>7.411416</v>
      </c>
      <c r="T104" s="97">
        <v>7.4921049999999996</v>
      </c>
      <c r="U104" s="97">
        <v>7.5701780000000003</v>
      </c>
      <c r="V104" s="97">
        <v>7.6451849999999997</v>
      </c>
      <c r="W104" s="97">
        <v>7.7242959999999998</v>
      </c>
      <c r="X104" s="97">
        <v>7.8019730000000003</v>
      </c>
      <c r="Y104" s="97">
        <v>7.8781879999999997</v>
      </c>
      <c r="Z104" s="97">
        <v>7.9546950000000001</v>
      </c>
      <c r="AA104" s="97">
        <v>8.0337180000000004</v>
      </c>
      <c r="AB104" s="97">
        <v>8.1115209999999998</v>
      </c>
      <c r="AC104" s="97">
        <v>8.1914429999999996</v>
      </c>
      <c r="AD104" s="97">
        <v>8.2707499999999996</v>
      </c>
      <c r="AE104" s="97">
        <v>8.3484610000000004</v>
      </c>
      <c r="AF104" s="97">
        <v>8.424042</v>
      </c>
      <c r="AG104" s="97">
        <v>8.5011919999999996</v>
      </c>
      <c r="AH104" s="97">
        <v>8.5732330000000001</v>
      </c>
      <c r="AI104" s="97">
        <v>8.6404800000000002</v>
      </c>
      <c r="AJ104" s="97">
        <v>8.6977449999999994</v>
      </c>
      <c r="AK104" s="60">
        <v>1.0721E-2</v>
      </c>
    </row>
    <row r="105" spans="1:37" ht="15" customHeight="1" x14ac:dyDescent="0.25">
      <c r="A105" s="96" t="s">
        <v>459</v>
      </c>
      <c r="B105" s="58" t="s">
        <v>448</v>
      </c>
      <c r="C105" s="97">
        <v>14.214112</v>
      </c>
      <c r="D105" s="97">
        <v>14.184649</v>
      </c>
      <c r="E105" s="97">
        <v>14.520372</v>
      </c>
      <c r="F105" s="97">
        <v>14.748454000000001</v>
      </c>
      <c r="G105" s="97">
        <v>15.011614</v>
      </c>
      <c r="H105" s="97">
        <v>15.250050999999999</v>
      </c>
      <c r="I105" s="97">
        <v>15.474657000000001</v>
      </c>
      <c r="J105" s="97">
        <v>15.705159999999999</v>
      </c>
      <c r="K105" s="97">
        <v>15.969234</v>
      </c>
      <c r="L105" s="97">
        <v>16.244955000000001</v>
      </c>
      <c r="M105" s="97">
        <v>16.472721</v>
      </c>
      <c r="N105" s="97">
        <v>16.792065000000001</v>
      </c>
      <c r="O105" s="97">
        <v>16.960991</v>
      </c>
      <c r="P105" s="97">
        <v>17.248732</v>
      </c>
      <c r="Q105" s="97">
        <v>17.505382999999998</v>
      </c>
      <c r="R105" s="97">
        <v>17.774252000000001</v>
      </c>
      <c r="S105" s="97">
        <v>18.062201000000002</v>
      </c>
      <c r="T105" s="97">
        <v>18.338460999999999</v>
      </c>
      <c r="U105" s="97">
        <v>18.616014</v>
      </c>
      <c r="V105" s="97">
        <v>18.876470999999999</v>
      </c>
      <c r="W105" s="97">
        <v>19.172823000000001</v>
      </c>
      <c r="X105" s="97">
        <v>19.451218000000001</v>
      </c>
      <c r="Y105" s="97">
        <v>19.727297</v>
      </c>
      <c r="Z105" s="97">
        <v>20.00243</v>
      </c>
      <c r="AA105" s="97">
        <v>20.292978000000002</v>
      </c>
      <c r="AB105" s="97">
        <v>20.570599000000001</v>
      </c>
      <c r="AC105" s="97">
        <v>20.875071999999999</v>
      </c>
      <c r="AD105" s="97">
        <v>21.185081</v>
      </c>
      <c r="AE105" s="97">
        <v>21.487804000000001</v>
      </c>
      <c r="AF105" s="97">
        <v>21.783562</v>
      </c>
      <c r="AG105" s="97">
        <v>22.086582</v>
      </c>
      <c r="AH105" s="97">
        <v>22.361156000000001</v>
      </c>
      <c r="AI105" s="97">
        <v>22.635334</v>
      </c>
      <c r="AJ105" s="97">
        <v>22.878568999999999</v>
      </c>
      <c r="AK105" s="60">
        <v>1.5051E-2</v>
      </c>
    </row>
    <row r="106" spans="1:37" ht="15" customHeight="1" x14ac:dyDescent="0.25">
      <c r="A106" s="96" t="s">
        <v>460</v>
      </c>
      <c r="B106" s="58" t="s">
        <v>450</v>
      </c>
      <c r="C106" s="97">
        <v>0</v>
      </c>
      <c r="D106" s="97">
        <v>0</v>
      </c>
      <c r="E106" s="97">
        <v>0</v>
      </c>
      <c r="F106" s="97">
        <v>0</v>
      </c>
      <c r="G106" s="97">
        <v>0</v>
      </c>
      <c r="H106" s="97">
        <v>0</v>
      </c>
      <c r="I106" s="97">
        <v>0</v>
      </c>
      <c r="J106" s="97">
        <v>0</v>
      </c>
      <c r="K106" s="97">
        <v>0</v>
      </c>
      <c r="L106" s="97">
        <v>0</v>
      </c>
      <c r="M106" s="97">
        <v>0</v>
      </c>
      <c r="N106" s="97">
        <v>0</v>
      </c>
      <c r="O106" s="97">
        <v>0</v>
      </c>
      <c r="P106" s="97">
        <v>0</v>
      </c>
      <c r="Q106" s="97">
        <v>0</v>
      </c>
      <c r="R106" s="97">
        <v>0</v>
      </c>
      <c r="S106" s="97">
        <v>0</v>
      </c>
      <c r="T106" s="97">
        <v>0</v>
      </c>
      <c r="U106" s="97">
        <v>0</v>
      </c>
      <c r="V106" s="97">
        <v>0</v>
      </c>
      <c r="W106" s="97">
        <v>0</v>
      </c>
      <c r="X106" s="97">
        <v>0</v>
      </c>
      <c r="Y106" s="97">
        <v>0</v>
      </c>
      <c r="Z106" s="97">
        <v>0</v>
      </c>
      <c r="AA106" s="97">
        <v>0</v>
      </c>
      <c r="AB106" s="97">
        <v>0</v>
      </c>
      <c r="AC106" s="97">
        <v>0</v>
      </c>
      <c r="AD106" s="97">
        <v>0</v>
      </c>
      <c r="AE106" s="97">
        <v>0</v>
      </c>
      <c r="AF106" s="97">
        <v>0</v>
      </c>
      <c r="AG106" s="97">
        <v>0</v>
      </c>
      <c r="AH106" s="97">
        <v>0</v>
      </c>
      <c r="AI106" s="97">
        <v>0</v>
      </c>
      <c r="AJ106" s="97">
        <v>0</v>
      </c>
      <c r="AK106" s="60" t="s">
        <v>146</v>
      </c>
    </row>
    <row r="107" spans="1:37" ht="15" customHeight="1" x14ac:dyDescent="0.25">
      <c r="A107" s="96" t="s">
        <v>461</v>
      </c>
      <c r="B107" s="58" t="s">
        <v>452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0</v>
      </c>
      <c r="AD107" s="97">
        <v>0</v>
      </c>
      <c r="AE107" s="97">
        <v>0</v>
      </c>
      <c r="AF107" s="97">
        <v>0</v>
      </c>
      <c r="AG107" s="97">
        <v>0</v>
      </c>
      <c r="AH107" s="97">
        <v>0</v>
      </c>
      <c r="AI107" s="97">
        <v>0</v>
      </c>
      <c r="AJ107" s="97">
        <v>0</v>
      </c>
      <c r="AK107" s="60" t="s">
        <v>146</v>
      </c>
    </row>
    <row r="109" spans="1:37" ht="15" customHeight="1" x14ac:dyDescent="0.25">
      <c r="A109" s="96" t="s">
        <v>462</v>
      </c>
      <c r="B109" s="57" t="s">
        <v>463</v>
      </c>
      <c r="C109" s="63">
        <v>242.86506700000001</v>
      </c>
      <c r="D109" s="63">
        <v>242.79818700000001</v>
      </c>
      <c r="E109" s="63">
        <v>243.499268</v>
      </c>
      <c r="F109" s="63">
        <v>243.797821</v>
      </c>
      <c r="G109" s="63">
        <v>244.15794399999999</v>
      </c>
      <c r="H109" s="63">
        <v>244.39501999999999</v>
      </c>
      <c r="I109" s="63">
        <v>244.57638499999999</v>
      </c>
      <c r="J109" s="63">
        <v>244.720505</v>
      </c>
      <c r="K109" s="63">
        <v>244.89648399999999</v>
      </c>
      <c r="L109" s="63">
        <v>245.08663899999999</v>
      </c>
      <c r="M109" s="63">
        <v>245.121307</v>
      </c>
      <c r="N109" s="63">
        <v>245.346497</v>
      </c>
      <c r="O109" s="63">
        <v>245.31044</v>
      </c>
      <c r="P109" s="63">
        <v>245.287949</v>
      </c>
      <c r="Q109" s="63">
        <v>245.21646100000001</v>
      </c>
      <c r="R109" s="63">
        <v>245.07678200000001</v>
      </c>
      <c r="S109" s="63">
        <v>244.892517</v>
      </c>
      <c r="T109" s="63">
        <v>244.69248999999999</v>
      </c>
      <c r="U109" s="63">
        <v>244.41064499999999</v>
      </c>
      <c r="V109" s="63">
        <v>244.05093400000001</v>
      </c>
      <c r="W109" s="63">
        <v>243.70379600000001</v>
      </c>
      <c r="X109" s="63">
        <v>243.28808599999999</v>
      </c>
      <c r="Y109" s="63">
        <v>242.82324199999999</v>
      </c>
      <c r="Z109" s="63">
        <v>242.323669</v>
      </c>
      <c r="AA109" s="63">
        <v>241.79251099999999</v>
      </c>
      <c r="AB109" s="63">
        <v>241.21249399999999</v>
      </c>
      <c r="AC109" s="63">
        <v>240.62974500000001</v>
      </c>
      <c r="AD109" s="63">
        <v>240.037994</v>
      </c>
      <c r="AE109" s="63">
        <v>239.40690599999999</v>
      </c>
      <c r="AF109" s="63">
        <v>238.78274500000001</v>
      </c>
      <c r="AG109" s="63">
        <v>238.14810199999999</v>
      </c>
      <c r="AH109" s="63">
        <v>237.453339</v>
      </c>
      <c r="AI109" s="63">
        <v>236.735229</v>
      </c>
      <c r="AJ109" s="63">
        <v>235.958923</v>
      </c>
      <c r="AK109" s="64">
        <v>-8.9300000000000002E-4</v>
      </c>
    </row>
    <row r="110" spans="1:37" ht="15" customHeight="1" x14ac:dyDescent="0.25">
      <c r="A110" s="96" t="s">
        <v>464</v>
      </c>
      <c r="B110" s="58" t="s">
        <v>465</v>
      </c>
      <c r="C110" s="97">
        <v>191.36454800000001</v>
      </c>
      <c r="D110" s="97">
        <v>190.832367</v>
      </c>
      <c r="E110" s="97">
        <v>190.20715300000001</v>
      </c>
      <c r="F110" s="97">
        <v>189.55967699999999</v>
      </c>
      <c r="G110" s="97">
        <v>188.87768600000001</v>
      </c>
      <c r="H110" s="97">
        <v>188.15933200000001</v>
      </c>
      <c r="I110" s="97">
        <v>187.40133700000001</v>
      </c>
      <c r="J110" s="97">
        <v>186.602295</v>
      </c>
      <c r="K110" s="97">
        <v>185.76179500000001</v>
      </c>
      <c r="L110" s="97">
        <v>184.88085899999999</v>
      </c>
      <c r="M110" s="97">
        <v>183.956131</v>
      </c>
      <c r="N110" s="97">
        <v>182.98594700000001</v>
      </c>
      <c r="O110" s="97">
        <v>181.96875</v>
      </c>
      <c r="P110" s="97">
        <v>180.90400700000001</v>
      </c>
      <c r="Q110" s="97">
        <v>179.79145800000001</v>
      </c>
      <c r="R110" s="97">
        <v>178.63125600000001</v>
      </c>
      <c r="S110" s="97">
        <v>177.424194</v>
      </c>
      <c r="T110" s="97">
        <v>176.17131000000001</v>
      </c>
      <c r="U110" s="97">
        <v>174.87384</v>
      </c>
      <c r="V110" s="97">
        <v>173.53327899999999</v>
      </c>
      <c r="W110" s="97">
        <v>172.15123</v>
      </c>
      <c r="X110" s="97">
        <v>170.729401</v>
      </c>
      <c r="Y110" s="97">
        <v>169.26956200000001</v>
      </c>
      <c r="Z110" s="97">
        <v>167.77354399999999</v>
      </c>
      <c r="AA110" s="97">
        <v>166.24323999999999</v>
      </c>
      <c r="AB110" s="97">
        <v>164.68083200000001</v>
      </c>
      <c r="AC110" s="97">
        <v>163.08828700000001</v>
      </c>
      <c r="AD110" s="97">
        <v>161.46795700000001</v>
      </c>
      <c r="AE110" s="97">
        <v>159.82218900000001</v>
      </c>
      <c r="AF110" s="97">
        <v>158.15313699999999</v>
      </c>
      <c r="AG110" s="97">
        <v>156.46227999999999</v>
      </c>
      <c r="AH110" s="97">
        <v>154.75143399999999</v>
      </c>
      <c r="AI110" s="97">
        <v>153.02230800000001</v>
      </c>
      <c r="AJ110" s="97">
        <v>151.27630600000001</v>
      </c>
      <c r="AK110" s="60">
        <v>-7.2329999999999998E-3</v>
      </c>
    </row>
    <row r="111" spans="1:37" ht="15" customHeight="1" x14ac:dyDescent="0.25">
      <c r="A111" s="96" t="s">
        <v>466</v>
      </c>
      <c r="B111" s="58" t="s">
        <v>347</v>
      </c>
      <c r="C111" s="97">
        <v>51.500518999999997</v>
      </c>
      <c r="D111" s="97">
        <v>51.965815999999997</v>
      </c>
      <c r="E111" s="97">
        <v>53.292121999999999</v>
      </c>
      <c r="F111" s="97">
        <v>54.238151999999999</v>
      </c>
      <c r="G111" s="97">
        <v>55.280253999999999</v>
      </c>
      <c r="H111" s="97">
        <v>56.235686999999999</v>
      </c>
      <c r="I111" s="97">
        <v>57.175052999999998</v>
      </c>
      <c r="J111" s="97">
        <v>58.118209999999998</v>
      </c>
      <c r="K111" s="97">
        <v>59.134692999999999</v>
      </c>
      <c r="L111" s="97">
        <v>60.205787999999998</v>
      </c>
      <c r="M111" s="97">
        <v>61.165173000000003</v>
      </c>
      <c r="N111" s="97">
        <v>62.360554</v>
      </c>
      <c r="O111" s="97">
        <v>63.341693999999997</v>
      </c>
      <c r="P111" s="97">
        <v>64.383942000000005</v>
      </c>
      <c r="Q111" s="97">
        <v>65.425003000000004</v>
      </c>
      <c r="R111" s="97">
        <v>66.445526000000001</v>
      </c>
      <c r="S111" s="97">
        <v>67.468329999999995</v>
      </c>
      <c r="T111" s="97">
        <v>68.521179000000004</v>
      </c>
      <c r="U111" s="97">
        <v>69.536811999999998</v>
      </c>
      <c r="V111" s="97">
        <v>70.517662000000001</v>
      </c>
      <c r="W111" s="97">
        <v>71.552566999999996</v>
      </c>
      <c r="X111" s="97">
        <v>72.558678</v>
      </c>
      <c r="Y111" s="97">
        <v>73.55368</v>
      </c>
      <c r="Z111" s="97">
        <v>74.550117</v>
      </c>
      <c r="AA111" s="97">
        <v>75.549271000000005</v>
      </c>
      <c r="AB111" s="97">
        <v>76.531661999999997</v>
      </c>
      <c r="AC111" s="97">
        <v>77.541458000000006</v>
      </c>
      <c r="AD111" s="97">
        <v>78.570044999999993</v>
      </c>
      <c r="AE111" s="97">
        <v>79.584716999999998</v>
      </c>
      <c r="AF111" s="97">
        <v>80.629600999999994</v>
      </c>
      <c r="AG111" s="97">
        <v>81.685828999999998</v>
      </c>
      <c r="AH111" s="97">
        <v>82.701911999999993</v>
      </c>
      <c r="AI111" s="97">
        <v>83.712913999999998</v>
      </c>
      <c r="AJ111" s="97">
        <v>84.682616999999993</v>
      </c>
      <c r="AK111" s="60">
        <v>1.5377E-2</v>
      </c>
    </row>
    <row r="113" spans="1:37" ht="15" customHeight="1" x14ac:dyDescent="0.25">
      <c r="A113" s="96" t="s">
        <v>467</v>
      </c>
      <c r="B113" s="58" t="s">
        <v>468</v>
      </c>
      <c r="C113" s="97">
        <v>135.31770299999999</v>
      </c>
      <c r="D113" s="97">
        <v>134.27882399999999</v>
      </c>
      <c r="E113" s="97">
        <v>133.616714</v>
      </c>
      <c r="F113" s="97">
        <v>133.108994</v>
      </c>
      <c r="G113" s="97">
        <v>132.632172</v>
      </c>
      <c r="H113" s="97">
        <v>131.97607400000001</v>
      </c>
      <c r="I113" s="97">
        <v>131.40249600000001</v>
      </c>
      <c r="J113" s="97">
        <v>130.875092</v>
      </c>
      <c r="K113" s="97">
        <v>130.32766699999999</v>
      </c>
      <c r="L113" s="97">
        <v>129.819489</v>
      </c>
      <c r="M113" s="97">
        <v>129.33656300000001</v>
      </c>
      <c r="N113" s="97">
        <v>128.91828899999999</v>
      </c>
      <c r="O113" s="97">
        <v>128.549362</v>
      </c>
      <c r="P113" s="97">
        <v>128.27327</v>
      </c>
      <c r="Q113" s="97">
        <v>128.137878</v>
      </c>
      <c r="R113" s="97">
        <v>127.990532</v>
      </c>
      <c r="S113" s="97">
        <v>127.88732899999999</v>
      </c>
      <c r="T113" s="97">
        <v>127.90370900000001</v>
      </c>
      <c r="U113" s="97">
        <v>127.907028</v>
      </c>
      <c r="V113" s="97">
        <v>127.89865899999999</v>
      </c>
      <c r="W113" s="97">
        <v>127.921967</v>
      </c>
      <c r="X113" s="97">
        <v>127.96122</v>
      </c>
      <c r="Y113" s="97">
        <v>127.98297100000001</v>
      </c>
      <c r="Z113" s="97">
        <v>128.01707500000001</v>
      </c>
      <c r="AA113" s="97">
        <v>128.05204800000001</v>
      </c>
      <c r="AB113" s="97">
        <v>128.12657200000001</v>
      </c>
      <c r="AC113" s="97">
        <v>128.19894400000001</v>
      </c>
      <c r="AD113" s="97">
        <v>128.31225599999999</v>
      </c>
      <c r="AE113" s="97">
        <v>128.43161000000001</v>
      </c>
      <c r="AF113" s="97">
        <v>128.538681</v>
      </c>
      <c r="AG113" s="97">
        <v>128.60691800000001</v>
      </c>
      <c r="AH113" s="97">
        <v>128.635727</v>
      </c>
      <c r="AI113" s="97">
        <v>128.67669699999999</v>
      </c>
      <c r="AJ113" s="97">
        <v>128.71118200000001</v>
      </c>
      <c r="AK113" s="60">
        <v>-1.323E-3</v>
      </c>
    </row>
    <row r="114" spans="1:37" ht="15" customHeight="1" x14ac:dyDescent="0.25">
      <c r="A114" s="96" t="s">
        <v>469</v>
      </c>
      <c r="B114" s="58" t="s">
        <v>470</v>
      </c>
      <c r="C114" s="97">
        <v>679.153503</v>
      </c>
      <c r="D114" s="97">
        <v>704.263733</v>
      </c>
      <c r="E114" s="97">
        <v>690.70654300000001</v>
      </c>
      <c r="F114" s="97">
        <v>673.19164999999998</v>
      </c>
      <c r="G114" s="97">
        <v>660.01245100000006</v>
      </c>
      <c r="H114" s="97">
        <v>647.85308799999996</v>
      </c>
      <c r="I114" s="97">
        <v>640.444885</v>
      </c>
      <c r="J114" s="97">
        <v>641.46557600000006</v>
      </c>
      <c r="K114" s="97">
        <v>653.29547100000002</v>
      </c>
      <c r="L114" s="97">
        <v>657.33300799999995</v>
      </c>
      <c r="M114" s="97">
        <v>664.64691200000004</v>
      </c>
      <c r="N114" s="97">
        <v>673.61926300000005</v>
      </c>
      <c r="O114" s="97">
        <v>680.86157200000002</v>
      </c>
      <c r="P114" s="97">
        <v>682.96490500000004</v>
      </c>
      <c r="Q114" s="97">
        <v>685.36377000000005</v>
      </c>
      <c r="R114" s="97">
        <v>692.49523899999997</v>
      </c>
      <c r="S114" s="97">
        <v>693.11206100000004</v>
      </c>
      <c r="T114" s="97">
        <v>696.35351600000001</v>
      </c>
      <c r="U114" s="97">
        <v>697.71765100000005</v>
      </c>
      <c r="V114" s="97">
        <v>700.13562000000002</v>
      </c>
      <c r="W114" s="97">
        <v>700.378784</v>
      </c>
      <c r="X114" s="97">
        <v>703.28393600000004</v>
      </c>
      <c r="Y114" s="97">
        <v>706.42126499999995</v>
      </c>
      <c r="Z114" s="97">
        <v>711.11010699999997</v>
      </c>
      <c r="AA114" s="97">
        <v>715.57800299999997</v>
      </c>
      <c r="AB114" s="97">
        <v>721.45178199999998</v>
      </c>
      <c r="AC114" s="97">
        <v>725.307861</v>
      </c>
      <c r="AD114" s="97">
        <v>731.30902100000003</v>
      </c>
      <c r="AE114" s="97">
        <v>736.50280799999996</v>
      </c>
      <c r="AF114" s="97">
        <v>740.35290499999996</v>
      </c>
      <c r="AG114" s="97">
        <v>745.32843000000003</v>
      </c>
      <c r="AH114" s="97">
        <v>751.28027299999997</v>
      </c>
      <c r="AI114" s="97">
        <v>757.93084699999997</v>
      </c>
      <c r="AJ114" s="97">
        <v>764.31817599999999</v>
      </c>
      <c r="AK114" s="60">
        <v>2.5600000000000002E-3</v>
      </c>
    </row>
    <row r="116" spans="1:37" ht="15" customHeight="1" x14ac:dyDescent="0.25">
      <c r="A116" s="96" t="s">
        <v>471</v>
      </c>
      <c r="B116" s="57" t="s">
        <v>472</v>
      </c>
      <c r="C116" s="63">
        <v>27942.273438</v>
      </c>
      <c r="D116" s="63">
        <v>28028.386718999998</v>
      </c>
      <c r="E116" s="63">
        <v>28231.378906000002</v>
      </c>
      <c r="F116" s="63">
        <v>27907.550781000002</v>
      </c>
      <c r="G116" s="63">
        <v>27649.613281000002</v>
      </c>
      <c r="H116" s="63">
        <v>27413.679688</v>
      </c>
      <c r="I116" s="63">
        <v>27081.539062</v>
      </c>
      <c r="J116" s="63">
        <v>26737.728515999999</v>
      </c>
      <c r="K116" s="63">
        <v>26403.916015999999</v>
      </c>
      <c r="L116" s="63">
        <v>26130.222656000002</v>
      </c>
      <c r="M116" s="63">
        <v>25866.310547000001</v>
      </c>
      <c r="N116" s="63">
        <v>25650.449218999998</v>
      </c>
      <c r="O116" s="63">
        <v>25419.376952999999</v>
      </c>
      <c r="P116" s="63">
        <v>25192.322265999999</v>
      </c>
      <c r="Q116" s="63">
        <v>24995.238281000002</v>
      </c>
      <c r="R116" s="63">
        <v>24816.873047000001</v>
      </c>
      <c r="S116" s="63">
        <v>24656.070312</v>
      </c>
      <c r="T116" s="63">
        <v>24529.458984000001</v>
      </c>
      <c r="U116" s="63">
        <v>24422.037109000001</v>
      </c>
      <c r="V116" s="63">
        <v>24372.001952999999</v>
      </c>
      <c r="W116" s="63">
        <v>24351.914062</v>
      </c>
      <c r="X116" s="63">
        <v>24362.824218999998</v>
      </c>
      <c r="Y116" s="63">
        <v>24386.867188</v>
      </c>
      <c r="Z116" s="63">
        <v>24422.039062</v>
      </c>
      <c r="AA116" s="63">
        <v>24479.832031000002</v>
      </c>
      <c r="AB116" s="63">
        <v>24551.398438</v>
      </c>
      <c r="AC116" s="63">
        <v>24650.125</v>
      </c>
      <c r="AD116" s="63">
        <v>24759.980468999998</v>
      </c>
      <c r="AE116" s="63">
        <v>24889.339843999998</v>
      </c>
      <c r="AF116" s="63">
        <v>25021.359375</v>
      </c>
      <c r="AG116" s="63">
        <v>25169.119140999999</v>
      </c>
      <c r="AH116" s="63">
        <v>25320.494140999999</v>
      </c>
      <c r="AI116" s="63">
        <v>25468.285156000002</v>
      </c>
      <c r="AJ116" s="63">
        <v>25620.25</v>
      </c>
      <c r="AK116" s="64">
        <v>-2.8029999999999999E-3</v>
      </c>
    </row>
    <row r="117" spans="1:37" ht="15" customHeight="1" thickBot="1" x14ac:dyDescent="0.3"/>
    <row r="118" spans="1:37" ht="15" customHeight="1" x14ac:dyDescent="0.25">
      <c r="B118" s="100" t="s">
        <v>473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</row>
    <row r="119" spans="1:37" ht="15" customHeight="1" x14ac:dyDescent="0.25">
      <c r="B119" s="49" t="s">
        <v>474</v>
      </c>
    </row>
    <row r="120" spans="1:37" ht="15" customHeight="1" x14ac:dyDescent="0.25">
      <c r="B120" s="49" t="s">
        <v>475</v>
      </c>
    </row>
    <row r="121" spans="1:37" ht="15" customHeight="1" x14ac:dyDescent="0.25">
      <c r="B121" s="49" t="s">
        <v>476</v>
      </c>
    </row>
    <row r="122" spans="1:37" ht="15" customHeight="1" x14ac:dyDescent="0.25">
      <c r="B122" s="49" t="s">
        <v>477</v>
      </c>
    </row>
    <row r="123" spans="1:37" ht="15" customHeight="1" x14ac:dyDescent="0.25">
      <c r="B123" s="49" t="s">
        <v>478</v>
      </c>
    </row>
    <row r="124" spans="1:37" ht="15" customHeight="1" x14ac:dyDescent="0.25">
      <c r="B124" s="49" t="s">
        <v>148</v>
      </c>
    </row>
    <row r="125" spans="1:37" ht="15" customHeight="1" x14ac:dyDescent="0.25">
      <c r="B125" s="49" t="s">
        <v>479</v>
      </c>
    </row>
    <row r="126" spans="1:37" ht="15" customHeight="1" x14ac:dyDescent="0.25">
      <c r="B126" s="49" t="s">
        <v>480</v>
      </c>
    </row>
    <row r="127" spans="1:37" ht="15" customHeight="1" x14ac:dyDescent="0.25">
      <c r="B127" s="49" t="s">
        <v>481</v>
      </c>
    </row>
    <row r="128" spans="1:37" ht="15" customHeight="1" x14ac:dyDescent="0.25">
      <c r="B128" s="49" t="s">
        <v>482</v>
      </c>
    </row>
    <row r="129" spans="2:2" ht="15" customHeight="1" x14ac:dyDescent="0.25">
      <c r="B129" s="49" t="s">
        <v>483</v>
      </c>
    </row>
    <row r="130" spans="2:2" ht="15" customHeight="1" x14ac:dyDescent="0.25">
      <c r="B130" s="49" t="s">
        <v>484</v>
      </c>
    </row>
    <row r="131" spans="2:2" ht="15" customHeight="1" x14ac:dyDescent="0.25">
      <c r="B131" s="49" t="s">
        <v>485</v>
      </c>
    </row>
    <row r="132" spans="2:2" ht="15" customHeight="1" x14ac:dyDescent="0.25">
      <c r="B132" s="49" t="s">
        <v>486</v>
      </c>
    </row>
  </sheetData>
  <mergeCells count="1">
    <mergeCell ref="B118:AK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85"/>
  <sheetViews>
    <sheetView workbookViewId="0">
      <pane xSplit="2" ySplit="1" topLeftCell="C11" activePane="bottomRight" state="frozen"/>
      <selection activeCell="B1" sqref="B1"/>
      <selection pane="topRight" activeCell="B1" sqref="B1"/>
      <selection pane="bottomLeft" activeCell="B1" sqref="B1"/>
      <selection pane="bottomRight" activeCell="C16" sqref="C16:C41"/>
    </sheetView>
  </sheetViews>
  <sheetFormatPr defaultColWidth="9.140625" defaultRowHeight="15" customHeight="1" x14ac:dyDescent="0.2"/>
  <cols>
    <col min="1" max="1" width="20.85546875" style="50" hidden="1" customWidth="1"/>
    <col min="2" max="2" width="45.7109375" style="50" customWidth="1"/>
    <col min="3" max="16384" width="9.140625" style="50"/>
  </cols>
  <sheetData>
    <row r="1" spans="1:37" ht="15" customHeight="1" thickBot="1" x14ac:dyDescent="0.25">
      <c r="B1" s="51" t="s">
        <v>124</v>
      </c>
      <c r="C1" s="52">
        <v>2017</v>
      </c>
      <c r="D1" s="52">
        <v>2018</v>
      </c>
      <c r="E1" s="52">
        <v>2019</v>
      </c>
      <c r="F1" s="52">
        <v>2020</v>
      </c>
      <c r="G1" s="52">
        <v>2021</v>
      </c>
      <c r="H1" s="52">
        <v>2022</v>
      </c>
      <c r="I1" s="52">
        <v>2023</v>
      </c>
      <c r="J1" s="52">
        <v>2024</v>
      </c>
      <c r="K1" s="52">
        <v>2025</v>
      </c>
      <c r="L1" s="52">
        <v>2026</v>
      </c>
      <c r="M1" s="52">
        <v>2027</v>
      </c>
      <c r="N1" s="52">
        <v>2028</v>
      </c>
      <c r="O1" s="52">
        <v>2029</v>
      </c>
      <c r="P1" s="52">
        <v>2030</v>
      </c>
      <c r="Q1" s="52">
        <v>2031</v>
      </c>
      <c r="R1" s="52">
        <v>2032</v>
      </c>
      <c r="S1" s="52">
        <v>2033</v>
      </c>
      <c r="T1" s="52">
        <v>2034</v>
      </c>
      <c r="U1" s="52">
        <v>2035</v>
      </c>
      <c r="V1" s="52">
        <v>2036</v>
      </c>
      <c r="W1" s="52">
        <v>2037</v>
      </c>
      <c r="X1" s="52">
        <v>2038</v>
      </c>
      <c r="Y1" s="52">
        <v>2039</v>
      </c>
      <c r="Z1" s="52">
        <v>2040</v>
      </c>
      <c r="AA1" s="52">
        <v>2041</v>
      </c>
      <c r="AB1" s="52">
        <v>2042</v>
      </c>
      <c r="AC1" s="52">
        <v>2043</v>
      </c>
      <c r="AD1" s="52">
        <v>2044</v>
      </c>
      <c r="AE1" s="52">
        <v>2045</v>
      </c>
      <c r="AF1" s="52">
        <v>2046</v>
      </c>
      <c r="AG1" s="52">
        <v>2047</v>
      </c>
      <c r="AH1" s="52">
        <v>2048</v>
      </c>
      <c r="AI1" s="52">
        <v>2049</v>
      </c>
      <c r="AJ1" s="52">
        <v>2050</v>
      </c>
    </row>
    <row r="2" spans="1:37" ht="15" customHeight="1" thickTop="1" x14ac:dyDescent="0.2"/>
    <row r="3" spans="1:37" ht="15" customHeight="1" x14ac:dyDescent="0.2">
      <c r="C3" s="53" t="s">
        <v>125</v>
      </c>
      <c r="D3" s="53" t="s">
        <v>107</v>
      </c>
      <c r="E3" s="53"/>
      <c r="F3" s="53"/>
      <c r="G3" s="53"/>
    </row>
    <row r="4" spans="1:37" ht="15" customHeight="1" x14ac:dyDescent="0.2">
      <c r="C4" s="53" t="s">
        <v>126</v>
      </c>
      <c r="D4" s="53" t="s">
        <v>127</v>
      </c>
      <c r="E4" s="53"/>
      <c r="F4" s="53"/>
      <c r="G4" s="53" t="s">
        <v>128</v>
      </c>
    </row>
    <row r="5" spans="1:37" ht="15" customHeight="1" x14ac:dyDescent="0.2">
      <c r="C5" s="53" t="s">
        <v>129</v>
      </c>
      <c r="D5" s="53" t="s">
        <v>130</v>
      </c>
      <c r="E5" s="53"/>
      <c r="F5" s="53"/>
      <c r="G5" s="53"/>
    </row>
    <row r="6" spans="1:37" ht="15" customHeight="1" x14ac:dyDescent="0.2">
      <c r="C6" s="53" t="s">
        <v>131</v>
      </c>
      <c r="D6" s="53"/>
      <c r="E6" s="53" t="s">
        <v>132</v>
      </c>
      <c r="F6" s="53"/>
      <c r="G6" s="53"/>
    </row>
    <row r="10" spans="1:37" ht="15" customHeight="1" x14ac:dyDescent="0.25">
      <c r="A10" s="54" t="s">
        <v>152</v>
      </c>
      <c r="B10" s="55" t="s">
        <v>153</v>
      </c>
    </row>
    <row r="11" spans="1:37" ht="15" customHeight="1" x14ac:dyDescent="0.2">
      <c r="B11" s="51" t="s">
        <v>154</v>
      </c>
    </row>
    <row r="12" spans="1:37" ht="15" customHeight="1" x14ac:dyDescent="0.2">
      <c r="B12" s="51" t="s">
        <v>135</v>
      </c>
      <c r="C12" s="56" t="s">
        <v>135</v>
      </c>
      <c r="D12" s="56" t="s">
        <v>135</v>
      </c>
      <c r="E12" s="56" t="s">
        <v>135</v>
      </c>
      <c r="F12" s="56" t="s">
        <v>135</v>
      </c>
      <c r="G12" s="56" t="s">
        <v>135</v>
      </c>
      <c r="H12" s="56" t="s">
        <v>135</v>
      </c>
      <c r="I12" s="56" t="s">
        <v>135</v>
      </c>
      <c r="J12" s="56" t="s">
        <v>135</v>
      </c>
      <c r="K12" s="56" t="s">
        <v>135</v>
      </c>
      <c r="L12" s="56" t="s">
        <v>135</v>
      </c>
      <c r="M12" s="56" t="s">
        <v>135</v>
      </c>
      <c r="N12" s="56" t="s">
        <v>135</v>
      </c>
      <c r="O12" s="56" t="s">
        <v>135</v>
      </c>
      <c r="P12" s="56" t="s">
        <v>135</v>
      </c>
      <c r="Q12" s="56" t="s">
        <v>135</v>
      </c>
      <c r="R12" s="56" t="s">
        <v>135</v>
      </c>
      <c r="S12" s="56" t="s">
        <v>135</v>
      </c>
      <c r="T12" s="56" t="s">
        <v>135</v>
      </c>
      <c r="U12" s="56" t="s">
        <v>135</v>
      </c>
      <c r="V12" s="56" t="s">
        <v>135</v>
      </c>
      <c r="W12" s="56" t="s">
        <v>135</v>
      </c>
      <c r="X12" s="56" t="s">
        <v>135</v>
      </c>
      <c r="Y12" s="56" t="s">
        <v>135</v>
      </c>
      <c r="Z12" s="56" t="s">
        <v>135</v>
      </c>
      <c r="AA12" s="56" t="s">
        <v>135</v>
      </c>
      <c r="AB12" s="56" t="s">
        <v>135</v>
      </c>
      <c r="AC12" s="56" t="s">
        <v>135</v>
      </c>
      <c r="AD12" s="56" t="s">
        <v>135</v>
      </c>
      <c r="AE12" s="56" t="s">
        <v>135</v>
      </c>
      <c r="AF12" s="56" t="s">
        <v>135</v>
      </c>
      <c r="AG12" s="56" t="s">
        <v>135</v>
      </c>
      <c r="AH12" s="56" t="s">
        <v>135</v>
      </c>
      <c r="AI12" s="56" t="s">
        <v>135</v>
      </c>
      <c r="AJ12" s="56" t="s">
        <v>135</v>
      </c>
      <c r="AK12" s="56" t="s">
        <v>136</v>
      </c>
    </row>
    <row r="13" spans="1:37" ht="15" customHeight="1" thickBot="1" x14ac:dyDescent="0.25">
      <c r="B13" s="52" t="s">
        <v>135</v>
      </c>
      <c r="C13" s="52">
        <v>2017</v>
      </c>
      <c r="D13" s="52">
        <v>2018</v>
      </c>
      <c r="E13" s="52">
        <v>2019</v>
      </c>
      <c r="F13" s="52">
        <v>2020</v>
      </c>
      <c r="G13" s="52">
        <v>2021</v>
      </c>
      <c r="H13" s="52">
        <v>2022</v>
      </c>
      <c r="I13" s="52">
        <v>2023</v>
      </c>
      <c r="J13" s="52">
        <v>2024</v>
      </c>
      <c r="K13" s="52">
        <v>2025</v>
      </c>
      <c r="L13" s="52">
        <v>2026</v>
      </c>
      <c r="M13" s="52">
        <v>2027</v>
      </c>
      <c r="N13" s="52">
        <v>2028</v>
      </c>
      <c r="O13" s="52">
        <v>2029</v>
      </c>
      <c r="P13" s="52">
        <v>2030</v>
      </c>
      <c r="Q13" s="52">
        <v>2031</v>
      </c>
      <c r="R13" s="52">
        <v>2032</v>
      </c>
      <c r="S13" s="52">
        <v>2033</v>
      </c>
      <c r="T13" s="52">
        <v>2034</v>
      </c>
      <c r="U13" s="52">
        <v>2035</v>
      </c>
      <c r="V13" s="52">
        <v>2036</v>
      </c>
      <c r="W13" s="52">
        <v>2037</v>
      </c>
      <c r="X13" s="52">
        <v>2038</v>
      </c>
      <c r="Y13" s="52">
        <v>2039</v>
      </c>
      <c r="Z13" s="52">
        <v>2040</v>
      </c>
      <c r="AA13" s="52">
        <v>2041</v>
      </c>
      <c r="AB13" s="52">
        <v>2042</v>
      </c>
      <c r="AC13" s="52">
        <v>2043</v>
      </c>
      <c r="AD13" s="52">
        <v>2044</v>
      </c>
      <c r="AE13" s="52">
        <v>2045</v>
      </c>
      <c r="AF13" s="52">
        <v>2046</v>
      </c>
      <c r="AG13" s="52">
        <v>2047</v>
      </c>
      <c r="AH13" s="52">
        <v>2048</v>
      </c>
      <c r="AI13" s="52">
        <v>2049</v>
      </c>
      <c r="AJ13" s="52">
        <v>2050</v>
      </c>
      <c r="AK13" s="52">
        <v>2050</v>
      </c>
    </row>
    <row r="14" spans="1:37" ht="15" customHeight="1" thickTop="1" x14ac:dyDescent="0.2">
      <c r="B14" s="57" t="s">
        <v>155</v>
      </c>
    </row>
    <row r="15" spans="1:37" ht="15" customHeight="1" x14ac:dyDescent="0.2">
      <c r="B15" s="57" t="s">
        <v>156</v>
      </c>
    </row>
    <row r="16" spans="1:37" ht="15" customHeight="1" x14ac:dyDescent="0.25">
      <c r="A16" s="54" t="s">
        <v>157</v>
      </c>
      <c r="B16" s="58" t="s">
        <v>158</v>
      </c>
      <c r="C16" s="59">
        <v>6.6360000000000001</v>
      </c>
      <c r="D16" s="59">
        <v>6.6360000000000001</v>
      </c>
      <c r="E16" s="59">
        <v>6.6360000000000001</v>
      </c>
      <c r="F16" s="59">
        <v>6.6360000000000001</v>
      </c>
      <c r="G16" s="59">
        <v>6.6360000000000001</v>
      </c>
      <c r="H16" s="59">
        <v>6.6360000000000001</v>
      </c>
      <c r="I16" s="59">
        <v>6.6360000000000001</v>
      </c>
      <c r="J16" s="59">
        <v>6.6360000000000001</v>
      </c>
      <c r="K16" s="59">
        <v>6.6360000000000001</v>
      </c>
      <c r="L16" s="59">
        <v>6.6360000000000001</v>
      </c>
      <c r="M16" s="59">
        <v>6.6360000000000001</v>
      </c>
      <c r="N16" s="59">
        <v>6.6360000000000001</v>
      </c>
      <c r="O16" s="59">
        <v>6.6360000000000001</v>
      </c>
      <c r="P16" s="59">
        <v>6.6360000000000001</v>
      </c>
      <c r="Q16" s="59">
        <v>6.6360000000000001</v>
      </c>
      <c r="R16" s="59">
        <v>6.6360000000000001</v>
      </c>
      <c r="S16" s="59">
        <v>6.6360000000000001</v>
      </c>
      <c r="T16" s="59">
        <v>6.6360000000000001</v>
      </c>
      <c r="U16" s="59">
        <v>6.6360000000000001</v>
      </c>
      <c r="V16" s="59">
        <v>6.6360000000000001</v>
      </c>
      <c r="W16" s="59">
        <v>6.6360000000000001</v>
      </c>
      <c r="X16" s="59">
        <v>6.6360000000000001</v>
      </c>
      <c r="Y16" s="59">
        <v>6.6360000000000001</v>
      </c>
      <c r="Z16" s="59">
        <v>6.6360000000000001</v>
      </c>
      <c r="AA16" s="59">
        <v>6.6360000000000001</v>
      </c>
      <c r="AB16" s="59">
        <v>6.6360000000000001</v>
      </c>
      <c r="AC16" s="59">
        <v>6.6360000000000001</v>
      </c>
      <c r="AD16" s="59">
        <v>6.6360000000000001</v>
      </c>
      <c r="AE16" s="59">
        <v>6.6360000000000001</v>
      </c>
      <c r="AF16" s="59">
        <v>6.6360000000000001</v>
      </c>
      <c r="AG16" s="59">
        <v>6.6360000000000001</v>
      </c>
      <c r="AH16" s="59">
        <v>6.6360000000000001</v>
      </c>
      <c r="AI16" s="59">
        <v>6.6360000000000001</v>
      </c>
      <c r="AJ16" s="59">
        <v>6.6360000000000001</v>
      </c>
      <c r="AK16" s="60">
        <v>0</v>
      </c>
    </row>
    <row r="17" spans="1:37" ht="15" customHeight="1" x14ac:dyDescent="0.25">
      <c r="A17" s="54" t="s">
        <v>159</v>
      </c>
      <c r="B17" s="58" t="s">
        <v>160</v>
      </c>
      <c r="C17" s="59">
        <v>5.048</v>
      </c>
      <c r="D17" s="59">
        <v>5.048</v>
      </c>
      <c r="E17" s="59">
        <v>5.048</v>
      </c>
      <c r="F17" s="59">
        <v>5.048</v>
      </c>
      <c r="G17" s="59">
        <v>5.048</v>
      </c>
      <c r="H17" s="59">
        <v>5.048</v>
      </c>
      <c r="I17" s="59">
        <v>5.048</v>
      </c>
      <c r="J17" s="59">
        <v>5.048</v>
      </c>
      <c r="K17" s="59">
        <v>5.048</v>
      </c>
      <c r="L17" s="59">
        <v>5.048</v>
      </c>
      <c r="M17" s="59">
        <v>5.048</v>
      </c>
      <c r="N17" s="59">
        <v>5.048</v>
      </c>
      <c r="O17" s="59">
        <v>5.048</v>
      </c>
      <c r="P17" s="59">
        <v>5.048</v>
      </c>
      <c r="Q17" s="59">
        <v>5.048</v>
      </c>
      <c r="R17" s="59">
        <v>5.048</v>
      </c>
      <c r="S17" s="59">
        <v>5.048</v>
      </c>
      <c r="T17" s="59">
        <v>5.048</v>
      </c>
      <c r="U17" s="59">
        <v>5.048</v>
      </c>
      <c r="V17" s="59">
        <v>5.048</v>
      </c>
      <c r="W17" s="59">
        <v>5.048</v>
      </c>
      <c r="X17" s="59">
        <v>5.048</v>
      </c>
      <c r="Y17" s="59">
        <v>5.048</v>
      </c>
      <c r="Z17" s="59">
        <v>5.048</v>
      </c>
      <c r="AA17" s="59">
        <v>5.048</v>
      </c>
      <c r="AB17" s="59">
        <v>5.048</v>
      </c>
      <c r="AC17" s="59">
        <v>5.048</v>
      </c>
      <c r="AD17" s="59">
        <v>5.048</v>
      </c>
      <c r="AE17" s="59">
        <v>5.048</v>
      </c>
      <c r="AF17" s="59">
        <v>5.048</v>
      </c>
      <c r="AG17" s="59">
        <v>5.048</v>
      </c>
      <c r="AH17" s="59">
        <v>5.048</v>
      </c>
      <c r="AI17" s="59">
        <v>5.048</v>
      </c>
      <c r="AJ17" s="59">
        <v>5.048</v>
      </c>
      <c r="AK17" s="60">
        <v>0</v>
      </c>
    </row>
    <row r="18" spans="1:37" ht="15" customHeight="1" x14ac:dyDescent="0.25">
      <c r="A18" s="54" t="s">
        <v>161</v>
      </c>
      <c r="B18" s="58" t="s">
        <v>162</v>
      </c>
      <c r="C18" s="59">
        <v>5.359</v>
      </c>
      <c r="D18" s="59">
        <v>5.359</v>
      </c>
      <c r="E18" s="59">
        <v>5.359</v>
      </c>
      <c r="F18" s="59">
        <v>5.359</v>
      </c>
      <c r="G18" s="59">
        <v>5.359</v>
      </c>
      <c r="H18" s="59">
        <v>5.359</v>
      </c>
      <c r="I18" s="59">
        <v>5.359</v>
      </c>
      <c r="J18" s="59">
        <v>5.359</v>
      </c>
      <c r="K18" s="59">
        <v>5.359</v>
      </c>
      <c r="L18" s="59">
        <v>5.359</v>
      </c>
      <c r="M18" s="59">
        <v>5.359</v>
      </c>
      <c r="N18" s="59">
        <v>5.359</v>
      </c>
      <c r="O18" s="59">
        <v>5.359</v>
      </c>
      <c r="P18" s="59">
        <v>5.359</v>
      </c>
      <c r="Q18" s="59">
        <v>5.359</v>
      </c>
      <c r="R18" s="59">
        <v>5.359</v>
      </c>
      <c r="S18" s="59">
        <v>5.359</v>
      </c>
      <c r="T18" s="59">
        <v>5.359</v>
      </c>
      <c r="U18" s="59">
        <v>5.359</v>
      </c>
      <c r="V18" s="59">
        <v>5.359</v>
      </c>
      <c r="W18" s="59">
        <v>5.359</v>
      </c>
      <c r="X18" s="59">
        <v>5.359</v>
      </c>
      <c r="Y18" s="59">
        <v>5.359</v>
      </c>
      <c r="Z18" s="59">
        <v>5.359</v>
      </c>
      <c r="AA18" s="59">
        <v>5.359</v>
      </c>
      <c r="AB18" s="59">
        <v>5.359</v>
      </c>
      <c r="AC18" s="59">
        <v>5.359</v>
      </c>
      <c r="AD18" s="59">
        <v>5.359</v>
      </c>
      <c r="AE18" s="59">
        <v>5.359</v>
      </c>
      <c r="AF18" s="59">
        <v>5.359</v>
      </c>
      <c r="AG18" s="59">
        <v>5.359</v>
      </c>
      <c r="AH18" s="59">
        <v>5.359</v>
      </c>
      <c r="AI18" s="59">
        <v>5.359</v>
      </c>
      <c r="AJ18" s="59">
        <v>5.359</v>
      </c>
      <c r="AK18" s="60">
        <v>0</v>
      </c>
    </row>
    <row r="19" spans="1:37" s="86" customFormat="1" ht="15" customHeight="1" x14ac:dyDescent="0.25">
      <c r="A19" s="82" t="s">
        <v>163</v>
      </c>
      <c r="B19" s="83" t="s">
        <v>164</v>
      </c>
      <c r="C19" s="84">
        <v>5.8250000000000002</v>
      </c>
      <c r="D19" s="84">
        <v>5.8250000000000002</v>
      </c>
      <c r="E19" s="84">
        <v>5.8250000000000002</v>
      </c>
      <c r="F19" s="84">
        <v>5.8250000000000002</v>
      </c>
      <c r="G19" s="84">
        <v>5.8250000000000002</v>
      </c>
      <c r="H19" s="84">
        <v>5.8250000000000002</v>
      </c>
      <c r="I19" s="84">
        <v>5.8250000000000002</v>
      </c>
      <c r="J19" s="84">
        <v>5.8250000000000002</v>
      </c>
      <c r="K19" s="84">
        <v>5.8250000000000002</v>
      </c>
      <c r="L19" s="84">
        <v>5.8250000000000002</v>
      </c>
      <c r="M19" s="84">
        <v>5.8250000000000002</v>
      </c>
      <c r="N19" s="84">
        <v>5.8250000000000002</v>
      </c>
      <c r="O19" s="84">
        <v>5.8250000000000002</v>
      </c>
      <c r="P19" s="84">
        <v>5.8250000000000002</v>
      </c>
      <c r="Q19" s="84">
        <v>5.8250000000000002</v>
      </c>
      <c r="R19" s="84">
        <v>5.8250000000000002</v>
      </c>
      <c r="S19" s="84">
        <v>5.8250000000000002</v>
      </c>
      <c r="T19" s="84">
        <v>5.8250000000000002</v>
      </c>
      <c r="U19" s="84">
        <v>5.8250000000000002</v>
      </c>
      <c r="V19" s="84">
        <v>5.8250000000000002</v>
      </c>
      <c r="W19" s="84">
        <v>5.8250000000000002</v>
      </c>
      <c r="X19" s="84">
        <v>5.8250000000000002</v>
      </c>
      <c r="Y19" s="84">
        <v>5.8250000000000002</v>
      </c>
      <c r="Z19" s="84">
        <v>5.8250000000000002</v>
      </c>
      <c r="AA19" s="84">
        <v>5.8250000000000002</v>
      </c>
      <c r="AB19" s="84">
        <v>5.8250000000000002</v>
      </c>
      <c r="AC19" s="84">
        <v>5.8250000000000002</v>
      </c>
      <c r="AD19" s="84">
        <v>5.8250000000000002</v>
      </c>
      <c r="AE19" s="84">
        <v>5.8250000000000002</v>
      </c>
      <c r="AF19" s="84">
        <v>5.8250000000000002</v>
      </c>
      <c r="AG19" s="84">
        <v>5.8250000000000002</v>
      </c>
      <c r="AH19" s="84">
        <v>5.8250000000000002</v>
      </c>
      <c r="AI19" s="84">
        <v>5.8250000000000002</v>
      </c>
      <c r="AJ19" s="84">
        <v>5.8250000000000002</v>
      </c>
      <c r="AK19" s="85">
        <v>0</v>
      </c>
    </row>
    <row r="20" spans="1:37" ht="15" customHeight="1" x14ac:dyDescent="0.25">
      <c r="A20" s="54" t="s">
        <v>165</v>
      </c>
      <c r="B20" s="58" t="s">
        <v>166</v>
      </c>
      <c r="C20" s="59">
        <v>5.7746510000000004</v>
      </c>
      <c r="D20" s="59">
        <v>5.7738240000000003</v>
      </c>
      <c r="E20" s="59">
        <v>5.7736289999999997</v>
      </c>
      <c r="F20" s="59">
        <v>5.7729280000000003</v>
      </c>
      <c r="G20" s="59">
        <v>5.7731190000000003</v>
      </c>
      <c r="H20" s="59">
        <v>5.7737270000000001</v>
      </c>
      <c r="I20" s="59">
        <v>5.7724289999999998</v>
      </c>
      <c r="J20" s="59">
        <v>5.773784</v>
      </c>
      <c r="K20" s="59">
        <v>5.7726059999999997</v>
      </c>
      <c r="L20" s="59">
        <v>5.7733230000000004</v>
      </c>
      <c r="M20" s="59">
        <v>5.7745470000000001</v>
      </c>
      <c r="N20" s="59">
        <v>5.7747440000000001</v>
      </c>
      <c r="O20" s="59">
        <v>5.7735219999999998</v>
      </c>
      <c r="P20" s="59">
        <v>5.7736159999999996</v>
      </c>
      <c r="Q20" s="59">
        <v>5.7735810000000001</v>
      </c>
      <c r="R20" s="59">
        <v>5.7734930000000002</v>
      </c>
      <c r="S20" s="59">
        <v>5.7744850000000003</v>
      </c>
      <c r="T20" s="59">
        <v>5.7733730000000003</v>
      </c>
      <c r="U20" s="59">
        <v>5.7733169999999996</v>
      </c>
      <c r="V20" s="59">
        <v>5.7729939999999997</v>
      </c>
      <c r="W20" s="59">
        <v>5.7732359999999998</v>
      </c>
      <c r="X20" s="59">
        <v>5.7731630000000003</v>
      </c>
      <c r="Y20" s="59">
        <v>5.7730449999999998</v>
      </c>
      <c r="Z20" s="59">
        <v>5.773002</v>
      </c>
      <c r="AA20" s="59">
        <v>5.7729929999999996</v>
      </c>
      <c r="AB20" s="59">
        <v>5.7727380000000004</v>
      </c>
      <c r="AC20" s="59">
        <v>5.772945</v>
      </c>
      <c r="AD20" s="59">
        <v>5.7726160000000002</v>
      </c>
      <c r="AE20" s="59">
        <v>5.7726569999999997</v>
      </c>
      <c r="AF20" s="59">
        <v>5.7725039999999996</v>
      </c>
      <c r="AG20" s="59">
        <v>5.7722730000000002</v>
      </c>
      <c r="AH20" s="59">
        <v>5.7721470000000004</v>
      </c>
      <c r="AI20" s="59">
        <v>5.7719480000000001</v>
      </c>
      <c r="AJ20" s="59">
        <v>5.7717749999999999</v>
      </c>
      <c r="AK20" s="60">
        <v>-1.1E-5</v>
      </c>
    </row>
    <row r="21" spans="1:37" ht="15" customHeight="1" x14ac:dyDescent="0.25">
      <c r="A21" s="54" t="s">
        <v>167</v>
      </c>
      <c r="B21" s="58" t="s">
        <v>168</v>
      </c>
      <c r="C21" s="59">
        <v>5.7746510000000004</v>
      </c>
      <c r="D21" s="59">
        <v>5.7738240000000003</v>
      </c>
      <c r="E21" s="59">
        <v>5.7736289999999997</v>
      </c>
      <c r="F21" s="59">
        <v>5.7729280000000003</v>
      </c>
      <c r="G21" s="59">
        <v>5.7731190000000003</v>
      </c>
      <c r="H21" s="59">
        <v>5.7737270000000001</v>
      </c>
      <c r="I21" s="59">
        <v>5.7724289999999998</v>
      </c>
      <c r="J21" s="59">
        <v>5.773784</v>
      </c>
      <c r="K21" s="59">
        <v>5.7726059999999997</v>
      </c>
      <c r="L21" s="59">
        <v>5.7733230000000004</v>
      </c>
      <c r="M21" s="59">
        <v>5.7745470000000001</v>
      </c>
      <c r="N21" s="59">
        <v>5.7747440000000001</v>
      </c>
      <c r="O21" s="59">
        <v>5.7735219999999998</v>
      </c>
      <c r="P21" s="59">
        <v>5.7736159999999996</v>
      </c>
      <c r="Q21" s="59">
        <v>5.7735810000000001</v>
      </c>
      <c r="R21" s="59">
        <v>5.7734930000000002</v>
      </c>
      <c r="S21" s="59">
        <v>5.7744850000000003</v>
      </c>
      <c r="T21" s="59">
        <v>5.7733730000000003</v>
      </c>
      <c r="U21" s="59">
        <v>5.7733169999999996</v>
      </c>
      <c r="V21" s="59">
        <v>5.7729939999999997</v>
      </c>
      <c r="W21" s="59">
        <v>5.7732359999999998</v>
      </c>
      <c r="X21" s="59">
        <v>5.7731630000000003</v>
      </c>
      <c r="Y21" s="59">
        <v>5.7730449999999998</v>
      </c>
      <c r="Z21" s="59">
        <v>5.773002</v>
      </c>
      <c r="AA21" s="59">
        <v>5.7729929999999996</v>
      </c>
      <c r="AB21" s="59">
        <v>5.7727380000000004</v>
      </c>
      <c r="AC21" s="59">
        <v>5.772945</v>
      </c>
      <c r="AD21" s="59">
        <v>5.7726160000000002</v>
      </c>
      <c r="AE21" s="59">
        <v>5.7726569999999997</v>
      </c>
      <c r="AF21" s="59">
        <v>5.7725039999999996</v>
      </c>
      <c r="AG21" s="59">
        <v>5.7722730000000002</v>
      </c>
      <c r="AH21" s="59">
        <v>5.7721470000000004</v>
      </c>
      <c r="AI21" s="59">
        <v>5.7719480000000001</v>
      </c>
      <c r="AJ21" s="59">
        <v>5.7717749999999999</v>
      </c>
      <c r="AK21" s="60">
        <v>-1.1E-5</v>
      </c>
    </row>
    <row r="22" spans="1:37" ht="15" customHeight="1" x14ac:dyDescent="0.25">
      <c r="A22" s="54" t="s">
        <v>169</v>
      </c>
      <c r="B22" s="58" t="s">
        <v>170</v>
      </c>
      <c r="C22" s="59">
        <v>5.7746510000000004</v>
      </c>
      <c r="D22" s="59">
        <v>5.7738240000000003</v>
      </c>
      <c r="E22" s="59">
        <v>5.7736289999999997</v>
      </c>
      <c r="F22" s="59">
        <v>5.7729280000000003</v>
      </c>
      <c r="G22" s="59">
        <v>5.7731190000000003</v>
      </c>
      <c r="H22" s="59">
        <v>5.7737270000000001</v>
      </c>
      <c r="I22" s="59">
        <v>5.7724289999999998</v>
      </c>
      <c r="J22" s="59">
        <v>5.773784</v>
      </c>
      <c r="K22" s="59">
        <v>5.7726059999999997</v>
      </c>
      <c r="L22" s="59">
        <v>5.7733230000000004</v>
      </c>
      <c r="M22" s="59">
        <v>5.7745470000000001</v>
      </c>
      <c r="N22" s="59">
        <v>5.7747440000000001</v>
      </c>
      <c r="O22" s="59">
        <v>5.7735219999999998</v>
      </c>
      <c r="P22" s="59">
        <v>5.7736159999999996</v>
      </c>
      <c r="Q22" s="59">
        <v>5.7735810000000001</v>
      </c>
      <c r="R22" s="59">
        <v>5.7734930000000002</v>
      </c>
      <c r="S22" s="59">
        <v>5.7744850000000003</v>
      </c>
      <c r="T22" s="59">
        <v>5.7733730000000003</v>
      </c>
      <c r="U22" s="59">
        <v>5.7733169999999996</v>
      </c>
      <c r="V22" s="59">
        <v>5.7729939999999997</v>
      </c>
      <c r="W22" s="59">
        <v>5.7732359999999998</v>
      </c>
      <c r="X22" s="59">
        <v>5.7731630000000003</v>
      </c>
      <c r="Y22" s="59">
        <v>5.7730449999999998</v>
      </c>
      <c r="Z22" s="59">
        <v>5.773002</v>
      </c>
      <c r="AA22" s="59">
        <v>5.7729929999999996</v>
      </c>
      <c r="AB22" s="59">
        <v>5.7727380000000004</v>
      </c>
      <c r="AC22" s="59">
        <v>5.772945</v>
      </c>
      <c r="AD22" s="59">
        <v>5.7726160000000002</v>
      </c>
      <c r="AE22" s="59">
        <v>5.7726569999999997</v>
      </c>
      <c r="AF22" s="59">
        <v>5.7725039999999996</v>
      </c>
      <c r="AG22" s="59">
        <v>5.7722730000000002</v>
      </c>
      <c r="AH22" s="59">
        <v>5.7721470000000004</v>
      </c>
      <c r="AI22" s="59">
        <v>5.7719480000000001</v>
      </c>
      <c r="AJ22" s="59">
        <v>5.7717749999999999</v>
      </c>
      <c r="AK22" s="60">
        <v>-1.1E-5</v>
      </c>
    </row>
    <row r="23" spans="1:37" ht="15" customHeight="1" x14ac:dyDescent="0.25">
      <c r="A23" s="54" t="s">
        <v>171</v>
      </c>
      <c r="B23" s="58" t="s">
        <v>172</v>
      </c>
      <c r="C23" s="59">
        <v>5.7746510000000004</v>
      </c>
      <c r="D23" s="59">
        <v>5.7738240000000003</v>
      </c>
      <c r="E23" s="59">
        <v>5.7736289999999997</v>
      </c>
      <c r="F23" s="59">
        <v>5.7729280000000003</v>
      </c>
      <c r="G23" s="59">
        <v>5.7731190000000003</v>
      </c>
      <c r="H23" s="59">
        <v>5.7737270000000001</v>
      </c>
      <c r="I23" s="59">
        <v>5.7724289999999998</v>
      </c>
      <c r="J23" s="59">
        <v>5.773784</v>
      </c>
      <c r="K23" s="59">
        <v>5.7726059999999997</v>
      </c>
      <c r="L23" s="59">
        <v>5.7733230000000004</v>
      </c>
      <c r="M23" s="59">
        <v>5.7745470000000001</v>
      </c>
      <c r="N23" s="59">
        <v>5.7747440000000001</v>
      </c>
      <c r="O23" s="59">
        <v>5.7735219999999998</v>
      </c>
      <c r="P23" s="59">
        <v>5.7736159999999996</v>
      </c>
      <c r="Q23" s="59">
        <v>5.7735810000000001</v>
      </c>
      <c r="R23" s="59">
        <v>5.7734930000000002</v>
      </c>
      <c r="S23" s="59">
        <v>5.7744850000000003</v>
      </c>
      <c r="T23" s="59">
        <v>5.7733730000000003</v>
      </c>
      <c r="U23" s="59">
        <v>5.7733169999999996</v>
      </c>
      <c r="V23" s="59">
        <v>5.7729939999999997</v>
      </c>
      <c r="W23" s="59">
        <v>5.7732359999999998</v>
      </c>
      <c r="X23" s="59">
        <v>5.7731630000000003</v>
      </c>
      <c r="Y23" s="59">
        <v>5.7730449999999998</v>
      </c>
      <c r="Z23" s="59">
        <v>5.773002</v>
      </c>
      <c r="AA23" s="59">
        <v>5.7729929999999996</v>
      </c>
      <c r="AB23" s="59">
        <v>5.7727380000000004</v>
      </c>
      <c r="AC23" s="59">
        <v>5.772945</v>
      </c>
      <c r="AD23" s="59">
        <v>5.7726160000000002</v>
      </c>
      <c r="AE23" s="59">
        <v>5.7726569999999997</v>
      </c>
      <c r="AF23" s="59">
        <v>5.7725039999999996</v>
      </c>
      <c r="AG23" s="59">
        <v>5.7722730000000002</v>
      </c>
      <c r="AH23" s="59">
        <v>5.7721470000000004</v>
      </c>
      <c r="AI23" s="59">
        <v>5.7719480000000001</v>
      </c>
      <c r="AJ23" s="59">
        <v>5.7717749999999999</v>
      </c>
      <c r="AK23" s="60">
        <v>-1.1E-5</v>
      </c>
    </row>
    <row r="24" spans="1:37" ht="15" customHeight="1" x14ac:dyDescent="0.25">
      <c r="A24" s="54" t="s">
        <v>173</v>
      </c>
      <c r="B24" s="58" t="s">
        <v>174</v>
      </c>
      <c r="C24" s="59">
        <v>5.7746510000000004</v>
      </c>
      <c r="D24" s="59">
        <v>5.7738240000000003</v>
      </c>
      <c r="E24" s="59">
        <v>5.7736289999999997</v>
      </c>
      <c r="F24" s="59">
        <v>5.7729280000000003</v>
      </c>
      <c r="G24" s="59">
        <v>5.7731190000000003</v>
      </c>
      <c r="H24" s="59">
        <v>5.7737270000000001</v>
      </c>
      <c r="I24" s="59">
        <v>5.7724289999999998</v>
      </c>
      <c r="J24" s="59">
        <v>5.773784</v>
      </c>
      <c r="K24" s="59">
        <v>5.7726059999999997</v>
      </c>
      <c r="L24" s="59">
        <v>5.7733230000000004</v>
      </c>
      <c r="M24" s="59">
        <v>5.7745470000000001</v>
      </c>
      <c r="N24" s="59">
        <v>5.7747440000000001</v>
      </c>
      <c r="O24" s="59">
        <v>5.7735219999999998</v>
      </c>
      <c r="P24" s="59">
        <v>5.7736159999999996</v>
      </c>
      <c r="Q24" s="59">
        <v>5.7735810000000001</v>
      </c>
      <c r="R24" s="59">
        <v>5.7734930000000002</v>
      </c>
      <c r="S24" s="59">
        <v>5.7744850000000003</v>
      </c>
      <c r="T24" s="59">
        <v>5.7733730000000003</v>
      </c>
      <c r="U24" s="59">
        <v>5.7733169999999996</v>
      </c>
      <c r="V24" s="59">
        <v>5.7729939999999997</v>
      </c>
      <c r="W24" s="59">
        <v>5.7732359999999998</v>
      </c>
      <c r="X24" s="59">
        <v>5.7731630000000003</v>
      </c>
      <c r="Y24" s="59">
        <v>5.7730449999999998</v>
      </c>
      <c r="Z24" s="59">
        <v>5.773002</v>
      </c>
      <c r="AA24" s="59">
        <v>5.7729929999999996</v>
      </c>
      <c r="AB24" s="59">
        <v>5.7727380000000004</v>
      </c>
      <c r="AC24" s="59">
        <v>5.772945</v>
      </c>
      <c r="AD24" s="59">
        <v>5.7726160000000002</v>
      </c>
      <c r="AE24" s="59">
        <v>5.7726569999999997</v>
      </c>
      <c r="AF24" s="59">
        <v>5.7725039999999996</v>
      </c>
      <c r="AG24" s="59">
        <v>5.7722730000000002</v>
      </c>
      <c r="AH24" s="59">
        <v>5.7721470000000004</v>
      </c>
      <c r="AI24" s="59">
        <v>5.7719480000000001</v>
      </c>
      <c r="AJ24" s="59">
        <v>5.7717749999999999</v>
      </c>
      <c r="AK24" s="60">
        <v>-1.1E-5</v>
      </c>
    </row>
    <row r="25" spans="1:37" ht="15" customHeight="1" x14ac:dyDescent="0.25">
      <c r="A25" s="54" t="s">
        <v>175</v>
      </c>
      <c r="B25" s="58" t="s">
        <v>176</v>
      </c>
      <c r="C25" s="59">
        <v>5.7746510000000004</v>
      </c>
      <c r="D25" s="59">
        <v>5.7738240000000003</v>
      </c>
      <c r="E25" s="59">
        <v>5.7736280000000004</v>
      </c>
      <c r="F25" s="59">
        <v>5.7729270000000001</v>
      </c>
      <c r="G25" s="59">
        <v>5.7731190000000003</v>
      </c>
      <c r="H25" s="59">
        <v>5.7737270000000001</v>
      </c>
      <c r="I25" s="59">
        <v>5.7724289999999998</v>
      </c>
      <c r="J25" s="59">
        <v>5.773784</v>
      </c>
      <c r="K25" s="59">
        <v>5.7726059999999997</v>
      </c>
      <c r="L25" s="59">
        <v>5.7733220000000003</v>
      </c>
      <c r="M25" s="59">
        <v>5.7745480000000002</v>
      </c>
      <c r="N25" s="59">
        <v>5.7747440000000001</v>
      </c>
      <c r="O25" s="59">
        <v>5.7735219999999998</v>
      </c>
      <c r="P25" s="59">
        <v>5.7736159999999996</v>
      </c>
      <c r="Q25" s="59">
        <v>5.7735799999999999</v>
      </c>
      <c r="R25" s="59">
        <v>5.7734930000000002</v>
      </c>
      <c r="S25" s="59">
        <v>5.7744850000000003</v>
      </c>
      <c r="T25" s="59">
        <v>5.7733730000000003</v>
      </c>
      <c r="U25" s="59">
        <v>5.7733169999999996</v>
      </c>
      <c r="V25" s="59">
        <v>5.7729939999999997</v>
      </c>
      <c r="W25" s="59">
        <v>5.7732359999999998</v>
      </c>
      <c r="X25" s="59">
        <v>5.7731620000000001</v>
      </c>
      <c r="Y25" s="59">
        <v>5.7730439999999996</v>
      </c>
      <c r="Z25" s="59">
        <v>5.773002</v>
      </c>
      <c r="AA25" s="59">
        <v>5.7729929999999996</v>
      </c>
      <c r="AB25" s="59">
        <v>5.7727380000000004</v>
      </c>
      <c r="AC25" s="59">
        <v>5.772945</v>
      </c>
      <c r="AD25" s="59">
        <v>5.7726170000000003</v>
      </c>
      <c r="AE25" s="59">
        <v>5.7726559999999996</v>
      </c>
      <c r="AF25" s="59">
        <v>5.7725039999999996</v>
      </c>
      <c r="AG25" s="59">
        <v>5.7722740000000003</v>
      </c>
      <c r="AH25" s="59">
        <v>5.7721470000000004</v>
      </c>
      <c r="AI25" s="59">
        <v>5.7719480000000001</v>
      </c>
      <c r="AJ25" s="59">
        <v>5.7717749999999999</v>
      </c>
      <c r="AK25" s="60">
        <v>-1.1E-5</v>
      </c>
    </row>
    <row r="26" spans="1:37" ht="15" customHeight="1" x14ac:dyDescent="0.25">
      <c r="A26" s="54" t="s">
        <v>177</v>
      </c>
      <c r="B26" s="58" t="s">
        <v>178</v>
      </c>
      <c r="C26" s="59">
        <v>5.8170000000000002</v>
      </c>
      <c r="D26" s="59">
        <v>5.8170000000000002</v>
      </c>
      <c r="E26" s="59">
        <v>5.8170000000000002</v>
      </c>
      <c r="F26" s="59">
        <v>5.8170000000000002</v>
      </c>
      <c r="G26" s="59">
        <v>5.8170000000000002</v>
      </c>
      <c r="H26" s="59">
        <v>5.8170000000000002</v>
      </c>
      <c r="I26" s="59">
        <v>5.8170000000000002</v>
      </c>
      <c r="J26" s="59">
        <v>5.8170000000000002</v>
      </c>
      <c r="K26" s="59">
        <v>5.8170000000000002</v>
      </c>
      <c r="L26" s="59">
        <v>5.8170000000000002</v>
      </c>
      <c r="M26" s="59">
        <v>5.8170000000000002</v>
      </c>
      <c r="N26" s="59">
        <v>5.8170000000000002</v>
      </c>
      <c r="O26" s="59">
        <v>5.8170000000000002</v>
      </c>
      <c r="P26" s="59">
        <v>5.8170000000000002</v>
      </c>
      <c r="Q26" s="59">
        <v>5.8170000000000002</v>
      </c>
      <c r="R26" s="59">
        <v>5.8170000000000002</v>
      </c>
      <c r="S26" s="59">
        <v>5.8170000000000002</v>
      </c>
      <c r="T26" s="59">
        <v>5.8170000000000002</v>
      </c>
      <c r="U26" s="59">
        <v>5.8170000000000002</v>
      </c>
      <c r="V26" s="59">
        <v>5.8170000000000002</v>
      </c>
      <c r="W26" s="59">
        <v>5.8170000000000002</v>
      </c>
      <c r="X26" s="59">
        <v>5.8170000000000002</v>
      </c>
      <c r="Y26" s="59">
        <v>5.8170000000000002</v>
      </c>
      <c r="Z26" s="59">
        <v>5.8170000000000002</v>
      </c>
      <c r="AA26" s="59">
        <v>5.8170000000000002</v>
      </c>
      <c r="AB26" s="59">
        <v>5.8170000000000002</v>
      </c>
      <c r="AC26" s="59">
        <v>5.8170000000000002</v>
      </c>
      <c r="AD26" s="59">
        <v>5.8170000000000002</v>
      </c>
      <c r="AE26" s="59">
        <v>5.8170000000000002</v>
      </c>
      <c r="AF26" s="59">
        <v>5.8170000000000002</v>
      </c>
      <c r="AG26" s="59">
        <v>5.8170000000000002</v>
      </c>
      <c r="AH26" s="59">
        <v>5.8170000000000002</v>
      </c>
      <c r="AI26" s="59">
        <v>5.8170000000000002</v>
      </c>
      <c r="AJ26" s="59">
        <v>5.8170000000000002</v>
      </c>
      <c r="AK26" s="60">
        <v>0</v>
      </c>
    </row>
    <row r="27" spans="1:37" ht="15" customHeight="1" x14ac:dyDescent="0.25">
      <c r="A27" s="54" t="s">
        <v>179</v>
      </c>
      <c r="B27" s="58" t="s">
        <v>180</v>
      </c>
      <c r="C27" s="59">
        <v>5.77</v>
      </c>
      <c r="D27" s="59">
        <v>5.77</v>
      </c>
      <c r="E27" s="59">
        <v>5.77</v>
      </c>
      <c r="F27" s="59">
        <v>5.77</v>
      </c>
      <c r="G27" s="59">
        <v>5.77</v>
      </c>
      <c r="H27" s="59">
        <v>5.77</v>
      </c>
      <c r="I27" s="59">
        <v>5.77</v>
      </c>
      <c r="J27" s="59">
        <v>5.77</v>
      </c>
      <c r="K27" s="59">
        <v>5.77</v>
      </c>
      <c r="L27" s="59">
        <v>5.77</v>
      </c>
      <c r="M27" s="59">
        <v>5.77</v>
      </c>
      <c r="N27" s="59">
        <v>5.77</v>
      </c>
      <c r="O27" s="59">
        <v>5.77</v>
      </c>
      <c r="P27" s="59">
        <v>5.77</v>
      </c>
      <c r="Q27" s="59">
        <v>5.77</v>
      </c>
      <c r="R27" s="59">
        <v>5.77</v>
      </c>
      <c r="S27" s="59">
        <v>5.77</v>
      </c>
      <c r="T27" s="59">
        <v>5.77</v>
      </c>
      <c r="U27" s="59">
        <v>5.77</v>
      </c>
      <c r="V27" s="59">
        <v>5.77</v>
      </c>
      <c r="W27" s="59">
        <v>5.77</v>
      </c>
      <c r="X27" s="59">
        <v>5.77</v>
      </c>
      <c r="Y27" s="59">
        <v>5.77</v>
      </c>
      <c r="Z27" s="59">
        <v>5.77</v>
      </c>
      <c r="AA27" s="59">
        <v>5.77</v>
      </c>
      <c r="AB27" s="59">
        <v>5.77</v>
      </c>
      <c r="AC27" s="59">
        <v>5.77</v>
      </c>
      <c r="AD27" s="59">
        <v>5.77</v>
      </c>
      <c r="AE27" s="59">
        <v>5.77</v>
      </c>
      <c r="AF27" s="59">
        <v>5.77</v>
      </c>
      <c r="AG27" s="59">
        <v>5.77</v>
      </c>
      <c r="AH27" s="59">
        <v>5.77</v>
      </c>
      <c r="AI27" s="59">
        <v>5.77</v>
      </c>
      <c r="AJ27" s="59">
        <v>5.77</v>
      </c>
      <c r="AK27" s="60">
        <v>0</v>
      </c>
    </row>
    <row r="28" spans="1:37" ht="15" customHeight="1" x14ac:dyDescent="0.25">
      <c r="A28" s="54" t="s">
        <v>181</v>
      </c>
      <c r="B28" s="58" t="s">
        <v>182</v>
      </c>
      <c r="C28" s="59">
        <v>3.556</v>
      </c>
      <c r="D28" s="59">
        <v>3.556</v>
      </c>
      <c r="E28" s="59">
        <v>3.556</v>
      </c>
      <c r="F28" s="59">
        <v>3.556</v>
      </c>
      <c r="G28" s="59">
        <v>3.556</v>
      </c>
      <c r="H28" s="59">
        <v>3.556</v>
      </c>
      <c r="I28" s="59">
        <v>3.556</v>
      </c>
      <c r="J28" s="59">
        <v>3.556</v>
      </c>
      <c r="K28" s="59">
        <v>3.556</v>
      </c>
      <c r="L28" s="59">
        <v>3.556</v>
      </c>
      <c r="M28" s="59">
        <v>3.556</v>
      </c>
      <c r="N28" s="59">
        <v>3.556</v>
      </c>
      <c r="O28" s="59">
        <v>3.556</v>
      </c>
      <c r="P28" s="59">
        <v>3.556</v>
      </c>
      <c r="Q28" s="59">
        <v>3.556</v>
      </c>
      <c r="R28" s="59">
        <v>3.556</v>
      </c>
      <c r="S28" s="59">
        <v>3.556</v>
      </c>
      <c r="T28" s="59">
        <v>3.556</v>
      </c>
      <c r="U28" s="59">
        <v>3.556</v>
      </c>
      <c r="V28" s="59">
        <v>3.556</v>
      </c>
      <c r="W28" s="59">
        <v>3.556</v>
      </c>
      <c r="X28" s="59">
        <v>3.556</v>
      </c>
      <c r="Y28" s="59">
        <v>3.556</v>
      </c>
      <c r="Z28" s="59">
        <v>3.556</v>
      </c>
      <c r="AA28" s="59">
        <v>3.556</v>
      </c>
      <c r="AB28" s="59">
        <v>3.556</v>
      </c>
      <c r="AC28" s="59">
        <v>3.556</v>
      </c>
      <c r="AD28" s="59">
        <v>3.556</v>
      </c>
      <c r="AE28" s="59">
        <v>3.556</v>
      </c>
      <c r="AF28" s="59">
        <v>3.556</v>
      </c>
      <c r="AG28" s="59">
        <v>3.556</v>
      </c>
      <c r="AH28" s="59">
        <v>3.556</v>
      </c>
      <c r="AI28" s="59">
        <v>3.556</v>
      </c>
      <c r="AJ28" s="59">
        <v>3.556</v>
      </c>
      <c r="AK28" s="60">
        <v>0</v>
      </c>
    </row>
    <row r="29" spans="1:37" ht="15" customHeight="1" x14ac:dyDescent="0.25">
      <c r="A29" s="54" t="s">
        <v>183</v>
      </c>
      <c r="B29" s="58" t="s">
        <v>184</v>
      </c>
      <c r="C29" s="59">
        <v>3.99722</v>
      </c>
      <c r="D29" s="59">
        <v>3.989233</v>
      </c>
      <c r="E29" s="59">
        <v>3.989233</v>
      </c>
      <c r="F29" s="59">
        <v>3.989233</v>
      </c>
      <c r="G29" s="59">
        <v>3.989233</v>
      </c>
      <c r="H29" s="59">
        <v>3.989233</v>
      </c>
      <c r="I29" s="59">
        <v>3.989233</v>
      </c>
      <c r="J29" s="59">
        <v>3.989233</v>
      </c>
      <c r="K29" s="59">
        <v>3.989233</v>
      </c>
      <c r="L29" s="59">
        <v>3.989233</v>
      </c>
      <c r="M29" s="59">
        <v>3.989233</v>
      </c>
      <c r="N29" s="59">
        <v>3.989233</v>
      </c>
      <c r="O29" s="59">
        <v>3.989233</v>
      </c>
      <c r="P29" s="59">
        <v>3.989233</v>
      </c>
      <c r="Q29" s="59">
        <v>3.989233</v>
      </c>
      <c r="R29" s="59">
        <v>3.989233</v>
      </c>
      <c r="S29" s="59">
        <v>3.989233</v>
      </c>
      <c r="T29" s="59">
        <v>3.989233</v>
      </c>
      <c r="U29" s="59">
        <v>3.989233</v>
      </c>
      <c r="V29" s="59">
        <v>3.989233</v>
      </c>
      <c r="W29" s="59">
        <v>3.989233</v>
      </c>
      <c r="X29" s="59">
        <v>3.989233</v>
      </c>
      <c r="Y29" s="59">
        <v>3.989233</v>
      </c>
      <c r="Z29" s="59">
        <v>3.989233</v>
      </c>
      <c r="AA29" s="59">
        <v>3.989233</v>
      </c>
      <c r="AB29" s="59">
        <v>3.989233</v>
      </c>
      <c r="AC29" s="59">
        <v>3.989233</v>
      </c>
      <c r="AD29" s="59">
        <v>3.989233</v>
      </c>
      <c r="AE29" s="59">
        <v>3.989233</v>
      </c>
      <c r="AF29" s="59">
        <v>3.989233</v>
      </c>
      <c r="AG29" s="59">
        <v>3.989233</v>
      </c>
      <c r="AH29" s="59">
        <v>3.989233</v>
      </c>
      <c r="AI29" s="59">
        <v>3.989233</v>
      </c>
      <c r="AJ29" s="59">
        <v>3.989233</v>
      </c>
      <c r="AK29" s="60">
        <v>0</v>
      </c>
    </row>
    <row r="30" spans="1:37" ht="15" customHeight="1" x14ac:dyDescent="0.25">
      <c r="A30" s="54" t="s">
        <v>185</v>
      </c>
      <c r="B30" s="58" t="s">
        <v>186</v>
      </c>
      <c r="C30" s="59">
        <v>5.67</v>
      </c>
      <c r="D30" s="59">
        <v>5.67</v>
      </c>
      <c r="E30" s="59">
        <v>5.67</v>
      </c>
      <c r="F30" s="59">
        <v>5.67</v>
      </c>
      <c r="G30" s="59">
        <v>5.67</v>
      </c>
      <c r="H30" s="59">
        <v>5.67</v>
      </c>
      <c r="I30" s="59">
        <v>5.67</v>
      </c>
      <c r="J30" s="59">
        <v>5.67</v>
      </c>
      <c r="K30" s="59">
        <v>5.67</v>
      </c>
      <c r="L30" s="59">
        <v>5.67</v>
      </c>
      <c r="M30" s="59">
        <v>5.67</v>
      </c>
      <c r="N30" s="59">
        <v>5.67</v>
      </c>
      <c r="O30" s="59">
        <v>5.67</v>
      </c>
      <c r="P30" s="59">
        <v>5.67</v>
      </c>
      <c r="Q30" s="59">
        <v>5.67</v>
      </c>
      <c r="R30" s="59">
        <v>5.67</v>
      </c>
      <c r="S30" s="59">
        <v>5.67</v>
      </c>
      <c r="T30" s="59">
        <v>5.67</v>
      </c>
      <c r="U30" s="59">
        <v>5.67</v>
      </c>
      <c r="V30" s="59">
        <v>5.67</v>
      </c>
      <c r="W30" s="59">
        <v>5.67</v>
      </c>
      <c r="X30" s="59">
        <v>5.67</v>
      </c>
      <c r="Y30" s="59">
        <v>5.67</v>
      </c>
      <c r="Z30" s="59">
        <v>5.67</v>
      </c>
      <c r="AA30" s="59">
        <v>5.67</v>
      </c>
      <c r="AB30" s="59">
        <v>5.67</v>
      </c>
      <c r="AC30" s="59">
        <v>5.67</v>
      </c>
      <c r="AD30" s="59">
        <v>5.67</v>
      </c>
      <c r="AE30" s="59">
        <v>5.67</v>
      </c>
      <c r="AF30" s="59">
        <v>5.67</v>
      </c>
      <c r="AG30" s="59">
        <v>5.67</v>
      </c>
      <c r="AH30" s="59">
        <v>5.67</v>
      </c>
      <c r="AI30" s="59">
        <v>5.67</v>
      </c>
      <c r="AJ30" s="59">
        <v>5.67</v>
      </c>
      <c r="AK30" s="60">
        <v>0</v>
      </c>
    </row>
    <row r="31" spans="1:37" ht="15" customHeight="1" x14ac:dyDescent="0.25">
      <c r="A31" s="54" t="s">
        <v>187</v>
      </c>
      <c r="B31" s="58" t="s">
        <v>188</v>
      </c>
      <c r="C31" s="59">
        <v>6.0650000000000004</v>
      </c>
      <c r="D31" s="59">
        <v>6.0650000000000004</v>
      </c>
      <c r="E31" s="59">
        <v>6.0650000000000004</v>
      </c>
      <c r="F31" s="59">
        <v>6.0650000000000004</v>
      </c>
      <c r="G31" s="59">
        <v>6.0650000000000004</v>
      </c>
      <c r="H31" s="59">
        <v>6.0650000000000004</v>
      </c>
      <c r="I31" s="59">
        <v>6.0650000000000004</v>
      </c>
      <c r="J31" s="59">
        <v>6.0650000000000004</v>
      </c>
      <c r="K31" s="59">
        <v>6.0650000000000004</v>
      </c>
      <c r="L31" s="59">
        <v>6.0650000000000004</v>
      </c>
      <c r="M31" s="59">
        <v>6.0650000000000004</v>
      </c>
      <c r="N31" s="59">
        <v>6.0650000000000004</v>
      </c>
      <c r="O31" s="59">
        <v>6.0650000000000004</v>
      </c>
      <c r="P31" s="59">
        <v>6.0650000000000004</v>
      </c>
      <c r="Q31" s="59">
        <v>6.0650000000000004</v>
      </c>
      <c r="R31" s="59">
        <v>6.0650000000000004</v>
      </c>
      <c r="S31" s="59">
        <v>6.0650000000000004</v>
      </c>
      <c r="T31" s="59">
        <v>6.0650000000000004</v>
      </c>
      <c r="U31" s="59">
        <v>6.0650000000000004</v>
      </c>
      <c r="V31" s="59">
        <v>6.0650000000000004</v>
      </c>
      <c r="W31" s="59">
        <v>6.0650000000000004</v>
      </c>
      <c r="X31" s="59">
        <v>6.0650000000000004</v>
      </c>
      <c r="Y31" s="59">
        <v>6.0650000000000004</v>
      </c>
      <c r="Z31" s="59">
        <v>6.0650000000000004</v>
      </c>
      <c r="AA31" s="59">
        <v>6.0650000000000004</v>
      </c>
      <c r="AB31" s="59">
        <v>6.0650000000000004</v>
      </c>
      <c r="AC31" s="59">
        <v>6.0650000000000004</v>
      </c>
      <c r="AD31" s="59">
        <v>6.0650000000000004</v>
      </c>
      <c r="AE31" s="59">
        <v>6.0650000000000004</v>
      </c>
      <c r="AF31" s="59">
        <v>6.0650000000000004</v>
      </c>
      <c r="AG31" s="59">
        <v>6.0650000000000004</v>
      </c>
      <c r="AH31" s="59">
        <v>6.0650000000000004</v>
      </c>
      <c r="AI31" s="59">
        <v>6.0650000000000004</v>
      </c>
      <c r="AJ31" s="59">
        <v>6.0650000000000004</v>
      </c>
      <c r="AK31" s="60">
        <v>0</v>
      </c>
    </row>
    <row r="32" spans="1:37" ht="15" customHeight="1" x14ac:dyDescent="0.25">
      <c r="A32" s="54" t="s">
        <v>189</v>
      </c>
      <c r="B32" s="58" t="s">
        <v>190</v>
      </c>
      <c r="C32" s="59">
        <v>5.0566430000000002</v>
      </c>
      <c r="D32" s="59">
        <v>5.0552599999999996</v>
      </c>
      <c r="E32" s="59">
        <v>5.0559250000000002</v>
      </c>
      <c r="F32" s="59">
        <v>5.0562699999999996</v>
      </c>
      <c r="G32" s="59">
        <v>5.0553610000000004</v>
      </c>
      <c r="H32" s="59">
        <v>5.0533359999999998</v>
      </c>
      <c r="I32" s="59">
        <v>5.0508160000000002</v>
      </c>
      <c r="J32" s="59">
        <v>5.0500020000000001</v>
      </c>
      <c r="K32" s="59">
        <v>5.0494789999999998</v>
      </c>
      <c r="L32" s="59">
        <v>5.049067</v>
      </c>
      <c r="M32" s="59">
        <v>5.0486199999999997</v>
      </c>
      <c r="N32" s="59">
        <v>5.0481860000000003</v>
      </c>
      <c r="O32" s="59">
        <v>5.047752</v>
      </c>
      <c r="P32" s="59">
        <v>5.0478269999999998</v>
      </c>
      <c r="Q32" s="59">
        <v>5.0471120000000003</v>
      </c>
      <c r="R32" s="59">
        <v>5.0467120000000003</v>
      </c>
      <c r="S32" s="59">
        <v>5.0464640000000003</v>
      </c>
      <c r="T32" s="59">
        <v>5.0458769999999999</v>
      </c>
      <c r="U32" s="59">
        <v>5.0451860000000002</v>
      </c>
      <c r="V32" s="59">
        <v>5.0444300000000002</v>
      </c>
      <c r="W32" s="59">
        <v>5.0435809999999996</v>
      </c>
      <c r="X32" s="59">
        <v>5.0427549999999997</v>
      </c>
      <c r="Y32" s="59">
        <v>5.0416879999999997</v>
      </c>
      <c r="Z32" s="59">
        <v>5.0404980000000004</v>
      </c>
      <c r="AA32" s="59">
        <v>5.0391599999999999</v>
      </c>
      <c r="AB32" s="59">
        <v>5.0378670000000003</v>
      </c>
      <c r="AC32" s="59">
        <v>5.0362239999999998</v>
      </c>
      <c r="AD32" s="59">
        <v>5.0346019999999996</v>
      </c>
      <c r="AE32" s="59">
        <v>5.0328730000000004</v>
      </c>
      <c r="AF32" s="59">
        <v>5.030945</v>
      </c>
      <c r="AG32" s="59">
        <v>5.0285479999999998</v>
      </c>
      <c r="AH32" s="59">
        <v>5.0259179999999999</v>
      </c>
      <c r="AI32" s="59">
        <v>5.0230379999999997</v>
      </c>
      <c r="AJ32" s="59">
        <v>5.0230360000000003</v>
      </c>
      <c r="AK32" s="60">
        <v>-2.0000000000000001E-4</v>
      </c>
    </row>
    <row r="33" spans="1:37" ht="15" customHeight="1" x14ac:dyDescent="0.25">
      <c r="A33" s="54" t="s">
        <v>191</v>
      </c>
      <c r="B33" s="58" t="s">
        <v>192</v>
      </c>
      <c r="C33" s="59">
        <v>5.0566430000000002</v>
      </c>
      <c r="D33" s="59">
        <v>5.0551199999999996</v>
      </c>
      <c r="E33" s="59">
        <v>5.0557509999999999</v>
      </c>
      <c r="F33" s="59">
        <v>5.0561759999999998</v>
      </c>
      <c r="G33" s="59">
        <v>5.0552270000000004</v>
      </c>
      <c r="H33" s="59">
        <v>5.0532529999999998</v>
      </c>
      <c r="I33" s="59">
        <v>5.0502339999999997</v>
      </c>
      <c r="J33" s="59">
        <v>5.0493699999999997</v>
      </c>
      <c r="K33" s="59">
        <v>5.0488210000000002</v>
      </c>
      <c r="L33" s="59">
        <v>5.0483820000000001</v>
      </c>
      <c r="M33" s="59">
        <v>5.0479039999999999</v>
      </c>
      <c r="N33" s="59">
        <v>5.0474410000000001</v>
      </c>
      <c r="O33" s="59">
        <v>5.046983</v>
      </c>
      <c r="P33" s="59">
        <v>5.0470750000000004</v>
      </c>
      <c r="Q33" s="59">
        <v>5.0462990000000003</v>
      </c>
      <c r="R33" s="59">
        <v>5.0458439999999998</v>
      </c>
      <c r="S33" s="59">
        <v>5.0455509999999997</v>
      </c>
      <c r="T33" s="59">
        <v>5.044918</v>
      </c>
      <c r="U33" s="59">
        <v>5.0441839999999996</v>
      </c>
      <c r="V33" s="59">
        <v>5.0433690000000002</v>
      </c>
      <c r="W33" s="59">
        <v>5.0424530000000001</v>
      </c>
      <c r="X33" s="59">
        <v>5.041563</v>
      </c>
      <c r="Y33" s="59">
        <v>5.0404109999999998</v>
      </c>
      <c r="Z33" s="59">
        <v>5.0391269999999997</v>
      </c>
      <c r="AA33" s="59">
        <v>5.0376839999999996</v>
      </c>
      <c r="AB33" s="59">
        <v>5.0362900000000002</v>
      </c>
      <c r="AC33" s="59">
        <v>5.0345170000000001</v>
      </c>
      <c r="AD33" s="59">
        <v>5.0328030000000004</v>
      </c>
      <c r="AE33" s="59">
        <v>5.0309910000000002</v>
      </c>
      <c r="AF33" s="59">
        <v>5.0289089999999996</v>
      </c>
      <c r="AG33" s="59">
        <v>5.0263140000000002</v>
      </c>
      <c r="AH33" s="59">
        <v>5.0234719999999999</v>
      </c>
      <c r="AI33" s="59">
        <v>5.020365</v>
      </c>
      <c r="AJ33" s="59">
        <v>5.0203639999999998</v>
      </c>
      <c r="AK33" s="60">
        <v>-2.1599999999999999E-4</v>
      </c>
    </row>
    <row r="34" spans="1:37" ht="15" customHeight="1" x14ac:dyDescent="0.25">
      <c r="A34" s="54" t="s">
        <v>193</v>
      </c>
      <c r="B34" s="58" t="s">
        <v>194</v>
      </c>
      <c r="C34" s="59">
        <v>5.0566430000000002</v>
      </c>
      <c r="D34" s="59">
        <v>5.0550290000000002</v>
      </c>
      <c r="E34" s="59">
        <v>5.0560859999999996</v>
      </c>
      <c r="F34" s="59">
        <v>5.0563630000000002</v>
      </c>
      <c r="G34" s="59">
        <v>5.0551620000000002</v>
      </c>
      <c r="H34" s="59">
        <v>5.0521120000000002</v>
      </c>
      <c r="I34" s="59">
        <v>5.0499099999999997</v>
      </c>
      <c r="J34" s="59">
        <v>5.0489660000000001</v>
      </c>
      <c r="K34" s="59">
        <v>5.0484030000000004</v>
      </c>
      <c r="L34" s="59">
        <v>5.0479479999999999</v>
      </c>
      <c r="M34" s="59">
        <v>5.0474509999999997</v>
      </c>
      <c r="N34" s="59">
        <v>5.04697</v>
      </c>
      <c r="O34" s="59">
        <v>5.0464979999999997</v>
      </c>
      <c r="P34" s="59">
        <v>5.046602</v>
      </c>
      <c r="Q34" s="59">
        <v>5.0458410000000002</v>
      </c>
      <c r="R34" s="59">
        <v>5.0454929999999996</v>
      </c>
      <c r="S34" s="59">
        <v>5.0453320000000001</v>
      </c>
      <c r="T34" s="59">
        <v>5.0447139999999999</v>
      </c>
      <c r="U34" s="59">
        <v>5.0439569999999998</v>
      </c>
      <c r="V34" s="59">
        <v>5.0431090000000003</v>
      </c>
      <c r="W34" s="59">
        <v>5.0421550000000002</v>
      </c>
      <c r="X34" s="59">
        <v>5.041226</v>
      </c>
      <c r="Y34" s="59">
        <v>5.0400229999999997</v>
      </c>
      <c r="Z34" s="59">
        <v>5.0386810000000004</v>
      </c>
      <c r="AA34" s="59">
        <v>5.0371740000000003</v>
      </c>
      <c r="AB34" s="59">
        <v>5.035717</v>
      </c>
      <c r="AC34" s="59">
        <v>5.0338620000000001</v>
      </c>
      <c r="AD34" s="59">
        <v>5.0319269999999996</v>
      </c>
      <c r="AE34" s="59">
        <v>5.029827</v>
      </c>
      <c r="AF34" s="59">
        <v>5.0276490000000003</v>
      </c>
      <c r="AG34" s="59">
        <v>5.0249329999999999</v>
      </c>
      <c r="AH34" s="59">
        <v>5.0219589999999998</v>
      </c>
      <c r="AI34" s="59">
        <v>5.018713</v>
      </c>
      <c r="AJ34" s="59">
        <v>5.018713</v>
      </c>
      <c r="AK34" s="60">
        <v>-2.2499999999999999E-4</v>
      </c>
    </row>
    <row r="35" spans="1:37" ht="15" customHeight="1" x14ac:dyDescent="0.25">
      <c r="A35" s="54" t="s">
        <v>195</v>
      </c>
      <c r="B35" s="58" t="s">
        <v>196</v>
      </c>
      <c r="C35" s="59">
        <v>5.2222799999999996</v>
      </c>
      <c r="D35" s="59">
        <v>5.2222799999999996</v>
      </c>
      <c r="E35" s="59">
        <v>5.2222799999999996</v>
      </c>
      <c r="F35" s="59">
        <v>5.2222799999999996</v>
      </c>
      <c r="G35" s="59">
        <v>5.2222799999999996</v>
      </c>
      <c r="H35" s="59">
        <v>5.2222799999999996</v>
      </c>
      <c r="I35" s="59">
        <v>5.2222799999999996</v>
      </c>
      <c r="J35" s="59">
        <v>5.2222799999999996</v>
      </c>
      <c r="K35" s="59">
        <v>5.2222799999999996</v>
      </c>
      <c r="L35" s="59">
        <v>5.2222799999999996</v>
      </c>
      <c r="M35" s="59">
        <v>5.2222799999999996</v>
      </c>
      <c r="N35" s="59">
        <v>5.2222799999999996</v>
      </c>
      <c r="O35" s="59">
        <v>5.2222799999999996</v>
      </c>
      <c r="P35" s="59">
        <v>5.2222799999999996</v>
      </c>
      <c r="Q35" s="59">
        <v>5.2222799999999996</v>
      </c>
      <c r="R35" s="59">
        <v>5.2222799999999996</v>
      </c>
      <c r="S35" s="59">
        <v>5.2222799999999996</v>
      </c>
      <c r="T35" s="59">
        <v>5.2222799999999996</v>
      </c>
      <c r="U35" s="59">
        <v>5.2222799999999996</v>
      </c>
      <c r="V35" s="59">
        <v>5.2222799999999996</v>
      </c>
      <c r="W35" s="59">
        <v>5.2222799999999996</v>
      </c>
      <c r="X35" s="59">
        <v>5.2222799999999996</v>
      </c>
      <c r="Y35" s="59">
        <v>5.2222799999999996</v>
      </c>
      <c r="Z35" s="59">
        <v>5.2222799999999996</v>
      </c>
      <c r="AA35" s="59">
        <v>5.2222799999999996</v>
      </c>
      <c r="AB35" s="59">
        <v>5.2222799999999996</v>
      </c>
      <c r="AC35" s="59">
        <v>5.2222799999999996</v>
      </c>
      <c r="AD35" s="59">
        <v>5.2222799999999996</v>
      </c>
      <c r="AE35" s="59">
        <v>5.2222799999999996</v>
      </c>
      <c r="AF35" s="59">
        <v>5.2222799999999996</v>
      </c>
      <c r="AG35" s="59">
        <v>5.2222799999999996</v>
      </c>
      <c r="AH35" s="59">
        <v>5.2222799999999996</v>
      </c>
      <c r="AI35" s="59">
        <v>5.2222799999999996</v>
      </c>
      <c r="AJ35" s="59">
        <v>5.2222799999999996</v>
      </c>
      <c r="AK35" s="60">
        <v>0</v>
      </c>
    </row>
    <row r="36" spans="1:37" ht="15" customHeight="1" x14ac:dyDescent="0.25">
      <c r="A36" s="54" t="s">
        <v>197</v>
      </c>
      <c r="B36" s="58" t="s">
        <v>198</v>
      </c>
      <c r="C36" s="59">
        <v>5.2222799999999996</v>
      </c>
      <c r="D36" s="59">
        <v>5.2222799999999996</v>
      </c>
      <c r="E36" s="59">
        <v>5.2222799999999996</v>
      </c>
      <c r="F36" s="59">
        <v>5.2222799999999996</v>
      </c>
      <c r="G36" s="59">
        <v>5.2222799999999996</v>
      </c>
      <c r="H36" s="59">
        <v>5.2222799999999996</v>
      </c>
      <c r="I36" s="59">
        <v>5.2222799999999996</v>
      </c>
      <c r="J36" s="59">
        <v>5.2222799999999996</v>
      </c>
      <c r="K36" s="59">
        <v>5.2222799999999996</v>
      </c>
      <c r="L36" s="59">
        <v>5.2222799999999996</v>
      </c>
      <c r="M36" s="59">
        <v>5.2222799999999996</v>
      </c>
      <c r="N36" s="59">
        <v>5.2222799999999996</v>
      </c>
      <c r="O36" s="59">
        <v>5.2222799999999996</v>
      </c>
      <c r="P36" s="59">
        <v>5.2222799999999996</v>
      </c>
      <c r="Q36" s="59">
        <v>5.2222799999999996</v>
      </c>
      <c r="R36" s="59">
        <v>5.2222799999999996</v>
      </c>
      <c r="S36" s="59">
        <v>5.2222799999999996</v>
      </c>
      <c r="T36" s="59">
        <v>5.2222799999999996</v>
      </c>
      <c r="U36" s="59">
        <v>5.2222799999999996</v>
      </c>
      <c r="V36" s="59">
        <v>5.2222799999999996</v>
      </c>
      <c r="W36" s="59">
        <v>5.2222799999999996</v>
      </c>
      <c r="X36" s="59">
        <v>5.2222799999999996</v>
      </c>
      <c r="Y36" s="59">
        <v>5.2222799999999996</v>
      </c>
      <c r="Z36" s="59">
        <v>5.2222799999999996</v>
      </c>
      <c r="AA36" s="59">
        <v>5.2222799999999996</v>
      </c>
      <c r="AB36" s="59">
        <v>5.2222799999999996</v>
      </c>
      <c r="AC36" s="59">
        <v>5.2222799999999996</v>
      </c>
      <c r="AD36" s="59">
        <v>5.2222799999999996</v>
      </c>
      <c r="AE36" s="59">
        <v>5.2222799999999996</v>
      </c>
      <c r="AF36" s="59">
        <v>5.2222799999999996</v>
      </c>
      <c r="AG36" s="59">
        <v>5.2222799999999996</v>
      </c>
      <c r="AH36" s="59">
        <v>5.2222799999999996</v>
      </c>
      <c r="AI36" s="59">
        <v>5.2222799999999996</v>
      </c>
      <c r="AJ36" s="59">
        <v>5.2222799999999996</v>
      </c>
      <c r="AK36" s="60">
        <v>0</v>
      </c>
    </row>
    <row r="37" spans="1:37" ht="15" customHeight="1" x14ac:dyDescent="0.25">
      <c r="A37" s="54" t="s">
        <v>199</v>
      </c>
      <c r="B37" s="58" t="s">
        <v>200</v>
      </c>
      <c r="C37" s="59">
        <v>4.62</v>
      </c>
      <c r="D37" s="59">
        <v>4.62</v>
      </c>
      <c r="E37" s="59">
        <v>4.62</v>
      </c>
      <c r="F37" s="59">
        <v>4.62</v>
      </c>
      <c r="G37" s="59">
        <v>4.62</v>
      </c>
      <c r="H37" s="59">
        <v>4.62</v>
      </c>
      <c r="I37" s="59">
        <v>4.62</v>
      </c>
      <c r="J37" s="59">
        <v>4.62</v>
      </c>
      <c r="K37" s="59">
        <v>4.62</v>
      </c>
      <c r="L37" s="59">
        <v>4.62</v>
      </c>
      <c r="M37" s="59">
        <v>4.62</v>
      </c>
      <c r="N37" s="59">
        <v>4.62</v>
      </c>
      <c r="O37" s="59">
        <v>4.62</v>
      </c>
      <c r="P37" s="59">
        <v>4.62</v>
      </c>
      <c r="Q37" s="59">
        <v>4.62</v>
      </c>
      <c r="R37" s="59">
        <v>4.62</v>
      </c>
      <c r="S37" s="59">
        <v>4.62</v>
      </c>
      <c r="T37" s="59">
        <v>4.62</v>
      </c>
      <c r="U37" s="59">
        <v>4.62</v>
      </c>
      <c r="V37" s="59">
        <v>4.62</v>
      </c>
      <c r="W37" s="59">
        <v>4.62</v>
      </c>
      <c r="X37" s="59">
        <v>4.62</v>
      </c>
      <c r="Y37" s="59">
        <v>4.62</v>
      </c>
      <c r="Z37" s="59">
        <v>4.62</v>
      </c>
      <c r="AA37" s="59">
        <v>4.62</v>
      </c>
      <c r="AB37" s="59">
        <v>4.62</v>
      </c>
      <c r="AC37" s="59">
        <v>4.62</v>
      </c>
      <c r="AD37" s="59">
        <v>4.62</v>
      </c>
      <c r="AE37" s="59">
        <v>4.62</v>
      </c>
      <c r="AF37" s="59">
        <v>4.62</v>
      </c>
      <c r="AG37" s="59">
        <v>4.62</v>
      </c>
      <c r="AH37" s="59">
        <v>4.62</v>
      </c>
      <c r="AI37" s="59">
        <v>4.62</v>
      </c>
      <c r="AJ37" s="59">
        <v>4.62</v>
      </c>
      <c r="AK37" s="60">
        <v>0</v>
      </c>
    </row>
    <row r="38" spans="1:37" ht="15" customHeight="1" x14ac:dyDescent="0.25">
      <c r="A38" s="54" t="s">
        <v>201</v>
      </c>
      <c r="B38" s="58" t="s">
        <v>202</v>
      </c>
      <c r="C38" s="59">
        <v>5.8</v>
      </c>
      <c r="D38" s="59">
        <v>5.8</v>
      </c>
      <c r="E38" s="59">
        <v>5.8</v>
      </c>
      <c r="F38" s="59">
        <v>5.8</v>
      </c>
      <c r="G38" s="59">
        <v>5.8</v>
      </c>
      <c r="H38" s="59">
        <v>5.8</v>
      </c>
      <c r="I38" s="59">
        <v>5.8</v>
      </c>
      <c r="J38" s="59">
        <v>5.8</v>
      </c>
      <c r="K38" s="59">
        <v>5.8</v>
      </c>
      <c r="L38" s="59">
        <v>5.8</v>
      </c>
      <c r="M38" s="59">
        <v>5.8</v>
      </c>
      <c r="N38" s="59">
        <v>5.8</v>
      </c>
      <c r="O38" s="59">
        <v>5.8</v>
      </c>
      <c r="P38" s="59">
        <v>5.8</v>
      </c>
      <c r="Q38" s="59">
        <v>5.8</v>
      </c>
      <c r="R38" s="59">
        <v>5.8</v>
      </c>
      <c r="S38" s="59">
        <v>5.8</v>
      </c>
      <c r="T38" s="59">
        <v>5.8</v>
      </c>
      <c r="U38" s="59">
        <v>5.8</v>
      </c>
      <c r="V38" s="59">
        <v>5.8</v>
      </c>
      <c r="W38" s="59">
        <v>5.8</v>
      </c>
      <c r="X38" s="59">
        <v>5.8</v>
      </c>
      <c r="Y38" s="59">
        <v>5.8</v>
      </c>
      <c r="Z38" s="59">
        <v>5.8</v>
      </c>
      <c r="AA38" s="59">
        <v>5.8</v>
      </c>
      <c r="AB38" s="59">
        <v>5.8</v>
      </c>
      <c r="AC38" s="59">
        <v>5.8</v>
      </c>
      <c r="AD38" s="59">
        <v>5.8</v>
      </c>
      <c r="AE38" s="59">
        <v>5.8</v>
      </c>
      <c r="AF38" s="59">
        <v>5.8</v>
      </c>
      <c r="AG38" s="59">
        <v>5.8</v>
      </c>
      <c r="AH38" s="59">
        <v>5.8</v>
      </c>
      <c r="AI38" s="59">
        <v>5.8</v>
      </c>
      <c r="AJ38" s="59">
        <v>5.8</v>
      </c>
      <c r="AK38" s="60">
        <v>0</v>
      </c>
    </row>
    <row r="39" spans="1:37" ht="15" customHeight="1" x14ac:dyDescent="0.25">
      <c r="A39" s="54" t="s">
        <v>203</v>
      </c>
      <c r="B39" s="58" t="s">
        <v>204</v>
      </c>
      <c r="C39" s="59">
        <v>5.4510759999999996</v>
      </c>
      <c r="D39" s="59">
        <v>5.4510759999999996</v>
      </c>
      <c r="E39" s="59">
        <v>5.4510759999999996</v>
      </c>
      <c r="F39" s="59">
        <v>5.4510759999999996</v>
      </c>
      <c r="G39" s="59">
        <v>5.4510759999999996</v>
      </c>
      <c r="H39" s="59">
        <v>5.4510759999999996</v>
      </c>
      <c r="I39" s="59">
        <v>5.4510759999999996</v>
      </c>
      <c r="J39" s="59">
        <v>5.4510759999999996</v>
      </c>
      <c r="K39" s="59">
        <v>5.4510759999999996</v>
      </c>
      <c r="L39" s="59">
        <v>5.4510759999999996</v>
      </c>
      <c r="M39" s="59">
        <v>5.4510759999999996</v>
      </c>
      <c r="N39" s="59">
        <v>5.4510759999999996</v>
      </c>
      <c r="O39" s="59">
        <v>5.4510759999999996</v>
      </c>
      <c r="P39" s="59">
        <v>5.4510759999999996</v>
      </c>
      <c r="Q39" s="59">
        <v>5.4510759999999996</v>
      </c>
      <c r="R39" s="59">
        <v>5.4510759999999996</v>
      </c>
      <c r="S39" s="59">
        <v>5.4510759999999996</v>
      </c>
      <c r="T39" s="59">
        <v>5.4510759999999996</v>
      </c>
      <c r="U39" s="59">
        <v>5.4510759999999996</v>
      </c>
      <c r="V39" s="59">
        <v>5.4510759999999996</v>
      </c>
      <c r="W39" s="59">
        <v>5.4510759999999996</v>
      </c>
      <c r="X39" s="59">
        <v>5.4510759999999996</v>
      </c>
      <c r="Y39" s="59">
        <v>5.4510759999999996</v>
      </c>
      <c r="Z39" s="59">
        <v>5.4510759999999996</v>
      </c>
      <c r="AA39" s="59">
        <v>5.4510759999999996</v>
      </c>
      <c r="AB39" s="59">
        <v>5.4510759999999996</v>
      </c>
      <c r="AC39" s="59">
        <v>5.4510759999999996</v>
      </c>
      <c r="AD39" s="59">
        <v>5.4510759999999996</v>
      </c>
      <c r="AE39" s="59">
        <v>5.4510759999999996</v>
      </c>
      <c r="AF39" s="59">
        <v>5.4510759999999996</v>
      </c>
      <c r="AG39" s="59">
        <v>5.4510759999999996</v>
      </c>
      <c r="AH39" s="59">
        <v>5.4510759999999996</v>
      </c>
      <c r="AI39" s="59">
        <v>5.4510759999999996</v>
      </c>
      <c r="AJ39" s="59">
        <v>5.4510759999999996</v>
      </c>
      <c r="AK39" s="60">
        <v>0</v>
      </c>
    </row>
    <row r="40" spans="1:37" ht="15" customHeight="1" x14ac:dyDescent="0.25">
      <c r="A40" s="54" t="s">
        <v>205</v>
      </c>
      <c r="B40" s="58" t="s">
        <v>206</v>
      </c>
      <c r="C40" s="59">
        <v>6.2869999999999999</v>
      </c>
      <c r="D40" s="59">
        <v>6.2869999999999999</v>
      </c>
      <c r="E40" s="59">
        <v>6.2869999999999999</v>
      </c>
      <c r="F40" s="59">
        <v>6.2869999999999999</v>
      </c>
      <c r="G40" s="59">
        <v>6.2869999999999999</v>
      </c>
      <c r="H40" s="59">
        <v>6.2869999999999999</v>
      </c>
      <c r="I40" s="59">
        <v>6.2869999999999999</v>
      </c>
      <c r="J40" s="59">
        <v>6.2869999999999999</v>
      </c>
      <c r="K40" s="59">
        <v>6.2869999999999999</v>
      </c>
      <c r="L40" s="59">
        <v>6.2869999999999999</v>
      </c>
      <c r="M40" s="59">
        <v>6.2869999999999999</v>
      </c>
      <c r="N40" s="59">
        <v>6.2869999999999999</v>
      </c>
      <c r="O40" s="59">
        <v>6.2869999999999999</v>
      </c>
      <c r="P40" s="59">
        <v>6.2869999999999999</v>
      </c>
      <c r="Q40" s="59">
        <v>6.2869999999999999</v>
      </c>
      <c r="R40" s="59">
        <v>6.2869999999999999</v>
      </c>
      <c r="S40" s="59">
        <v>6.2869999999999999</v>
      </c>
      <c r="T40" s="59">
        <v>6.2869999999999999</v>
      </c>
      <c r="U40" s="59">
        <v>6.2869999999999999</v>
      </c>
      <c r="V40" s="59">
        <v>6.2869999999999999</v>
      </c>
      <c r="W40" s="59">
        <v>6.2869999999999999</v>
      </c>
      <c r="X40" s="59">
        <v>6.2869999999999999</v>
      </c>
      <c r="Y40" s="59">
        <v>6.2869999999999999</v>
      </c>
      <c r="Z40" s="59">
        <v>6.2869999999999999</v>
      </c>
      <c r="AA40" s="59">
        <v>6.2869999999999999</v>
      </c>
      <c r="AB40" s="59">
        <v>6.2869999999999999</v>
      </c>
      <c r="AC40" s="59">
        <v>6.2869999999999999</v>
      </c>
      <c r="AD40" s="59">
        <v>6.2869999999999999</v>
      </c>
      <c r="AE40" s="59">
        <v>6.2869999999999999</v>
      </c>
      <c r="AF40" s="59">
        <v>6.2869999999999999</v>
      </c>
      <c r="AG40" s="59">
        <v>6.2869999999999999</v>
      </c>
      <c r="AH40" s="59">
        <v>6.2869999999999999</v>
      </c>
      <c r="AI40" s="59">
        <v>6.2869999999999999</v>
      </c>
      <c r="AJ40" s="59">
        <v>6.2869999999999999</v>
      </c>
      <c r="AK40" s="60">
        <v>0</v>
      </c>
    </row>
    <row r="41" spans="1:37" ht="15" customHeight="1" x14ac:dyDescent="0.25">
      <c r="A41" s="54" t="s">
        <v>207</v>
      </c>
      <c r="B41" s="58" t="s">
        <v>208</v>
      </c>
      <c r="C41" s="59">
        <v>6.2869999999999999</v>
      </c>
      <c r="D41" s="59">
        <v>6.2869999999999999</v>
      </c>
      <c r="E41" s="59">
        <v>6.2869999999999999</v>
      </c>
      <c r="F41" s="59">
        <v>6.2869999999999999</v>
      </c>
      <c r="G41" s="59">
        <v>6.2869999999999999</v>
      </c>
      <c r="H41" s="59">
        <v>6.2869999999999999</v>
      </c>
      <c r="I41" s="59">
        <v>6.2869999999999999</v>
      </c>
      <c r="J41" s="59">
        <v>6.2869999999999999</v>
      </c>
      <c r="K41" s="59">
        <v>6.2869999999999999</v>
      </c>
      <c r="L41" s="59">
        <v>6.2869999999999999</v>
      </c>
      <c r="M41" s="59">
        <v>6.2869999999999999</v>
      </c>
      <c r="N41" s="59">
        <v>6.2869999999999999</v>
      </c>
      <c r="O41" s="59">
        <v>6.2869999999999999</v>
      </c>
      <c r="P41" s="59">
        <v>6.2869999999999999</v>
      </c>
      <c r="Q41" s="59">
        <v>6.2869999999999999</v>
      </c>
      <c r="R41" s="59">
        <v>6.2869999999999999</v>
      </c>
      <c r="S41" s="59">
        <v>6.2869999999999999</v>
      </c>
      <c r="T41" s="59">
        <v>6.2869999999999999</v>
      </c>
      <c r="U41" s="59">
        <v>6.2869999999999999</v>
      </c>
      <c r="V41" s="59">
        <v>6.2869999999999999</v>
      </c>
      <c r="W41" s="59">
        <v>6.2869999999999999</v>
      </c>
      <c r="X41" s="59">
        <v>6.2869999999999999</v>
      </c>
      <c r="Y41" s="59">
        <v>6.2869999999999999</v>
      </c>
      <c r="Z41" s="59">
        <v>6.2869999999999999</v>
      </c>
      <c r="AA41" s="59">
        <v>6.2869999999999999</v>
      </c>
      <c r="AB41" s="59">
        <v>6.2869999999999999</v>
      </c>
      <c r="AC41" s="59">
        <v>6.2869999999999999</v>
      </c>
      <c r="AD41" s="59">
        <v>6.2869999999999999</v>
      </c>
      <c r="AE41" s="59">
        <v>6.2869999999999999</v>
      </c>
      <c r="AF41" s="59">
        <v>6.2869999999999999</v>
      </c>
      <c r="AG41" s="59">
        <v>6.2869999999999999</v>
      </c>
      <c r="AH41" s="59">
        <v>6.2869999999999999</v>
      </c>
      <c r="AI41" s="59">
        <v>6.2869999999999999</v>
      </c>
      <c r="AJ41" s="59">
        <v>6.2869999999999999</v>
      </c>
      <c r="AK41" s="60">
        <v>0</v>
      </c>
    </row>
    <row r="42" spans="1:37" ht="15" customHeight="1" x14ac:dyDescent="0.25">
      <c r="A42" s="54" t="s">
        <v>209</v>
      </c>
      <c r="B42" s="58" t="s">
        <v>210</v>
      </c>
      <c r="C42" s="59">
        <v>6.2869999999999999</v>
      </c>
      <c r="D42" s="59">
        <v>6.2869999999999999</v>
      </c>
      <c r="E42" s="59">
        <v>6.2869999999999999</v>
      </c>
      <c r="F42" s="59">
        <v>6.2869999999999999</v>
      </c>
      <c r="G42" s="59">
        <v>6.2869999999999999</v>
      </c>
      <c r="H42" s="59">
        <v>6.2869999999999999</v>
      </c>
      <c r="I42" s="59">
        <v>6.2869999999999999</v>
      </c>
      <c r="J42" s="59">
        <v>6.2869999999999999</v>
      </c>
      <c r="K42" s="59">
        <v>6.2869999999999999</v>
      </c>
      <c r="L42" s="59">
        <v>6.2869999999999999</v>
      </c>
      <c r="M42" s="59">
        <v>6.2869999999999999</v>
      </c>
      <c r="N42" s="59">
        <v>6.2869999999999999</v>
      </c>
      <c r="O42" s="59">
        <v>6.2869999999999999</v>
      </c>
      <c r="P42" s="59">
        <v>6.2869999999999999</v>
      </c>
      <c r="Q42" s="59">
        <v>6.2869999999999999</v>
      </c>
      <c r="R42" s="59">
        <v>6.2869999999999999</v>
      </c>
      <c r="S42" s="59">
        <v>6.2869999999999999</v>
      </c>
      <c r="T42" s="59">
        <v>6.2869999999999999</v>
      </c>
      <c r="U42" s="59">
        <v>6.2869999999999999</v>
      </c>
      <c r="V42" s="59">
        <v>6.2869999999999999</v>
      </c>
      <c r="W42" s="59">
        <v>6.2869999999999999</v>
      </c>
      <c r="X42" s="59">
        <v>6.2869999999999999</v>
      </c>
      <c r="Y42" s="59">
        <v>6.2869999999999999</v>
      </c>
      <c r="Z42" s="59">
        <v>6.2869999999999999</v>
      </c>
      <c r="AA42" s="59">
        <v>6.2869999999999999</v>
      </c>
      <c r="AB42" s="59">
        <v>6.2869999999999999</v>
      </c>
      <c r="AC42" s="59">
        <v>6.2869999999999999</v>
      </c>
      <c r="AD42" s="59">
        <v>6.2869999999999999</v>
      </c>
      <c r="AE42" s="59">
        <v>6.2869999999999999</v>
      </c>
      <c r="AF42" s="59">
        <v>6.2869999999999999</v>
      </c>
      <c r="AG42" s="59">
        <v>6.2869999999999999</v>
      </c>
      <c r="AH42" s="59">
        <v>6.2869999999999999</v>
      </c>
      <c r="AI42" s="59">
        <v>6.2869999999999999</v>
      </c>
      <c r="AJ42" s="59">
        <v>6.2869999999999999</v>
      </c>
      <c r="AK42" s="60">
        <v>0</v>
      </c>
    </row>
    <row r="43" spans="1:37" ht="15" customHeight="1" x14ac:dyDescent="0.25">
      <c r="A43" s="54" t="s">
        <v>211</v>
      </c>
      <c r="B43" s="58" t="s">
        <v>212</v>
      </c>
      <c r="C43" s="59">
        <v>6.1473459999999998</v>
      </c>
      <c r="D43" s="59">
        <v>6.1452260000000001</v>
      </c>
      <c r="E43" s="59">
        <v>6.1456169999999997</v>
      </c>
      <c r="F43" s="59">
        <v>6.192609</v>
      </c>
      <c r="G43" s="59">
        <v>6.1871369999999999</v>
      </c>
      <c r="H43" s="59">
        <v>6.1839120000000003</v>
      </c>
      <c r="I43" s="59">
        <v>6.177295</v>
      </c>
      <c r="J43" s="59">
        <v>6.1706190000000003</v>
      </c>
      <c r="K43" s="59">
        <v>6.1645000000000003</v>
      </c>
      <c r="L43" s="59">
        <v>6.1563090000000003</v>
      </c>
      <c r="M43" s="59">
        <v>6.1576269999999997</v>
      </c>
      <c r="N43" s="59">
        <v>6.157673</v>
      </c>
      <c r="O43" s="59">
        <v>6.1597790000000003</v>
      </c>
      <c r="P43" s="59">
        <v>6.159592</v>
      </c>
      <c r="Q43" s="59">
        <v>6.1617009999999999</v>
      </c>
      <c r="R43" s="59">
        <v>6.162801</v>
      </c>
      <c r="S43" s="59">
        <v>6.1631689999999999</v>
      </c>
      <c r="T43" s="59">
        <v>6.1640280000000001</v>
      </c>
      <c r="U43" s="59">
        <v>6.1661429999999999</v>
      </c>
      <c r="V43" s="59">
        <v>6.1675360000000001</v>
      </c>
      <c r="W43" s="59">
        <v>6.1674319999999998</v>
      </c>
      <c r="X43" s="59">
        <v>6.1685819999999998</v>
      </c>
      <c r="Y43" s="59">
        <v>6.1709719999999999</v>
      </c>
      <c r="Z43" s="59">
        <v>6.171176</v>
      </c>
      <c r="AA43" s="59">
        <v>6.1722760000000001</v>
      </c>
      <c r="AB43" s="59">
        <v>6.1744009999999996</v>
      </c>
      <c r="AC43" s="59">
        <v>6.175586</v>
      </c>
      <c r="AD43" s="59">
        <v>6.1767789999999998</v>
      </c>
      <c r="AE43" s="59">
        <v>6.1779799999999998</v>
      </c>
      <c r="AF43" s="59">
        <v>6.179189</v>
      </c>
      <c r="AG43" s="59">
        <v>6.1804069999999998</v>
      </c>
      <c r="AH43" s="59">
        <v>6.1816329999999997</v>
      </c>
      <c r="AI43" s="59">
        <v>6.182868</v>
      </c>
      <c r="AJ43" s="59">
        <v>6.1841100000000004</v>
      </c>
      <c r="AK43" s="60">
        <v>1.9699999999999999E-4</v>
      </c>
    </row>
    <row r="44" spans="1:37" ht="15" customHeight="1" x14ac:dyDescent="0.25">
      <c r="A44" s="54" t="s">
        <v>213</v>
      </c>
      <c r="B44" s="58" t="s">
        <v>214</v>
      </c>
      <c r="C44" s="59">
        <v>5.1759979999999999</v>
      </c>
      <c r="D44" s="59">
        <v>5.1493409999999997</v>
      </c>
      <c r="E44" s="59">
        <v>5.1485440000000002</v>
      </c>
      <c r="F44" s="59">
        <v>5.1351180000000003</v>
      </c>
      <c r="G44" s="59">
        <v>5.1214979999999999</v>
      </c>
      <c r="H44" s="59">
        <v>5.1131700000000002</v>
      </c>
      <c r="I44" s="59">
        <v>5.1068749999999996</v>
      </c>
      <c r="J44" s="59">
        <v>5.1001250000000002</v>
      </c>
      <c r="K44" s="59">
        <v>5.0954069999999998</v>
      </c>
      <c r="L44" s="59">
        <v>5.0923059999999998</v>
      </c>
      <c r="M44" s="59">
        <v>5.0851800000000003</v>
      </c>
      <c r="N44" s="59">
        <v>5.0822000000000003</v>
      </c>
      <c r="O44" s="59">
        <v>5.0765289999999998</v>
      </c>
      <c r="P44" s="59">
        <v>5.0746789999999997</v>
      </c>
      <c r="Q44" s="59">
        <v>5.072298</v>
      </c>
      <c r="R44" s="59">
        <v>5.0691280000000001</v>
      </c>
      <c r="S44" s="59">
        <v>5.0666989999999998</v>
      </c>
      <c r="T44" s="59">
        <v>5.0689719999999996</v>
      </c>
      <c r="U44" s="59">
        <v>5.067164</v>
      </c>
      <c r="V44" s="59">
        <v>5.064692</v>
      </c>
      <c r="W44" s="59">
        <v>5.0671790000000003</v>
      </c>
      <c r="X44" s="59">
        <v>5.0644499999999999</v>
      </c>
      <c r="Y44" s="59">
        <v>5.0636330000000003</v>
      </c>
      <c r="Z44" s="59">
        <v>5.0643700000000003</v>
      </c>
      <c r="AA44" s="59">
        <v>5.0640780000000003</v>
      </c>
      <c r="AB44" s="59">
        <v>5.0626110000000004</v>
      </c>
      <c r="AC44" s="59">
        <v>5.0658269999999996</v>
      </c>
      <c r="AD44" s="59">
        <v>5.0664360000000004</v>
      </c>
      <c r="AE44" s="59">
        <v>5.0678429999999999</v>
      </c>
      <c r="AF44" s="59">
        <v>5.0690910000000002</v>
      </c>
      <c r="AG44" s="59">
        <v>5.0703579999999997</v>
      </c>
      <c r="AH44" s="59">
        <v>5.0693210000000004</v>
      </c>
      <c r="AI44" s="59">
        <v>5.0696510000000004</v>
      </c>
      <c r="AJ44" s="59">
        <v>5.0702829999999999</v>
      </c>
      <c r="AK44" s="60">
        <v>-4.8299999999999998E-4</v>
      </c>
    </row>
    <row r="45" spans="1:37" ht="15" customHeight="1" x14ac:dyDescent="0.25">
      <c r="A45" s="54" t="s">
        <v>215</v>
      </c>
      <c r="B45" s="58" t="s">
        <v>216</v>
      </c>
      <c r="C45" s="59">
        <v>5.5967529999999996</v>
      </c>
      <c r="D45" s="59">
        <v>5.6771430000000001</v>
      </c>
      <c r="E45" s="59">
        <v>5.6840089999999996</v>
      </c>
      <c r="F45" s="59">
        <v>5.7170959999999997</v>
      </c>
      <c r="G45" s="59">
        <v>5.6661299999999999</v>
      </c>
      <c r="H45" s="59">
        <v>5.6535770000000003</v>
      </c>
      <c r="I45" s="59">
        <v>5.6441179999999997</v>
      </c>
      <c r="J45" s="59">
        <v>5.6398200000000003</v>
      </c>
      <c r="K45" s="59">
        <v>5.6309760000000004</v>
      </c>
      <c r="L45" s="59">
        <v>5.6472470000000001</v>
      </c>
      <c r="M45" s="59">
        <v>5.6488060000000004</v>
      </c>
      <c r="N45" s="59">
        <v>5.6772070000000001</v>
      </c>
      <c r="O45" s="59">
        <v>5.6554729999999998</v>
      </c>
      <c r="P45" s="59">
        <v>5.6398169999999999</v>
      </c>
      <c r="Q45" s="59">
        <v>5.655303</v>
      </c>
      <c r="R45" s="59">
        <v>5.6159470000000002</v>
      </c>
      <c r="S45" s="59">
        <v>5.5804359999999997</v>
      </c>
      <c r="T45" s="59">
        <v>5.601731</v>
      </c>
      <c r="U45" s="59">
        <v>5.5999040000000004</v>
      </c>
      <c r="V45" s="59">
        <v>5.5448909999999998</v>
      </c>
      <c r="W45" s="59">
        <v>5.5638050000000003</v>
      </c>
      <c r="X45" s="59">
        <v>5.5047459999999999</v>
      </c>
      <c r="Y45" s="59">
        <v>5.4706440000000001</v>
      </c>
      <c r="Z45" s="59">
        <v>5.4392110000000002</v>
      </c>
      <c r="AA45" s="59">
        <v>5.4146479999999997</v>
      </c>
      <c r="AB45" s="59">
        <v>5.3607440000000004</v>
      </c>
      <c r="AC45" s="59">
        <v>5.3546440000000004</v>
      </c>
      <c r="AD45" s="59">
        <v>5.3370649999999999</v>
      </c>
      <c r="AE45" s="59">
        <v>5.3099679999999996</v>
      </c>
      <c r="AF45" s="59">
        <v>5.2794489999999996</v>
      </c>
      <c r="AG45" s="59">
        <v>5.249695</v>
      </c>
      <c r="AH45" s="59">
        <v>5.2043689999999998</v>
      </c>
      <c r="AI45" s="59">
        <v>5.1639299999999997</v>
      </c>
      <c r="AJ45" s="59">
        <v>5.1378079999999997</v>
      </c>
      <c r="AK45" s="60">
        <v>-3.1150000000000001E-3</v>
      </c>
    </row>
    <row r="46" spans="1:37" ht="15" customHeight="1" x14ac:dyDescent="0.25">
      <c r="A46" s="54" t="s">
        <v>217</v>
      </c>
      <c r="B46" s="58" t="s">
        <v>218</v>
      </c>
      <c r="C46" s="59">
        <v>5.1509999999999998</v>
      </c>
      <c r="D46" s="59">
        <v>5.2744179999999998</v>
      </c>
      <c r="E46" s="59">
        <v>5.2506209999999998</v>
      </c>
      <c r="F46" s="59">
        <v>5.2757480000000001</v>
      </c>
      <c r="G46" s="59">
        <v>5.2430519999999996</v>
      </c>
      <c r="H46" s="59">
        <v>5.2341490000000004</v>
      </c>
      <c r="I46" s="59">
        <v>5.2313539999999996</v>
      </c>
      <c r="J46" s="59">
        <v>5.2458450000000001</v>
      </c>
      <c r="K46" s="59">
        <v>5.2317590000000003</v>
      </c>
      <c r="L46" s="59">
        <v>5.1954609999999999</v>
      </c>
      <c r="M46" s="59">
        <v>5.1871260000000001</v>
      </c>
      <c r="N46" s="59">
        <v>5.1891119999999997</v>
      </c>
      <c r="O46" s="59">
        <v>5.1797279999999999</v>
      </c>
      <c r="P46" s="59">
        <v>5.1827779999999999</v>
      </c>
      <c r="Q46" s="59">
        <v>5.1716069999999998</v>
      </c>
      <c r="R46" s="59">
        <v>5.1720730000000001</v>
      </c>
      <c r="S46" s="59">
        <v>5.1663009999999998</v>
      </c>
      <c r="T46" s="59">
        <v>5.1594030000000002</v>
      </c>
      <c r="U46" s="59">
        <v>5.1539609999999998</v>
      </c>
      <c r="V46" s="59">
        <v>5.1569050000000001</v>
      </c>
      <c r="W46" s="59">
        <v>5.1471669999999996</v>
      </c>
      <c r="X46" s="59">
        <v>5.1453899999999999</v>
      </c>
      <c r="Y46" s="59">
        <v>5.1359450000000004</v>
      </c>
      <c r="Z46" s="59">
        <v>5.1392990000000003</v>
      </c>
      <c r="AA46" s="59">
        <v>5.1376179999999998</v>
      </c>
      <c r="AB46" s="59">
        <v>5.1223150000000004</v>
      </c>
      <c r="AC46" s="59">
        <v>5.131875</v>
      </c>
      <c r="AD46" s="59">
        <v>5.1306099999999999</v>
      </c>
      <c r="AE46" s="59">
        <v>5.1394690000000001</v>
      </c>
      <c r="AF46" s="59">
        <v>5.1280320000000001</v>
      </c>
      <c r="AG46" s="59">
        <v>5.124009</v>
      </c>
      <c r="AH46" s="59">
        <v>5.1212489999999997</v>
      </c>
      <c r="AI46" s="59">
        <v>5.1119820000000002</v>
      </c>
      <c r="AJ46" s="59">
        <v>5.1060999999999996</v>
      </c>
      <c r="AK46" s="60">
        <v>-1.013E-3</v>
      </c>
    </row>
    <row r="47" spans="1:37" ht="15" customHeight="1" x14ac:dyDescent="0.2">
      <c r="B47" s="61" t="s">
        <v>219</v>
      </c>
    </row>
    <row r="48" spans="1:37" ht="15" customHeight="1" x14ac:dyDescent="0.25">
      <c r="A48" s="54" t="s">
        <v>220</v>
      </c>
      <c r="B48" s="58" t="s">
        <v>221</v>
      </c>
      <c r="C48" s="59">
        <v>5.7229999999999999</v>
      </c>
      <c r="D48" s="59">
        <v>5.7199359999999997</v>
      </c>
      <c r="E48" s="59">
        <v>5.7093740000000004</v>
      </c>
      <c r="F48" s="59">
        <v>5.7020210000000002</v>
      </c>
      <c r="G48" s="59">
        <v>5.6990360000000004</v>
      </c>
      <c r="H48" s="59">
        <v>5.7029030000000001</v>
      </c>
      <c r="I48" s="59">
        <v>5.7014690000000003</v>
      </c>
      <c r="J48" s="59">
        <v>5.697845</v>
      </c>
      <c r="K48" s="59">
        <v>5.6965690000000002</v>
      </c>
      <c r="L48" s="59">
        <v>5.6955710000000002</v>
      </c>
      <c r="M48" s="59">
        <v>5.6916909999999996</v>
      </c>
      <c r="N48" s="59">
        <v>5.6895829999999998</v>
      </c>
      <c r="O48" s="59">
        <v>5.6873170000000002</v>
      </c>
      <c r="P48" s="59">
        <v>5.6864030000000003</v>
      </c>
      <c r="Q48" s="59">
        <v>5.6859310000000001</v>
      </c>
      <c r="R48" s="59">
        <v>5.6860549999999996</v>
      </c>
      <c r="S48" s="59">
        <v>5.6862589999999997</v>
      </c>
      <c r="T48" s="59">
        <v>5.6853819999999997</v>
      </c>
      <c r="U48" s="59">
        <v>5.6852140000000002</v>
      </c>
      <c r="V48" s="59">
        <v>5.6858959999999996</v>
      </c>
      <c r="W48" s="59">
        <v>5.6868850000000002</v>
      </c>
      <c r="X48" s="59">
        <v>5.6879220000000004</v>
      </c>
      <c r="Y48" s="59">
        <v>5.6901700000000002</v>
      </c>
      <c r="Z48" s="59">
        <v>5.6909640000000001</v>
      </c>
      <c r="AA48" s="59">
        <v>5.6894390000000001</v>
      </c>
      <c r="AB48" s="59">
        <v>5.6887540000000003</v>
      </c>
      <c r="AC48" s="59">
        <v>5.6864689999999998</v>
      </c>
      <c r="AD48" s="59">
        <v>5.6844440000000001</v>
      </c>
      <c r="AE48" s="59">
        <v>5.683516</v>
      </c>
      <c r="AF48" s="59">
        <v>5.6828880000000002</v>
      </c>
      <c r="AG48" s="59">
        <v>5.6813929999999999</v>
      </c>
      <c r="AH48" s="59">
        <v>5.6792740000000004</v>
      </c>
      <c r="AI48" s="59">
        <v>5.678185</v>
      </c>
      <c r="AJ48" s="59">
        <v>5.676202</v>
      </c>
      <c r="AK48" s="60">
        <v>-2.4000000000000001E-4</v>
      </c>
    </row>
    <row r="49" spans="1:37" ht="15" customHeight="1" x14ac:dyDescent="0.25">
      <c r="A49" s="54" t="s">
        <v>222</v>
      </c>
      <c r="B49" s="58" t="s">
        <v>223</v>
      </c>
      <c r="C49" s="59">
        <v>6.05</v>
      </c>
      <c r="D49" s="59">
        <v>6.1347209999999999</v>
      </c>
      <c r="E49" s="59">
        <v>6.1184380000000003</v>
      </c>
      <c r="F49" s="59">
        <v>6.1172810000000002</v>
      </c>
      <c r="G49" s="59">
        <v>6.117947</v>
      </c>
      <c r="H49" s="59">
        <v>6.1025400000000003</v>
      </c>
      <c r="I49" s="59">
        <v>6.1033739999999996</v>
      </c>
      <c r="J49" s="59">
        <v>6.1071629999999999</v>
      </c>
      <c r="K49" s="59">
        <v>6.1065849999999999</v>
      </c>
      <c r="L49" s="59">
        <v>6.1245560000000001</v>
      </c>
      <c r="M49" s="59">
        <v>6.090179</v>
      </c>
      <c r="N49" s="59">
        <v>6.1186819999999997</v>
      </c>
      <c r="O49" s="59">
        <v>6.0805309999999997</v>
      </c>
      <c r="P49" s="59">
        <v>6.1038079999999999</v>
      </c>
      <c r="Q49" s="59">
        <v>6.1135659999999996</v>
      </c>
      <c r="R49" s="59">
        <v>6.1076240000000004</v>
      </c>
      <c r="S49" s="59">
        <v>6.0846780000000003</v>
      </c>
      <c r="T49" s="59">
        <v>6.1340570000000003</v>
      </c>
      <c r="U49" s="59">
        <v>6.1319419999999996</v>
      </c>
      <c r="V49" s="59">
        <v>6.0897600000000001</v>
      </c>
      <c r="W49" s="59">
        <v>6.1385750000000003</v>
      </c>
      <c r="X49" s="59">
        <v>6.1383919999999996</v>
      </c>
      <c r="Y49" s="59">
        <v>6.1363960000000004</v>
      </c>
      <c r="Z49" s="59">
        <v>6.1379999999999999</v>
      </c>
      <c r="AA49" s="59">
        <v>6.1413979999999997</v>
      </c>
      <c r="AB49" s="59">
        <v>6.1053959999999998</v>
      </c>
      <c r="AC49" s="59">
        <v>6.1190619999999996</v>
      </c>
      <c r="AD49" s="59">
        <v>6.1323290000000004</v>
      </c>
      <c r="AE49" s="59">
        <v>6.1402510000000001</v>
      </c>
      <c r="AF49" s="59">
        <v>6.1441309999999998</v>
      </c>
      <c r="AG49" s="59">
        <v>6.1417869999999999</v>
      </c>
      <c r="AH49" s="59">
        <v>6.1391349999999996</v>
      </c>
      <c r="AI49" s="59">
        <v>6.1375440000000001</v>
      </c>
      <c r="AJ49" s="59">
        <v>6.1341609999999998</v>
      </c>
      <c r="AK49" s="60">
        <v>-3.0000000000000001E-6</v>
      </c>
    </row>
    <row r="50" spans="1:37" ht="15" customHeight="1" x14ac:dyDescent="0.25">
      <c r="A50" s="54" t="s">
        <v>224</v>
      </c>
      <c r="B50" s="58" t="s">
        <v>225</v>
      </c>
      <c r="C50" s="59">
        <v>5.7380000000000004</v>
      </c>
      <c r="D50" s="59">
        <v>5.5547700000000004</v>
      </c>
      <c r="E50" s="59">
        <v>5.5572369999999998</v>
      </c>
      <c r="F50" s="59">
        <v>5.5581670000000001</v>
      </c>
      <c r="G50" s="59">
        <v>5.5659510000000001</v>
      </c>
      <c r="H50" s="59">
        <v>5.562354</v>
      </c>
      <c r="I50" s="59">
        <v>5.5637150000000002</v>
      </c>
      <c r="J50" s="59">
        <v>5.562271</v>
      </c>
      <c r="K50" s="59">
        <v>5.5667879999999998</v>
      </c>
      <c r="L50" s="59">
        <v>5.565995</v>
      </c>
      <c r="M50" s="59">
        <v>5.5575130000000001</v>
      </c>
      <c r="N50" s="59">
        <v>5.5605130000000003</v>
      </c>
      <c r="O50" s="59">
        <v>5.5607730000000002</v>
      </c>
      <c r="P50" s="59">
        <v>5.5617470000000004</v>
      </c>
      <c r="Q50" s="59">
        <v>5.5626410000000002</v>
      </c>
      <c r="R50" s="59">
        <v>5.562265</v>
      </c>
      <c r="S50" s="59">
        <v>5.569706</v>
      </c>
      <c r="T50" s="59">
        <v>5.5947889999999996</v>
      </c>
      <c r="U50" s="59">
        <v>5.5964090000000004</v>
      </c>
      <c r="V50" s="59">
        <v>5.6038379999999997</v>
      </c>
      <c r="W50" s="59">
        <v>5.6030389999999999</v>
      </c>
      <c r="X50" s="59">
        <v>5.6124460000000003</v>
      </c>
      <c r="Y50" s="59">
        <v>5.6163569999999998</v>
      </c>
      <c r="Z50" s="59">
        <v>5.6223010000000002</v>
      </c>
      <c r="AA50" s="59">
        <v>5.6172779999999998</v>
      </c>
      <c r="AB50" s="59">
        <v>5.6117030000000003</v>
      </c>
      <c r="AC50" s="59">
        <v>5.5987220000000004</v>
      </c>
      <c r="AD50" s="59">
        <v>5.5860859999999999</v>
      </c>
      <c r="AE50" s="59">
        <v>5.5761089999999998</v>
      </c>
      <c r="AF50" s="59">
        <v>5.5612719999999998</v>
      </c>
      <c r="AG50" s="59">
        <v>5.5591340000000002</v>
      </c>
      <c r="AH50" s="59">
        <v>5.5583109999999998</v>
      </c>
      <c r="AI50" s="59">
        <v>5.5584769999999999</v>
      </c>
      <c r="AJ50" s="59">
        <v>5.5588160000000002</v>
      </c>
      <c r="AK50" s="60">
        <v>2.3E-5</v>
      </c>
    </row>
    <row r="51" spans="1:37" ht="15" customHeight="1" x14ac:dyDescent="0.25">
      <c r="A51" s="54" t="s">
        <v>226</v>
      </c>
      <c r="B51" s="58" t="s">
        <v>227</v>
      </c>
      <c r="C51" s="59">
        <v>3.6994319999999998</v>
      </c>
      <c r="D51" s="59">
        <v>3.6803349999999999</v>
      </c>
      <c r="E51" s="59">
        <v>3.6751779999999998</v>
      </c>
      <c r="F51" s="59">
        <v>3.6722600000000001</v>
      </c>
      <c r="G51" s="59">
        <v>3.661632</v>
      </c>
      <c r="H51" s="59">
        <v>3.661705</v>
      </c>
      <c r="I51" s="59">
        <v>3.6604510000000001</v>
      </c>
      <c r="J51" s="59">
        <v>3.65821</v>
      </c>
      <c r="K51" s="59">
        <v>3.6569090000000002</v>
      </c>
      <c r="L51" s="59">
        <v>3.6559050000000002</v>
      </c>
      <c r="M51" s="59">
        <v>3.655815</v>
      </c>
      <c r="N51" s="59">
        <v>3.6549260000000001</v>
      </c>
      <c r="O51" s="59">
        <v>3.6537899999999999</v>
      </c>
      <c r="P51" s="59">
        <v>3.6542750000000002</v>
      </c>
      <c r="Q51" s="59">
        <v>3.6541939999999999</v>
      </c>
      <c r="R51" s="59">
        <v>3.6551800000000001</v>
      </c>
      <c r="S51" s="59">
        <v>3.6552220000000002</v>
      </c>
      <c r="T51" s="59">
        <v>3.6557840000000001</v>
      </c>
      <c r="U51" s="59">
        <v>3.6554319999999998</v>
      </c>
      <c r="V51" s="59">
        <v>3.6563289999999999</v>
      </c>
      <c r="W51" s="59">
        <v>3.656425</v>
      </c>
      <c r="X51" s="59">
        <v>3.6584599999999998</v>
      </c>
      <c r="Y51" s="59">
        <v>3.659478</v>
      </c>
      <c r="Z51" s="59">
        <v>3.6604260000000002</v>
      </c>
      <c r="AA51" s="59">
        <v>3.6596030000000002</v>
      </c>
      <c r="AB51" s="59">
        <v>3.6590319999999998</v>
      </c>
      <c r="AC51" s="59">
        <v>3.657537</v>
      </c>
      <c r="AD51" s="59">
        <v>3.655983</v>
      </c>
      <c r="AE51" s="59">
        <v>3.6549179999999999</v>
      </c>
      <c r="AF51" s="59">
        <v>3.6535739999999999</v>
      </c>
      <c r="AG51" s="59">
        <v>3.651659</v>
      </c>
      <c r="AH51" s="59">
        <v>3.6501269999999999</v>
      </c>
      <c r="AI51" s="59">
        <v>3.6490499999999999</v>
      </c>
      <c r="AJ51" s="59">
        <v>3.6478000000000002</v>
      </c>
      <c r="AK51" s="60">
        <v>-2.7700000000000001E-4</v>
      </c>
    </row>
    <row r="53" spans="1:37" ht="15" customHeight="1" x14ac:dyDescent="0.2">
      <c r="B53" s="57" t="s">
        <v>228</v>
      </c>
    </row>
    <row r="54" spans="1:37" ht="15" customHeight="1" x14ac:dyDescent="0.25">
      <c r="A54" s="54" t="s">
        <v>229</v>
      </c>
      <c r="B54" s="58" t="s">
        <v>230</v>
      </c>
      <c r="C54" s="59">
        <v>1.0369999999999999</v>
      </c>
      <c r="D54" s="59">
        <v>1.0369999999999999</v>
      </c>
      <c r="E54" s="59">
        <v>1.0369999999999999</v>
      </c>
      <c r="F54" s="59">
        <v>1.0369999999999999</v>
      </c>
      <c r="G54" s="59">
        <v>1.0369999999999999</v>
      </c>
      <c r="H54" s="59">
        <v>1.0369999999999999</v>
      </c>
      <c r="I54" s="59">
        <v>1.0369999999999999</v>
      </c>
      <c r="J54" s="59">
        <v>1.0369999999999999</v>
      </c>
      <c r="K54" s="59">
        <v>1.0369999999999999</v>
      </c>
      <c r="L54" s="59">
        <v>1.0369999999999999</v>
      </c>
      <c r="M54" s="59">
        <v>1.0369999999999999</v>
      </c>
      <c r="N54" s="59">
        <v>1.0369999999999999</v>
      </c>
      <c r="O54" s="59">
        <v>1.0369999999999999</v>
      </c>
      <c r="P54" s="59">
        <v>1.0369999999999999</v>
      </c>
      <c r="Q54" s="59">
        <v>1.0369999999999999</v>
      </c>
      <c r="R54" s="59">
        <v>1.0369999999999999</v>
      </c>
      <c r="S54" s="59">
        <v>1.0369999999999999</v>
      </c>
      <c r="T54" s="59">
        <v>1.0369999999999999</v>
      </c>
      <c r="U54" s="59">
        <v>1.0369999999999999</v>
      </c>
      <c r="V54" s="59">
        <v>1.0369999999999999</v>
      </c>
      <c r="W54" s="59">
        <v>1.0369999999999999</v>
      </c>
      <c r="X54" s="59">
        <v>1.0369999999999999</v>
      </c>
      <c r="Y54" s="59">
        <v>1.0369999999999999</v>
      </c>
      <c r="Z54" s="59">
        <v>1.0369999999999999</v>
      </c>
      <c r="AA54" s="59">
        <v>1.0369999999999999</v>
      </c>
      <c r="AB54" s="59">
        <v>1.0369999999999999</v>
      </c>
      <c r="AC54" s="59">
        <v>1.0369999999999999</v>
      </c>
      <c r="AD54" s="59">
        <v>1.0369999999999999</v>
      </c>
      <c r="AE54" s="59">
        <v>1.0369999999999999</v>
      </c>
      <c r="AF54" s="59">
        <v>1.0369999999999999</v>
      </c>
      <c r="AG54" s="59">
        <v>1.0369999999999999</v>
      </c>
      <c r="AH54" s="59">
        <v>1.0369999999999999</v>
      </c>
      <c r="AI54" s="59">
        <v>1.0369999999999999</v>
      </c>
      <c r="AJ54" s="59">
        <v>1.0369999999999999</v>
      </c>
      <c r="AK54" s="60">
        <v>0</v>
      </c>
    </row>
    <row r="55" spans="1:37" ht="15" customHeight="1" x14ac:dyDescent="0.25">
      <c r="A55" s="54" t="s">
        <v>231</v>
      </c>
      <c r="B55" s="58" t="s">
        <v>232</v>
      </c>
      <c r="C55" s="59">
        <v>1.0329999999999999</v>
      </c>
      <c r="D55" s="59">
        <v>1.0329999999999999</v>
      </c>
      <c r="E55" s="59">
        <v>1.0329999999999999</v>
      </c>
      <c r="F55" s="59">
        <v>1.0329999999999999</v>
      </c>
      <c r="G55" s="59">
        <v>1.0329999999999999</v>
      </c>
      <c r="H55" s="59">
        <v>1.0329999999999999</v>
      </c>
      <c r="I55" s="59">
        <v>1.0329999999999999</v>
      </c>
      <c r="J55" s="59">
        <v>1.0329999999999999</v>
      </c>
      <c r="K55" s="59">
        <v>1.0329999999999999</v>
      </c>
      <c r="L55" s="59">
        <v>1.0329999999999999</v>
      </c>
      <c r="M55" s="59">
        <v>1.0329999999999999</v>
      </c>
      <c r="N55" s="59">
        <v>1.0329999999999999</v>
      </c>
      <c r="O55" s="59">
        <v>1.0329999999999999</v>
      </c>
      <c r="P55" s="59">
        <v>1.0329999999999999</v>
      </c>
      <c r="Q55" s="59">
        <v>1.0329999999999999</v>
      </c>
      <c r="R55" s="59">
        <v>1.0329999999999999</v>
      </c>
      <c r="S55" s="59">
        <v>1.0329999999999999</v>
      </c>
      <c r="T55" s="59">
        <v>1.0329999999999999</v>
      </c>
      <c r="U55" s="59">
        <v>1.0329999999999999</v>
      </c>
      <c r="V55" s="59">
        <v>1.0329999999999999</v>
      </c>
      <c r="W55" s="59">
        <v>1.0329999999999999</v>
      </c>
      <c r="X55" s="59">
        <v>1.0329999999999999</v>
      </c>
      <c r="Y55" s="59">
        <v>1.0329999999999999</v>
      </c>
      <c r="Z55" s="59">
        <v>1.0329999999999999</v>
      </c>
      <c r="AA55" s="59">
        <v>1.0329999999999999</v>
      </c>
      <c r="AB55" s="59">
        <v>1.0329999999999999</v>
      </c>
      <c r="AC55" s="59">
        <v>1.0329999999999999</v>
      </c>
      <c r="AD55" s="59">
        <v>1.0329999999999999</v>
      </c>
      <c r="AE55" s="59">
        <v>1.0329999999999999</v>
      </c>
      <c r="AF55" s="59">
        <v>1.0329999999999999</v>
      </c>
      <c r="AG55" s="59">
        <v>1.0329999999999999</v>
      </c>
      <c r="AH55" s="59">
        <v>1.0329999999999999</v>
      </c>
      <c r="AI55" s="59">
        <v>1.0329999999999999</v>
      </c>
      <c r="AJ55" s="59">
        <v>1.0329999999999999</v>
      </c>
      <c r="AK55" s="60">
        <v>0</v>
      </c>
    </row>
    <row r="56" spans="1:37" ht="15" customHeight="1" x14ac:dyDescent="0.25">
      <c r="A56" s="54" t="s">
        <v>233</v>
      </c>
      <c r="B56" s="58" t="s">
        <v>234</v>
      </c>
      <c r="C56" s="59">
        <v>1.0389999999999999</v>
      </c>
      <c r="D56" s="59">
        <v>1.0389999999999999</v>
      </c>
      <c r="E56" s="59">
        <v>1.0389999999999999</v>
      </c>
      <c r="F56" s="59">
        <v>1.0389999999999999</v>
      </c>
      <c r="G56" s="59">
        <v>1.0389999999999999</v>
      </c>
      <c r="H56" s="59">
        <v>1.0389999999999999</v>
      </c>
      <c r="I56" s="59">
        <v>1.0389999999999999</v>
      </c>
      <c r="J56" s="59">
        <v>1.0389999999999999</v>
      </c>
      <c r="K56" s="59">
        <v>1.0389999999999999</v>
      </c>
      <c r="L56" s="59">
        <v>1.0389999999999999</v>
      </c>
      <c r="M56" s="59">
        <v>1.0389999999999999</v>
      </c>
      <c r="N56" s="59">
        <v>1.0389999999999999</v>
      </c>
      <c r="O56" s="59">
        <v>1.0389999999999999</v>
      </c>
      <c r="P56" s="59">
        <v>1.0389999999999999</v>
      </c>
      <c r="Q56" s="59">
        <v>1.0389999999999999</v>
      </c>
      <c r="R56" s="59">
        <v>1.0389999999999999</v>
      </c>
      <c r="S56" s="59">
        <v>1.0389999999999999</v>
      </c>
      <c r="T56" s="59">
        <v>1.0389999999999999</v>
      </c>
      <c r="U56" s="59">
        <v>1.0389999999999999</v>
      </c>
      <c r="V56" s="59">
        <v>1.0389999999999999</v>
      </c>
      <c r="W56" s="59">
        <v>1.0389999999999999</v>
      </c>
      <c r="X56" s="59">
        <v>1.0389999999999999</v>
      </c>
      <c r="Y56" s="59">
        <v>1.0389999999999999</v>
      </c>
      <c r="Z56" s="59">
        <v>1.0389999999999999</v>
      </c>
      <c r="AA56" s="59">
        <v>1.0389999999999999</v>
      </c>
      <c r="AB56" s="59">
        <v>1.0389999999999999</v>
      </c>
      <c r="AC56" s="59">
        <v>1.0389999999999999</v>
      </c>
      <c r="AD56" s="59">
        <v>1.0389999999999999</v>
      </c>
      <c r="AE56" s="59">
        <v>1.0389999999999999</v>
      </c>
      <c r="AF56" s="59">
        <v>1.0389999999999999</v>
      </c>
      <c r="AG56" s="59">
        <v>1.0389999999999999</v>
      </c>
      <c r="AH56" s="59">
        <v>1.0389999999999999</v>
      </c>
      <c r="AI56" s="59">
        <v>1.0389999999999999</v>
      </c>
      <c r="AJ56" s="59">
        <v>1.0389999999999999</v>
      </c>
      <c r="AK56" s="60">
        <v>0</v>
      </c>
    </row>
    <row r="57" spans="1:37" ht="15" customHeight="1" x14ac:dyDescent="0.25">
      <c r="A57" s="54" t="s">
        <v>235</v>
      </c>
      <c r="B57" s="58" t="s">
        <v>236</v>
      </c>
      <c r="C57" s="59">
        <v>1.0369999999999999</v>
      </c>
      <c r="D57" s="59">
        <v>1.0369999999999999</v>
      </c>
      <c r="E57" s="59">
        <v>1.0369999999999999</v>
      </c>
      <c r="F57" s="59">
        <v>1.0369999999999999</v>
      </c>
      <c r="G57" s="59">
        <v>1.0369999999999999</v>
      </c>
      <c r="H57" s="59">
        <v>1.0369999999999999</v>
      </c>
      <c r="I57" s="59">
        <v>1.0369999999999999</v>
      </c>
      <c r="J57" s="59">
        <v>1.0369999999999999</v>
      </c>
      <c r="K57" s="59">
        <v>1.0369999999999999</v>
      </c>
      <c r="L57" s="59">
        <v>1.0369999999999999</v>
      </c>
      <c r="M57" s="59">
        <v>1.0369999999999999</v>
      </c>
      <c r="N57" s="59">
        <v>1.0369999999999999</v>
      </c>
      <c r="O57" s="59">
        <v>1.0369999999999999</v>
      </c>
      <c r="P57" s="59">
        <v>1.0369999999999999</v>
      </c>
      <c r="Q57" s="59">
        <v>1.0369999999999999</v>
      </c>
      <c r="R57" s="59">
        <v>1.0369999999999999</v>
      </c>
      <c r="S57" s="59">
        <v>1.0369999999999999</v>
      </c>
      <c r="T57" s="59">
        <v>1.0369999999999999</v>
      </c>
      <c r="U57" s="59">
        <v>1.0369999999999999</v>
      </c>
      <c r="V57" s="59">
        <v>1.0369999999999999</v>
      </c>
      <c r="W57" s="59">
        <v>1.0369999999999999</v>
      </c>
      <c r="X57" s="59">
        <v>1.0369999999999999</v>
      </c>
      <c r="Y57" s="59">
        <v>1.0369999999999999</v>
      </c>
      <c r="Z57" s="59">
        <v>1.0369999999999999</v>
      </c>
      <c r="AA57" s="59">
        <v>1.0369999999999999</v>
      </c>
      <c r="AB57" s="59">
        <v>1.0369999999999999</v>
      </c>
      <c r="AC57" s="59">
        <v>1.0369999999999999</v>
      </c>
      <c r="AD57" s="59">
        <v>1.0369999999999999</v>
      </c>
      <c r="AE57" s="59">
        <v>1.0369999999999999</v>
      </c>
      <c r="AF57" s="59">
        <v>1.0369999999999999</v>
      </c>
      <c r="AG57" s="59">
        <v>1.0369999999999999</v>
      </c>
      <c r="AH57" s="59">
        <v>1.0369999999999999</v>
      </c>
      <c r="AI57" s="59">
        <v>1.0369999999999999</v>
      </c>
      <c r="AJ57" s="59">
        <v>1.0369999999999999</v>
      </c>
      <c r="AK57" s="60">
        <v>0</v>
      </c>
    </row>
    <row r="58" spans="1:37" ht="15" customHeight="1" x14ac:dyDescent="0.25">
      <c r="A58" s="54" t="s">
        <v>237</v>
      </c>
      <c r="B58" s="58" t="s">
        <v>238</v>
      </c>
      <c r="C58" s="59">
        <v>1.0249999999999999</v>
      </c>
      <c r="D58" s="59">
        <v>1.0249999999999999</v>
      </c>
      <c r="E58" s="59">
        <v>1.0249999999999999</v>
      </c>
      <c r="F58" s="59">
        <v>1.0249999999999999</v>
      </c>
      <c r="G58" s="59">
        <v>1.0249999999999999</v>
      </c>
      <c r="H58" s="59">
        <v>1.0249999999999999</v>
      </c>
      <c r="I58" s="59">
        <v>1.0249999999999999</v>
      </c>
      <c r="J58" s="59">
        <v>1.0249999999999999</v>
      </c>
      <c r="K58" s="59">
        <v>1.0249999999999999</v>
      </c>
      <c r="L58" s="59">
        <v>1.0249999999999999</v>
      </c>
      <c r="M58" s="59">
        <v>1.0249999999999999</v>
      </c>
      <c r="N58" s="59">
        <v>1.0249999999999999</v>
      </c>
      <c r="O58" s="59">
        <v>1.0249999999999999</v>
      </c>
      <c r="P58" s="59">
        <v>1.0249999999999999</v>
      </c>
      <c r="Q58" s="59">
        <v>1.0249999999999999</v>
      </c>
      <c r="R58" s="59">
        <v>1.0249999999999999</v>
      </c>
      <c r="S58" s="59">
        <v>1.0249999999999999</v>
      </c>
      <c r="T58" s="59">
        <v>1.0249999999999999</v>
      </c>
      <c r="U58" s="59">
        <v>1.0249999999999999</v>
      </c>
      <c r="V58" s="59">
        <v>1.0249999999999999</v>
      </c>
      <c r="W58" s="59">
        <v>1.0249999999999999</v>
      </c>
      <c r="X58" s="59">
        <v>1.0249999999999999</v>
      </c>
      <c r="Y58" s="59">
        <v>1.0249999999999999</v>
      </c>
      <c r="Z58" s="59">
        <v>1.0249999999999999</v>
      </c>
      <c r="AA58" s="59">
        <v>1.0249999999999999</v>
      </c>
      <c r="AB58" s="59">
        <v>1.0249999999999999</v>
      </c>
      <c r="AC58" s="59">
        <v>1.0249999999999999</v>
      </c>
      <c r="AD58" s="59">
        <v>1.0249999999999999</v>
      </c>
      <c r="AE58" s="59">
        <v>1.0249999999999999</v>
      </c>
      <c r="AF58" s="59">
        <v>1.0249999999999999</v>
      </c>
      <c r="AG58" s="59">
        <v>1.0249999999999999</v>
      </c>
      <c r="AH58" s="59">
        <v>1.0249999999999999</v>
      </c>
      <c r="AI58" s="59">
        <v>1.0249999999999999</v>
      </c>
      <c r="AJ58" s="59">
        <v>1.0249999999999999</v>
      </c>
      <c r="AK58" s="60">
        <v>0</v>
      </c>
    </row>
    <row r="59" spans="1:37" ht="15" customHeight="1" x14ac:dyDescent="0.25">
      <c r="A59" s="54" t="s">
        <v>239</v>
      </c>
      <c r="B59" s="58" t="s">
        <v>240</v>
      </c>
      <c r="C59" s="59">
        <v>1.0089999999999999</v>
      </c>
      <c r="D59" s="59">
        <v>1.0089999999999999</v>
      </c>
      <c r="E59" s="59">
        <v>1.0089999999999999</v>
      </c>
      <c r="F59" s="59">
        <v>1.0089999999999999</v>
      </c>
      <c r="G59" s="59">
        <v>1.0089999999999999</v>
      </c>
      <c r="H59" s="59">
        <v>1.0089999999999999</v>
      </c>
      <c r="I59" s="59">
        <v>1.0089999999999999</v>
      </c>
      <c r="J59" s="59">
        <v>1.0089999999999999</v>
      </c>
      <c r="K59" s="59">
        <v>1.0089999999999999</v>
      </c>
      <c r="L59" s="59">
        <v>1.0089999999999999</v>
      </c>
      <c r="M59" s="59">
        <v>1.0089999999999999</v>
      </c>
      <c r="N59" s="59">
        <v>1.0089999999999999</v>
      </c>
      <c r="O59" s="59">
        <v>1.0089999999999999</v>
      </c>
      <c r="P59" s="59">
        <v>1.0089999999999999</v>
      </c>
      <c r="Q59" s="59">
        <v>1.0089999999999999</v>
      </c>
      <c r="R59" s="59">
        <v>1.0089999999999999</v>
      </c>
      <c r="S59" s="59">
        <v>1.0089999999999999</v>
      </c>
      <c r="T59" s="59">
        <v>1.0089999999999999</v>
      </c>
      <c r="U59" s="59">
        <v>1.0089999999999999</v>
      </c>
      <c r="V59" s="59">
        <v>1.0089999999999999</v>
      </c>
      <c r="W59" s="59">
        <v>1.0089999999999999</v>
      </c>
      <c r="X59" s="59">
        <v>1.0089999999999999</v>
      </c>
      <c r="Y59" s="59">
        <v>1.0089999999999999</v>
      </c>
      <c r="Z59" s="59">
        <v>1.0089999999999999</v>
      </c>
      <c r="AA59" s="59">
        <v>1.0089999999999999</v>
      </c>
      <c r="AB59" s="59">
        <v>1.0089999999999999</v>
      </c>
      <c r="AC59" s="59">
        <v>1.0089999999999999</v>
      </c>
      <c r="AD59" s="59">
        <v>1.0089999999999999</v>
      </c>
      <c r="AE59" s="59">
        <v>1.0089999999999999</v>
      </c>
      <c r="AF59" s="59">
        <v>1.0089999999999999</v>
      </c>
      <c r="AG59" s="59">
        <v>1.0089999999999999</v>
      </c>
      <c r="AH59" s="59">
        <v>1.0089999999999999</v>
      </c>
      <c r="AI59" s="59">
        <v>1.0089999999999999</v>
      </c>
      <c r="AJ59" s="59">
        <v>1.0089999999999999</v>
      </c>
      <c r="AK59" s="60">
        <v>0</v>
      </c>
    </row>
    <row r="60" spans="1:37" ht="15" customHeight="1" x14ac:dyDescent="0.25">
      <c r="A60" s="54" t="s">
        <v>241</v>
      </c>
      <c r="B60" s="58" t="s">
        <v>242</v>
      </c>
      <c r="C60" s="59">
        <v>0.96</v>
      </c>
      <c r="D60" s="59">
        <v>0.96</v>
      </c>
      <c r="E60" s="59">
        <v>0.96</v>
      </c>
      <c r="F60" s="59">
        <v>0.96</v>
      </c>
      <c r="G60" s="59">
        <v>0.96</v>
      </c>
      <c r="H60" s="59">
        <v>0.96</v>
      </c>
      <c r="I60" s="59">
        <v>0.96</v>
      </c>
      <c r="J60" s="59">
        <v>0.96</v>
      </c>
      <c r="K60" s="59">
        <v>0.96</v>
      </c>
      <c r="L60" s="59">
        <v>0.96</v>
      </c>
      <c r="M60" s="59">
        <v>0.96</v>
      </c>
      <c r="N60" s="59">
        <v>0.96</v>
      </c>
      <c r="O60" s="59">
        <v>0.96</v>
      </c>
      <c r="P60" s="59">
        <v>0.96</v>
      </c>
      <c r="Q60" s="59">
        <v>0.96</v>
      </c>
      <c r="R60" s="59">
        <v>0.96</v>
      </c>
      <c r="S60" s="59">
        <v>0.96</v>
      </c>
      <c r="T60" s="59">
        <v>0.96</v>
      </c>
      <c r="U60" s="59">
        <v>0.96</v>
      </c>
      <c r="V60" s="59">
        <v>0.96</v>
      </c>
      <c r="W60" s="59">
        <v>0.96</v>
      </c>
      <c r="X60" s="59">
        <v>0.96</v>
      </c>
      <c r="Y60" s="59">
        <v>0.96</v>
      </c>
      <c r="Z60" s="59">
        <v>0.96</v>
      </c>
      <c r="AA60" s="59">
        <v>0.96</v>
      </c>
      <c r="AB60" s="59">
        <v>0.96</v>
      </c>
      <c r="AC60" s="59">
        <v>0.96</v>
      </c>
      <c r="AD60" s="59">
        <v>0.96</v>
      </c>
      <c r="AE60" s="59">
        <v>0.96</v>
      </c>
      <c r="AF60" s="59">
        <v>0.96</v>
      </c>
      <c r="AG60" s="59">
        <v>0.96</v>
      </c>
      <c r="AH60" s="59">
        <v>0.96</v>
      </c>
      <c r="AI60" s="59">
        <v>0.96</v>
      </c>
      <c r="AJ60" s="59">
        <v>0.96</v>
      </c>
      <c r="AK60" s="60">
        <v>0</v>
      </c>
    </row>
    <row r="62" spans="1:37" ht="15" customHeight="1" x14ac:dyDescent="0.2">
      <c r="B62" s="57" t="s">
        <v>243</v>
      </c>
    </row>
    <row r="63" spans="1:37" ht="15" customHeight="1" x14ac:dyDescent="0.25">
      <c r="A63" s="54" t="s">
        <v>244</v>
      </c>
      <c r="B63" s="58" t="s">
        <v>236</v>
      </c>
      <c r="C63" s="62">
        <v>20.537140000000001</v>
      </c>
      <c r="D63" s="62">
        <v>20.439444999999999</v>
      </c>
      <c r="E63" s="62">
        <v>20.349045</v>
      </c>
      <c r="F63" s="62">
        <v>20.466270000000002</v>
      </c>
      <c r="G63" s="62">
        <v>20.363602</v>
      </c>
      <c r="H63" s="62">
        <v>20.554328999999999</v>
      </c>
      <c r="I63" s="62">
        <v>20.653105</v>
      </c>
      <c r="J63" s="62">
        <v>20.626196</v>
      </c>
      <c r="K63" s="62">
        <v>20.621486999999998</v>
      </c>
      <c r="L63" s="62">
        <v>20.64123</v>
      </c>
      <c r="M63" s="62">
        <v>20.627844</v>
      </c>
      <c r="N63" s="62">
        <v>20.536940000000001</v>
      </c>
      <c r="O63" s="62">
        <v>20.501505000000002</v>
      </c>
      <c r="P63" s="62">
        <v>20.413281999999999</v>
      </c>
      <c r="Q63" s="62">
        <v>20.399070999999999</v>
      </c>
      <c r="R63" s="62">
        <v>20.458255999999999</v>
      </c>
      <c r="S63" s="62">
        <v>20.429285</v>
      </c>
      <c r="T63" s="62">
        <v>20.364529000000001</v>
      </c>
      <c r="U63" s="62">
        <v>20.373262</v>
      </c>
      <c r="V63" s="62">
        <v>20.367173999999999</v>
      </c>
      <c r="W63" s="62">
        <v>20.397617</v>
      </c>
      <c r="X63" s="62">
        <v>20.405455</v>
      </c>
      <c r="Y63" s="62">
        <v>20.39472</v>
      </c>
      <c r="Z63" s="62">
        <v>20.372592999999998</v>
      </c>
      <c r="AA63" s="62">
        <v>20.382771999999999</v>
      </c>
      <c r="AB63" s="62">
        <v>20.366734000000001</v>
      </c>
      <c r="AC63" s="62">
        <v>20.354519</v>
      </c>
      <c r="AD63" s="62">
        <v>20.355229999999999</v>
      </c>
      <c r="AE63" s="62">
        <v>20.386980000000001</v>
      </c>
      <c r="AF63" s="62">
        <v>20.356945</v>
      </c>
      <c r="AG63" s="62">
        <v>20.336355000000001</v>
      </c>
      <c r="AH63" s="62">
        <v>20.357395</v>
      </c>
      <c r="AI63" s="62">
        <v>20.34404</v>
      </c>
      <c r="AJ63" s="62">
        <v>20.347266999999999</v>
      </c>
      <c r="AK63" s="60">
        <v>-1.4100000000000001E-4</v>
      </c>
    </row>
    <row r="64" spans="1:37" ht="15" customHeight="1" x14ac:dyDescent="0.25">
      <c r="A64" s="54" t="s">
        <v>245</v>
      </c>
      <c r="B64" s="58" t="s">
        <v>246</v>
      </c>
      <c r="C64" s="62">
        <v>25.416302000000002</v>
      </c>
      <c r="D64" s="62">
        <v>25.057079000000002</v>
      </c>
      <c r="E64" s="62">
        <v>25.074783</v>
      </c>
      <c r="F64" s="62">
        <v>25.042176999999999</v>
      </c>
      <c r="G64" s="62">
        <v>24.938278</v>
      </c>
      <c r="H64" s="62">
        <v>24.964016000000001</v>
      </c>
      <c r="I64" s="62">
        <v>24.911818</v>
      </c>
      <c r="J64" s="62">
        <v>24.91433</v>
      </c>
      <c r="K64" s="62">
        <v>24.898243000000001</v>
      </c>
      <c r="L64" s="62">
        <v>24.920572</v>
      </c>
      <c r="M64" s="62">
        <v>24.903048999999999</v>
      </c>
      <c r="N64" s="62">
        <v>24.81945</v>
      </c>
      <c r="O64" s="62">
        <v>24.850802999999999</v>
      </c>
      <c r="P64" s="62">
        <v>24.769541</v>
      </c>
      <c r="Q64" s="62">
        <v>24.735579000000001</v>
      </c>
      <c r="R64" s="62">
        <v>24.729203999999999</v>
      </c>
      <c r="S64" s="62">
        <v>24.688946000000001</v>
      </c>
      <c r="T64" s="62">
        <v>24.612100999999999</v>
      </c>
      <c r="U64" s="62">
        <v>24.600828</v>
      </c>
      <c r="V64" s="62">
        <v>24.592124999999999</v>
      </c>
      <c r="W64" s="62">
        <v>24.569109000000001</v>
      </c>
      <c r="X64" s="62">
        <v>24.53866</v>
      </c>
      <c r="Y64" s="62">
        <v>24.501373000000001</v>
      </c>
      <c r="Z64" s="62">
        <v>24.474423999999999</v>
      </c>
      <c r="AA64" s="62">
        <v>24.491461000000001</v>
      </c>
      <c r="AB64" s="62">
        <v>24.462054999999999</v>
      </c>
      <c r="AC64" s="62">
        <v>24.426752</v>
      </c>
      <c r="AD64" s="62">
        <v>24.399635</v>
      </c>
      <c r="AE64" s="62">
        <v>24.407730000000001</v>
      </c>
      <c r="AF64" s="62">
        <v>24.328617000000001</v>
      </c>
      <c r="AG64" s="62">
        <v>24.285736</v>
      </c>
      <c r="AH64" s="62">
        <v>24.280874000000001</v>
      </c>
      <c r="AI64" s="62">
        <v>24.244130999999999</v>
      </c>
      <c r="AJ64" s="62">
        <v>24.256340000000002</v>
      </c>
      <c r="AK64" s="60">
        <v>-1.0139999999999999E-3</v>
      </c>
    </row>
    <row r="65" spans="1:37" ht="15" customHeight="1" x14ac:dyDescent="0.25">
      <c r="A65" s="54" t="s">
        <v>247</v>
      </c>
      <c r="B65" s="58" t="s">
        <v>248</v>
      </c>
      <c r="C65" s="62">
        <v>17.234355999999998</v>
      </c>
      <c r="D65" s="62">
        <v>17.205303000000001</v>
      </c>
      <c r="E65" s="62">
        <v>17.117476</v>
      </c>
      <c r="F65" s="62">
        <v>17.06934</v>
      </c>
      <c r="G65" s="62">
        <v>16.988295000000001</v>
      </c>
      <c r="H65" s="62">
        <v>17.022928</v>
      </c>
      <c r="I65" s="62">
        <v>17.071612999999999</v>
      </c>
      <c r="J65" s="62">
        <v>17.059359000000001</v>
      </c>
      <c r="K65" s="62">
        <v>17.037023999999999</v>
      </c>
      <c r="L65" s="62">
        <v>17.056746</v>
      </c>
      <c r="M65" s="62">
        <v>17.031739999999999</v>
      </c>
      <c r="N65" s="62">
        <v>16.978151</v>
      </c>
      <c r="O65" s="62">
        <v>16.968306999999999</v>
      </c>
      <c r="P65" s="62">
        <v>16.998640000000002</v>
      </c>
      <c r="Q65" s="62">
        <v>16.972049999999999</v>
      </c>
      <c r="R65" s="62">
        <v>17.002645000000001</v>
      </c>
      <c r="S65" s="62">
        <v>17.003274999999999</v>
      </c>
      <c r="T65" s="62">
        <v>17.003226999999999</v>
      </c>
      <c r="U65" s="62">
        <v>17.012267999999999</v>
      </c>
      <c r="V65" s="62">
        <v>17.012785000000001</v>
      </c>
      <c r="W65" s="62">
        <v>17.036083000000001</v>
      </c>
      <c r="X65" s="62">
        <v>17.044588000000001</v>
      </c>
      <c r="Y65" s="62">
        <v>17.050751000000002</v>
      </c>
      <c r="Z65" s="62">
        <v>17.064136999999999</v>
      </c>
      <c r="AA65" s="62">
        <v>17.081581</v>
      </c>
      <c r="AB65" s="62">
        <v>17.08465</v>
      </c>
      <c r="AC65" s="62">
        <v>17.087126000000001</v>
      </c>
      <c r="AD65" s="62">
        <v>17.088546999999998</v>
      </c>
      <c r="AE65" s="62">
        <v>17.086746000000002</v>
      </c>
      <c r="AF65" s="62">
        <v>17.085443000000001</v>
      </c>
      <c r="AG65" s="62">
        <v>17.080282</v>
      </c>
      <c r="AH65" s="62">
        <v>17.077895999999999</v>
      </c>
      <c r="AI65" s="62">
        <v>17.084911000000002</v>
      </c>
      <c r="AJ65" s="62">
        <v>17.086425999999999</v>
      </c>
      <c r="AK65" s="60">
        <v>-2.1699999999999999E-4</v>
      </c>
    </row>
    <row r="66" spans="1:37" ht="15" customHeight="1" x14ac:dyDescent="0.25">
      <c r="A66" s="54" t="s">
        <v>249</v>
      </c>
      <c r="B66" s="58" t="s">
        <v>230</v>
      </c>
      <c r="C66" s="62">
        <v>19.437477000000001</v>
      </c>
      <c r="D66" s="62">
        <v>19.706896</v>
      </c>
      <c r="E66" s="62">
        <v>19.588093000000001</v>
      </c>
      <c r="F66" s="62">
        <v>19.676338000000001</v>
      </c>
      <c r="G66" s="62">
        <v>19.593861</v>
      </c>
      <c r="H66" s="62">
        <v>19.763271</v>
      </c>
      <c r="I66" s="62">
        <v>19.874037000000001</v>
      </c>
      <c r="J66" s="62">
        <v>19.832982999999999</v>
      </c>
      <c r="K66" s="62">
        <v>19.854051999999999</v>
      </c>
      <c r="L66" s="62">
        <v>19.849159</v>
      </c>
      <c r="M66" s="62">
        <v>19.841605999999999</v>
      </c>
      <c r="N66" s="62">
        <v>19.838450999999999</v>
      </c>
      <c r="O66" s="62">
        <v>19.782232</v>
      </c>
      <c r="P66" s="62">
        <v>19.750865999999998</v>
      </c>
      <c r="Q66" s="62">
        <v>19.757529999999999</v>
      </c>
      <c r="R66" s="62">
        <v>19.792145000000001</v>
      </c>
      <c r="S66" s="62">
        <v>19.787579999999998</v>
      </c>
      <c r="T66" s="62">
        <v>19.792100999999999</v>
      </c>
      <c r="U66" s="62">
        <v>19.801369000000001</v>
      </c>
      <c r="V66" s="62">
        <v>19.790552000000002</v>
      </c>
      <c r="W66" s="62">
        <v>19.813770000000002</v>
      </c>
      <c r="X66" s="62">
        <v>19.823812</v>
      </c>
      <c r="Y66" s="62">
        <v>19.819962</v>
      </c>
      <c r="Z66" s="62">
        <v>19.817592999999999</v>
      </c>
      <c r="AA66" s="62">
        <v>19.814734000000001</v>
      </c>
      <c r="AB66" s="62">
        <v>19.808729</v>
      </c>
      <c r="AC66" s="62">
        <v>19.816939999999999</v>
      </c>
      <c r="AD66" s="62">
        <v>19.822158999999999</v>
      </c>
      <c r="AE66" s="62">
        <v>19.832388000000002</v>
      </c>
      <c r="AF66" s="62">
        <v>19.856539000000001</v>
      </c>
      <c r="AG66" s="62">
        <v>19.880623</v>
      </c>
      <c r="AH66" s="62">
        <v>19.899242000000001</v>
      </c>
      <c r="AI66" s="62">
        <v>19.884989000000001</v>
      </c>
      <c r="AJ66" s="62">
        <v>19.887484000000001</v>
      </c>
      <c r="AK66" s="60">
        <v>2.8499999999999999E-4</v>
      </c>
    </row>
    <row r="67" spans="1:37" ht="15" customHeight="1" x14ac:dyDescent="0.25">
      <c r="A67" s="54" t="s">
        <v>250</v>
      </c>
      <c r="B67" s="58" t="s">
        <v>251</v>
      </c>
      <c r="C67" s="62">
        <v>20.319486999999999</v>
      </c>
      <c r="D67" s="62">
        <v>19.866795</v>
      </c>
      <c r="E67" s="62">
        <v>19.877953000000002</v>
      </c>
      <c r="F67" s="62">
        <v>19.862864999999999</v>
      </c>
      <c r="G67" s="62">
        <v>19.866108000000001</v>
      </c>
      <c r="H67" s="62">
        <v>19.864163999999999</v>
      </c>
      <c r="I67" s="62">
        <v>19.86232</v>
      </c>
      <c r="J67" s="62">
        <v>19.858194000000001</v>
      </c>
      <c r="K67" s="62">
        <v>19.854407999999999</v>
      </c>
      <c r="L67" s="62">
        <v>19.851212</v>
      </c>
      <c r="M67" s="62">
        <v>19.848103999999999</v>
      </c>
      <c r="N67" s="62">
        <v>19.846712</v>
      </c>
      <c r="O67" s="62">
        <v>19.844584000000001</v>
      </c>
      <c r="P67" s="62">
        <v>19.843212000000001</v>
      </c>
      <c r="Q67" s="62">
        <v>19.839586000000001</v>
      </c>
      <c r="R67" s="62">
        <v>19.837956999999999</v>
      </c>
      <c r="S67" s="62">
        <v>19.837420999999999</v>
      </c>
      <c r="T67" s="62">
        <v>19.835992999999998</v>
      </c>
      <c r="U67" s="62">
        <v>19.833931</v>
      </c>
      <c r="V67" s="62">
        <v>19.832113</v>
      </c>
      <c r="W67" s="62">
        <v>19.829879999999999</v>
      </c>
      <c r="X67" s="62">
        <v>19.827466999999999</v>
      </c>
      <c r="Y67" s="62">
        <v>19.826221</v>
      </c>
      <c r="Z67" s="62">
        <v>19.825344000000001</v>
      </c>
      <c r="AA67" s="62">
        <v>19.824635000000001</v>
      </c>
      <c r="AB67" s="62">
        <v>19.824231999999999</v>
      </c>
      <c r="AC67" s="62">
        <v>19.824038999999999</v>
      </c>
      <c r="AD67" s="62">
        <v>19.823008999999999</v>
      </c>
      <c r="AE67" s="62">
        <v>19.821570999999999</v>
      </c>
      <c r="AF67" s="62">
        <v>19.888694999999998</v>
      </c>
      <c r="AG67" s="62">
        <v>19.887025999999999</v>
      </c>
      <c r="AH67" s="62">
        <v>19.885117999999999</v>
      </c>
      <c r="AI67" s="62">
        <v>19.883326</v>
      </c>
      <c r="AJ67" s="62">
        <v>19.881367000000001</v>
      </c>
      <c r="AK67" s="60">
        <v>2.3E-5</v>
      </c>
    </row>
    <row r="68" spans="1:37" ht="15" customHeight="1" x14ac:dyDescent="0.25">
      <c r="A68" s="54" t="s">
        <v>252</v>
      </c>
      <c r="B68" s="58" t="s">
        <v>253</v>
      </c>
      <c r="C68" s="62">
        <v>20.775822000000002</v>
      </c>
      <c r="D68" s="62">
        <v>20.838132999999999</v>
      </c>
      <c r="E68" s="62">
        <v>20.733785999999998</v>
      </c>
      <c r="F68" s="62">
        <v>20.902740000000001</v>
      </c>
      <c r="G68" s="62">
        <v>20.866161000000002</v>
      </c>
      <c r="H68" s="62">
        <v>20.867376</v>
      </c>
      <c r="I68" s="62">
        <v>20.866620999999999</v>
      </c>
      <c r="J68" s="62">
        <v>20.916288000000002</v>
      </c>
      <c r="K68" s="62">
        <v>20.915384</v>
      </c>
      <c r="L68" s="62">
        <v>20.913564999999998</v>
      </c>
      <c r="M68" s="62">
        <v>20.910665999999999</v>
      </c>
      <c r="N68" s="62">
        <v>20.907888</v>
      </c>
      <c r="O68" s="62">
        <v>20.903262999999999</v>
      </c>
      <c r="P68" s="62">
        <v>20.898401</v>
      </c>
      <c r="Q68" s="62">
        <v>20.889793000000001</v>
      </c>
      <c r="R68" s="62">
        <v>20.836566999999999</v>
      </c>
      <c r="S68" s="62">
        <v>20.829412000000001</v>
      </c>
      <c r="T68" s="62">
        <v>20.823454000000002</v>
      </c>
      <c r="U68" s="62">
        <v>20.814209000000002</v>
      </c>
      <c r="V68" s="62">
        <v>20.812381999999999</v>
      </c>
      <c r="W68" s="62">
        <v>20.811678000000001</v>
      </c>
      <c r="X68" s="62">
        <v>20.809002</v>
      </c>
      <c r="Y68" s="62">
        <v>20.807103999999999</v>
      </c>
      <c r="Z68" s="62">
        <v>20.806034</v>
      </c>
      <c r="AA68" s="62">
        <v>20.806111999999999</v>
      </c>
      <c r="AB68" s="62">
        <v>20.804993</v>
      </c>
      <c r="AC68" s="62">
        <v>20.804296000000001</v>
      </c>
      <c r="AD68" s="62">
        <v>20.804532999999999</v>
      </c>
      <c r="AE68" s="62">
        <v>20.804535000000001</v>
      </c>
      <c r="AF68" s="62">
        <v>20.801072999999999</v>
      </c>
      <c r="AG68" s="62">
        <v>20.800825</v>
      </c>
      <c r="AH68" s="62">
        <v>20.800813999999999</v>
      </c>
      <c r="AI68" s="62">
        <v>20.801849000000001</v>
      </c>
      <c r="AJ68" s="62">
        <v>20.801618999999999</v>
      </c>
      <c r="AK68" s="60">
        <v>-5.5000000000000002E-5</v>
      </c>
    </row>
    <row r="69" spans="1:37" ht="15" customHeight="1" x14ac:dyDescent="0.25">
      <c r="A69" s="54" t="s">
        <v>254</v>
      </c>
      <c r="B69" s="58" t="s">
        <v>255</v>
      </c>
      <c r="C69" s="62">
        <v>28.674879000000001</v>
      </c>
      <c r="D69" s="62">
        <v>28.554435999999999</v>
      </c>
      <c r="E69" s="62">
        <v>28.562546000000001</v>
      </c>
      <c r="F69" s="62">
        <v>28.504807</v>
      </c>
      <c r="G69" s="62">
        <v>28.443207000000001</v>
      </c>
      <c r="H69" s="62">
        <v>28.442011000000001</v>
      </c>
      <c r="I69" s="62">
        <v>28.435804000000001</v>
      </c>
      <c r="J69" s="62">
        <v>28.436997999999999</v>
      </c>
      <c r="K69" s="62">
        <v>28.439364999999999</v>
      </c>
      <c r="L69" s="62">
        <v>28.441151000000001</v>
      </c>
      <c r="M69" s="62">
        <v>28.441541999999998</v>
      </c>
      <c r="N69" s="62">
        <v>28.444378</v>
      </c>
      <c r="O69" s="62">
        <v>28.445307</v>
      </c>
      <c r="P69" s="62">
        <v>28.448008000000002</v>
      </c>
      <c r="Q69" s="62">
        <v>28.451091999999999</v>
      </c>
      <c r="R69" s="62">
        <v>28.453724000000001</v>
      </c>
      <c r="S69" s="62">
        <v>28.456078999999999</v>
      </c>
      <c r="T69" s="62">
        <v>28.459067999999998</v>
      </c>
      <c r="U69" s="62">
        <v>28.461366999999999</v>
      </c>
      <c r="V69" s="62">
        <v>28.462769000000002</v>
      </c>
      <c r="W69" s="62">
        <v>28.465333999999999</v>
      </c>
      <c r="X69" s="62">
        <v>28.467545999999999</v>
      </c>
      <c r="Y69" s="62">
        <v>28.468142</v>
      </c>
      <c r="Z69" s="62">
        <v>28.467697000000001</v>
      </c>
      <c r="AA69" s="62">
        <v>28.468544000000001</v>
      </c>
      <c r="AB69" s="62">
        <v>28.468433000000001</v>
      </c>
      <c r="AC69" s="62">
        <v>28.468116999999999</v>
      </c>
      <c r="AD69" s="62">
        <v>28.467950999999999</v>
      </c>
      <c r="AE69" s="62">
        <v>28.468955999999999</v>
      </c>
      <c r="AF69" s="62">
        <v>28.468081999999999</v>
      </c>
      <c r="AG69" s="62">
        <v>28.468615</v>
      </c>
      <c r="AH69" s="62">
        <v>28.468512</v>
      </c>
      <c r="AI69" s="62">
        <v>28.468487</v>
      </c>
      <c r="AJ69" s="62">
        <v>28.468031</v>
      </c>
      <c r="AK69" s="60">
        <v>-9.5000000000000005E-5</v>
      </c>
    </row>
    <row r="70" spans="1:37" ht="15" customHeight="1" x14ac:dyDescent="0.25">
      <c r="A70" s="54" t="s">
        <v>256</v>
      </c>
      <c r="B70" s="58" t="s">
        <v>257</v>
      </c>
      <c r="C70" s="62">
        <v>18.994087</v>
      </c>
      <c r="D70" s="62">
        <v>19.243162000000002</v>
      </c>
      <c r="E70" s="62">
        <v>19.070353000000001</v>
      </c>
      <c r="F70" s="62">
        <v>19.169922</v>
      </c>
      <c r="G70" s="62">
        <v>19.089600000000001</v>
      </c>
      <c r="H70" s="62">
        <v>19.276790999999999</v>
      </c>
      <c r="I70" s="62">
        <v>19.411289</v>
      </c>
      <c r="J70" s="62">
        <v>19.366067999999999</v>
      </c>
      <c r="K70" s="62">
        <v>19.385352999999999</v>
      </c>
      <c r="L70" s="62">
        <v>19.372706999999998</v>
      </c>
      <c r="M70" s="62">
        <v>19.360990999999999</v>
      </c>
      <c r="N70" s="62">
        <v>19.352909</v>
      </c>
      <c r="O70" s="62">
        <v>19.300653000000001</v>
      </c>
      <c r="P70" s="62">
        <v>19.265913000000001</v>
      </c>
      <c r="Q70" s="62">
        <v>19.264596999999998</v>
      </c>
      <c r="R70" s="62">
        <v>19.290289000000001</v>
      </c>
      <c r="S70" s="62">
        <v>19.284327000000001</v>
      </c>
      <c r="T70" s="62">
        <v>19.280676</v>
      </c>
      <c r="U70" s="62">
        <v>19.290565000000001</v>
      </c>
      <c r="V70" s="62">
        <v>19.277930999999999</v>
      </c>
      <c r="W70" s="62">
        <v>19.296233999999998</v>
      </c>
      <c r="X70" s="62">
        <v>19.305914000000001</v>
      </c>
      <c r="Y70" s="62">
        <v>19.302322</v>
      </c>
      <c r="Z70" s="62">
        <v>19.303664999999999</v>
      </c>
      <c r="AA70" s="62">
        <v>19.298279000000001</v>
      </c>
      <c r="AB70" s="62">
        <v>19.294079</v>
      </c>
      <c r="AC70" s="62">
        <v>19.303532000000001</v>
      </c>
      <c r="AD70" s="62">
        <v>19.313279999999999</v>
      </c>
      <c r="AE70" s="62">
        <v>19.326996000000001</v>
      </c>
      <c r="AF70" s="62">
        <v>19.356915000000001</v>
      </c>
      <c r="AG70" s="62">
        <v>19.385812999999999</v>
      </c>
      <c r="AH70" s="62">
        <v>19.410371999999999</v>
      </c>
      <c r="AI70" s="62">
        <v>19.396623999999999</v>
      </c>
      <c r="AJ70" s="62">
        <v>19.402521</v>
      </c>
      <c r="AK70" s="60">
        <v>2.5799999999999998E-4</v>
      </c>
    </row>
    <row r="71" spans="1:37" ht="15" customHeight="1" x14ac:dyDescent="0.25">
      <c r="A71" s="54" t="s">
        <v>258</v>
      </c>
      <c r="B71" s="58" t="s">
        <v>238</v>
      </c>
      <c r="C71" s="62">
        <v>22.116496999999999</v>
      </c>
      <c r="D71" s="62">
        <v>23.789541</v>
      </c>
      <c r="E71" s="62">
        <v>23.796752999999999</v>
      </c>
      <c r="F71" s="62">
        <v>23.826194999999998</v>
      </c>
      <c r="G71" s="62">
        <v>23.907088999999999</v>
      </c>
      <c r="H71" s="62">
        <v>23.930762999999999</v>
      </c>
      <c r="I71" s="62">
        <v>23.957257999999999</v>
      </c>
      <c r="J71" s="62">
        <v>23.986702000000001</v>
      </c>
      <c r="K71" s="62">
        <v>24.019024000000002</v>
      </c>
      <c r="L71" s="62">
        <v>24.054967999999999</v>
      </c>
      <c r="M71" s="62">
        <v>24.094473000000001</v>
      </c>
      <c r="N71" s="62">
        <v>24.137136000000002</v>
      </c>
      <c r="O71" s="62">
        <v>24.18609</v>
      </c>
      <c r="P71" s="62">
        <v>24.239874</v>
      </c>
      <c r="Q71" s="62">
        <v>24.258429</v>
      </c>
      <c r="R71" s="62">
        <v>24.257082</v>
      </c>
      <c r="S71" s="62">
        <v>24.255732999999999</v>
      </c>
      <c r="T71" s="62">
        <v>24.254387000000001</v>
      </c>
      <c r="U71" s="62">
        <v>24.253038</v>
      </c>
      <c r="V71" s="62">
        <v>24.25169</v>
      </c>
      <c r="W71" s="62">
        <v>24.250340999999999</v>
      </c>
      <c r="X71" s="62">
        <v>24.248991</v>
      </c>
      <c r="Y71" s="62">
        <v>24.247643</v>
      </c>
      <c r="Z71" s="62">
        <v>24.246292</v>
      </c>
      <c r="AA71" s="62">
        <v>24.244942000000002</v>
      </c>
      <c r="AB71" s="62">
        <v>24.243590999999999</v>
      </c>
      <c r="AC71" s="62">
        <v>24.242241</v>
      </c>
      <c r="AD71" s="62">
        <v>24.240888999999999</v>
      </c>
      <c r="AE71" s="62">
        <v>24.239538</v>
      </c>
      <c r="AF71" s="62">
        <v>24.238185999999999</v>
      </c>
      <c r="AG71" s="62">
        <v>24.236834000000002</v>
      </c>
      <c r="AH71" s="62">
        <v>24.235481</v>
      </c>
      <c r="AI71" s="62">
        <v>24.234128999999999</v>
      </c>
      <c r="AJ71" s="62">
        <v>24.232776999999999</v>
      </c>
      <c r="AK71" s="60">
        <v>5.7700000000000004E-4</v>
      </c>
    </row>
    <row r="72" spans="1:37" ht="15" customHeight="1" x14ac:dyDescent="0.25">
      <c r="A72" s="54" t="s">
        <v>259</v>
      </c>
      <c r="B72" s="58" t="s">
        <v>240</v>
      </c>
      <c r="C72" s="62">
        <v>26.218889000000001</v>
      </c>
      <c r="D72" s="62">
        <v>25.447502</v>
      </c>
      <c r="E72" s="62">
        <v>25.630147999999998</v>
      </c>
      <c r="F72" s="62">
        <v>25.765919</v>
      </c>
      <c r="G72" s="62">
        <v>26.388355000000001</v>
      </c>
      <c r="H72" s="62">
        <v>26.396355</v>
      </c>
      <c r="I72" s="62">
        <v>26.389751</v>
      </c>
      <c r="J72" s="62">
        <v>26.391817</v>
      </c>
      <c r="K72" s="62">
        <v>26.385069000000001</v>
      </c>
      <c r="L72" s="62">
        <v>26.391817</v>
      </c>
      <c r="M72" s="62">
        <v>26.385069000000001</v>
      </c>
      <c r="N72" s="62">
        <v>26.175567999999998</v>
      </c>
      <c r="O72" s="62">
        <v>26.169689000000002</v>
      </c>
      <c r="P72" s="62">
        <v>25.926773000000001</v>
      </c>
      <c r="Q72" s="62">
        <v>25.745951000000002</v>
      </c>
      <c r="R72" s="62">
        <v>25.671246</v>
      </c>
      <c r="S72" s="62">
        <v>25.497976000000001</v>
      </c>
      <c r="T72" s="62">
        <v>25.343997999999999</v>
      </c>
      <c r="U72" s="62">
        <v>25.256226000000002</v>
      </c>
      <c r="V72" s="62">
        <v>25.173838</v>
      </c>
      <c r="W72" s="62">
        <v>25.175093</v>
      </c>
      <c r="X72" s="62">
        <v>25.077670999999999</v>
      </c>
      <c r="Y72" s="62">
        <v>24.968132000000001</v>
      </c>
      <c r="Z72" s="62">
        <v>24.865974000000001</v>
      </c>
      <c r="AA72" s="62">
        <v>24.881556</v>
      </c>
      <c r="AB72" s="62">
        <v>24.859068000000001</v>
      </c>
      <c r="AC72" s="62">
        <v>24.773596000000001</v>
      </c>
      <c r="AD72" s="62">
        <v>24.759015999999999</v>
      </c>
      <c r="AE72" s="62">
        <v>24.856954999999999</v>
      </c>
      <c r="AF72" s="62">
        <v>24.625306999999999</v>
      </c>
      <c r="AG72" s="62">
        <v>24.423266999999999</v>
      </c>
      <c r="AH72" s="62">
        <v>24.423266999999999</v>
      </c>
      <c r="AI72" s="62">
        <v>24.423266999999999</v>
      </c>
      <c r="AJ72" s="62">
        <v>24.423266999999999</v>
      </c>
      <c r="AK72" s="60">
        <v>-1.2830000000000001E-3</v>
      </c>
    </row>
    <row r="73" spans="1:37" ht="15" customHeight="1" x14ac:dyDescent="0.25">
      <c r="A73" s="54" t="s">
        <v>260</v>
      </c>
      <c r="B73" s="58" t="s">
        <v>261</v>
      </c>
      <c r="C73" s="62">
        <v>0</v>
      </c>
      <c r="D73" s="62">
        <v>0</v>
      </c>
      <c r="E73" s="62">
        <v>0</v>
      </c>
      <c r="F73" s="62">
        <v>0</v>
      </c>
      <c r="G73" s="62">
        <v>0</v>
      </c>
      <c r="H73" s="62">
        <v>0</v>
      </c>
      <c r="I73" s="62">
        <v>0</v>
      </c>
      <c r="J73" s="62">
        <v>0</v>
      </c>
      <c r="K73" s="62">
        <v>0</v>
      </c>
      <c r="L73" s="62">
        <v>0</v>
      </c>
      <c r="M73" s="62">
        <v>0</v>
      </c>
      <c r="N73" s="62">
        <v>0</v>
      </c>
      <c r="O73" s="62">
        <v>0</v>
      </c>
      <c r="P73" s="62">
        <v>0</v>
      </c>
      <c r="Q73" s="62">
        <v>0</v>
      </c>
      <c r="R73" s="62">
        <v>0</v>
      </c>
      <c r="S73" s="62">
        <v>0</v>
      </c>
      <c r="T73" s="62">
        <v>0</v>
      </c>
      <c r="U73" s="62">
        <v>0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>
        <v>0</v>
      </c>
      <c r="AE73" s="62">
        <v>0</v>
      </c>
      <c r="AF73" s="62">
        <v>0</v>
      </c>
      <c r="AG73" s="62">
        <v>0</v>
      </c>
      <c r="AH73" s="62">
        <v>0</v>
      </c>
      <c r="AI73" s="62">
        <v>0</v>
      </c>
      <c r="AJ73" s="62">
        <v>0</v>
      </c>
      <c r="AK73" s="60" t="s">
        <v>146</v>
      </c>
    </row>
    <row r="74" spans="1:37" ht="15" customHeight="1" x14ac:dyDescent="0.25">
      <c r="A74" s="54" t="s">
        <v>262</v>
      </c>
      <c r="B74" s="58" t="s">
        <v>263</v>
      </c>
      <c r="C74" s="62">
        <v>12.941471999999999</v>
      </c>
      <c r="D74" s="62">
        <v>11.314271</v>
      </c>
      <c r="E74" s="62">
        <v>11.31427</v>
      </c>
      <c r="F74" s="62">
        <v>11.31427</v>
      </c>
      <c r="G74" s="62">
        <v>11.31427</v>
      </c>
      <c r="H74" s="62">
        <v>11.31427</v>
      </c>
      <c r="I74" s="62">
        <v>11.31427</v>
      </c>
      <c r="J74" s="62">
        <v>11.31427</v>
      </c>
      <c r="K74" s="62">
        <v>11.314271</v>
      </c>
      <c r="L74" s="62">
        <v>11.314271</v>
      </c>
      <c r="M74" s="62">
        <v>11.31427</v>
      </c>
      <c r="N74" s="62">
        <v>11.31427</v>
      </c>
      <c r="O74" s="62">
        <v>11.31427</v>
      </c>
      <c r="P74" s="62">
        <v>11.314271</v>
      </c>
      <c r="Q74" s="62">
        <v>11.314271</v>
      </c>
      <c r="R74" s="62">
        <v>11.31427</v>
      </c>
      <c r="S74" s="62">
        <v>11.31427</v>
      </c>
      <c r="T74" s="62">
        <v>11.31427</v>
      </c>
      <c r="U74" s="62">
        <v>11.314271</v>
      </c>
      <c r="V74" s="62">
        <v>11.31427</v>
      </c>
      <c r="W74" s="62">
        <v>11.31427</v>
      </c>
      <c r="X74" s="62">
        <v>11.314271</v>
      </c>
      <c r="Y74" s="62">
        <v>11.314271</v>
      </c>
      <c r="Z74" s="62">
        <v>11.31427</v>
      </c>
      <c r="AA74" s="62">
        <v>11.314271</v>
      </c>
      <c r="AB74" s="62">
        <v>11.314271</v>
      </c>
      <c r="AC74" s="62">
        <v>11.31427</v>
      </c>
      <c r="AD74" s="62">
        <v>11.314271</v>
      </c>
      <c r="AE74" s="62">
        <v>11.31427</v>
      </c>
      <c r="AF74" s="62">
        <v>11.31427</v>
      </c>
      <c r="AG74" s="62">
        <v>11.31427</v>
      </c>
      <c r="AH74" s="62">
        <v>11.314271</v>
      </c>
      <c r="AI74" s="62">
        <v>11.314271</v>
      </c>
      <c r="AJ74" s="62">
        <v>11.314271</v>
      </c>
      <c r="AK74" s="60">
        <v>0</v>
      </c>
    </row>
    <row r="76" spans="1:37" ht="15" customHeight="1" x14ac:dyDescent="0.2">
      <c r="A76" s="54" t="s">
        <v>264</v>
      </c>
      <c r="B76" s="57" t="s">
        <v>265</v>
      </c>
      <c r="C76" s="63">
        <v>3412</v>
      </c>
      <c r="D76" s="63">
        <v>3412</v>
      </c>
      <c r="E76" s="63">
        <v>3412</v>
      </c>
      <c r="F76" s="63">
        <v>3412</v>
      </c>
      <c r="G76" s="63">
        <v>3412</v>
      </c>
      <c r="H76" s="63">
        <v>3412</v>
      </c>
      <c r="I76" s="63">
        <v>3412</v>
      </c>
      <c r="J76" s="63">
        <v>3412</v>
      </c>
      <c r="K76" s="63">
        <v>3412</v>
      </c>
      <c r="L76" s="63">
        <v>3412</v>
      </c>
      <c r="M76" s="63">
        <v>3412</v>
      </c>
      <c r="N76" s="63">
        <v>3412</v>
      </c>
      <c r="O76" s="63">
        <v>3412</v>
      </c>
      <c r="P76" s="63">
        <v>3412</v>
      </c>
      <c r="Q76" s="63">
        <v>3412</v>
      </c>
      <c r="R76" s="63">
        <v>3412</v>
      </c>
      <c r="S76" s="63">
        <v>3412</v>
      </c>
      <c r="T76" s="63">
        <v>3412</v>
      </c>
      <c r="U76" s="63">
        <v>3412</v>
      </c>
      <c r="V76" s="63">
        <v>3412</v>
      </c>
      <c r="W76" s="63">
        <v>3412</v>
      </c>
      <c r="X76" s="63">
        <v>3412</v>
      </c>
      <c r="Y76" s="63">
        <v>3412</v>
      </c>
      <c r="Z76" s="63">
        <v>3412</v>
      </c>
      <c r="AA76" s="63">
        <v>3412</v>
      </c>
      <c r="AB76" s="63">
        <v>3412</v>
      </c>
      <c r="AC76" s="63">
        <v>3412</v>
      </c>
      <c r="AD76" s="63">
        <v>3412</v>
      </c>
      <c r="AE76" s="63">
        <v>3412</v>
      </c>
      <c r="AF76" s="63">
        <v>3412</v>
      </c>
      <c r="AG76" s="63">
        <v>3412</v>
      </c>
      <c r="AH76" s="63">
        <v>3412</v>
      </c>
      <c r="AI76" s="63">
        <v>3412</v>
      </c>
      <c r="AJ76" s="63">
        <v>3412</v>
      </c>
      <c r="AK76" s="64">
        <v>0</v>
      </c>
    </row>
    <row r="77" spans="1:37" ht="15" customHeight="1" thickBot="1" x14ac:dyDescent="0.25"/>
    <row r="78" spans="1:37" ht="15" customHeight="1" x14ac:dyDescent="0.2">
      <c r="B78" s="100" t="s">
        <v>266</v>
      </c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</row>
    <row r="79" spans="1:37" ht="15" customHeight="1" x14ac:dyDescent="0.2">
      <c r="B79" s="65" t="s">
        <v>267</v>
      </c>
    </row>
    <row r="80" spans="1:37" ht="15" customHeight="1" x14ac:dyDescent="0.2">
      <c r="B80" s="65" t="s">
        <v>268</v>
      </c>
    </row>
    <row r="81" spans="2:2" ht="15" customHeight="1" x14ac:dyDescent="0.2">
      <c r="B81" s="65" t="s">
        <v>148</v>
      </c>
    </row>
    <row r="82" spans="2:2" ht="15" customHeight="1" x14ac:dyDescent="0.2">
      <c r="B82" s="65" t="s">
        <v>269</v>
      </c>
    </row>
    <row r="83" spans="2:2" ht="15" customHeight="1" x14ac:dyDescent="0.2">
      <c r="B83" s="65" t="s">
        <v>270</v>
      </c>
    </row>
    <row r="84" spans="2:2" ht="15" customHeight="1" x14ac:dyDescent="0.2">
      <c r="B84" s="65" t="s">
        <v>149</v>
      </c>
    </row>
    <row r="85" spans="2:2" ht="15" customHeight="1" x14ac:dyDescent="0.2">
      <c r="B85" s="65" t="s">
        <v>150</v>
      </c>
    </row>
  </sheetData>
  <mergeCells count="1">
    <mergeCell ref="B78:AK7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94"/>
  <sheetViews>
    <sheetView workbookViewId="0">
      <pane ySplit="1" topLeftCell="A2" activePane="bottomLeft" state="frozen"/>
      <selection pane="bottomLeft" activeCell="C10" sqref="C10"/>
    </sheetView>
  </sheetViews>
  <sheetFormatPr defaultRowHeight="15" x14ac:dyDescent="0.25"/>
  <cols>
    <col min="1" max="1" width="41" customWidth="1"/>
    <col min="2" max="2" width="41" style="6" customWidth="1"/>
    <col min="3" max="36" width="9.140625" customWidth="1"/>
  </cols>
  <sheetData>
    <row r="1" spans="1:36" ht="15.75" thickBot="1" x14ac:dyDescent="0.3">
      <c r="A1" s="1" t="s">
        <v>0</v>
      </c>
      <c r="B1" s="1" t="s">
        <v>323</v>
      </c>
      <c r="C1" s="26">
        <v>2017</v>
      </c>
      <c r="D1" s="26">
        <v>2018</v>
      </c>
      <c r="E1" s="26">
        <v>2019</v>
      </c>
      <c r="F1" s="26">
        <v>2020</v>
      </c>
      <c r="G1" s="26">
        <v>2021</v>
      </c>
      <c r="H1" s="26">
        <v>2022</v>
      </c>
      <c r="I1" s="26">
        <v>2023</v>
      </c>
      <c r="J1" s="26">
        <v>2024</v>
      </c>
      <c r="K1" s="26">
        <v>2025</v>
      </c>
      <c r="L1" s="26">
        <v>2026</v>
      </c>
      <c r="M1" s="26">
        <v>2027</v>
      </c>
      <c r="N1" s="26">
        <v>2028</v>
      </c>
      <c r="O1" s="26">
        <v>2029</v>
      </c>
      <c r="P1" s="26">
        <v>2030</v>
      </c>
      <c r="Q1" s="26">
        <v>2031</v>
      </c>
      <c r="R1" s="26">
        <v>2032</v>
      </c>
      <c r="S1" s="26">
        <v>2033</v>
      </c>
      <c r="T1" s="26">
        <v>2034</v>
      </c>
      <c r="U1" s="26">
        <v>2035</v>
      </c>
      <c r="V1" s="26">
        <v>2036</v>
      </c>
      <c r="W1" s="26">
        <v>2037</v>
      </c>
      <c r="X1" s="26">
        <v>2038</v>
      </c>
      <c r="Y1" s="26">
        <v>2039</v>
      </c>
      <c r="Z1" s="26">
        <v>2040</v>
      </c>
      <c r="AA1" s="26">
        <v>2041</v>
      </c>
      <c r="AB1" s="26">
        <v>2042</v>
      </c>
      <c r="AC1" s="26">
        <v>2043</v>
      </c>
      <c r="AD1" s="26">
        <v>2044</v>
      </c>
      <c r="AE1" s="26">
        <v>2045</v>
      </c>
      <c r="AF1" s="26">
        <v>2046</v>
      </c>
      <c r="AG1" s="26">
        <v>2047</v>
      </c>
      <c r="AH1" s="26">
        <v>2048</v>
      </c>
      <c r="AI1" s="26">
        <v>2049</v>
      </c>
      <c r="AJ1" s="26">
        <v>2050</v>
      </c>
    </row>
    <row r="2" spans="1:36" s="9" customFormat="1" ht="15.75" thickTop="1" x14ac:dyDescent="0.25">
      <c r="A2" s="3" t="s">
        <v>81</v>
      </c>
      <c r="B2" s="3"/>
    </row>
    <row r="3" spans="1:36" s="10" customFormat="1" ht="15" customHeight="1" x14ac:dyDescent="0.25">
      <c r="A3" s="14" t="s">
        <v>12</v>
      </c>
      <c r="B3" s="66">
        <f>About!C70</f>
        <v>0</v>
      </c>
      <c r="C3" s="15">
        <v>14.138431000000001</v>
      </c>
      <c r="D3" s="15">
        <v>15.572227</v>
      </c>
      <c r="E3" s="15">
        <v>15.620759</v>
      </c>
      <c r="F3" s="15">
        <v>16.397696</v>
      </c>
      <c r="G3" s="15">
        <v>16.950479999999999</v>
      </c>
      <c r="H3" s="15">
        <v>17.432590000000001</v>
      </c>
      <c r="I3" s="15">
        <v>17.698060999999999</v>
      </c>
      <c r="J3" s="15">
        <v>17.816078000000001</v>
      </c>
      <c r="K3" s="15">
        <v>17.913336000000001</v>
      </c>
      <c r="L3" s="15">
        <v>18.135717</v>
      </c>
      <c r="M3" s="15">
        <v>18.258617000000001</v>
      </c>
      <c r="N3" s="15">
        <v>18.527752</v>
      </c>
      <c r="O3" s="15">
        <v>18.567302999999999</v>
      </c>
      <c r="P3" s="15">
        <v>18.875216999999999</v>
      </c>
      <c r="Q3" s="15">
        <v>19.242215999999999</v>
      </c>
      <c r="R3" s="15">
        <v>19.538059000000001</v>
      </c>
      <c r="S3" s="15">
        <v>19.675968000000001</v>
      </c>
      <c r="T3" s="15">
        <v>20.223763000000002</v>
      </c>
      <c r="U3" s="15">
        <v>20.696076999999999</v>
      </c>
      <c r="V3" s="15">
        <v>20.989719000000001</v>
      </c>
      <c r="W3" s="15">
        <v>21.424579999999999</v>
      </c>
      <c r="X3" s="15">
        <v>21.856983</v>
      </c>
      <c r="Y3" s="15">
        <v>22.039871000000002</v>
      </c>
      <c r="Z3" s="15">
        <v>22.439035000000001</v>
      </c>
      <c r="AA3" s="15">
        <v>22.989891</v>
      </c>
      <c r="AB3" s="15">
        <v>23.364466</v>
      </c>
      <c r="AC3" s="15">
        <v>23.727817999999999</v>
      </c>
      <c r="AD3" s="15">
        <v>24.290876000000001</v>
      </c>
      <c r="AE3" s="15">
        <v>24.696815000000001</v>
      </c>
      <c r="AF3" s="15">
        <v>25.079277000000001</v>
      </c>
      <c r="AG3" s="15">
        <v>25.487309</v>
      </c>
      <c r="AH3" s="15">
        <v>25.840859999999999</v>
      </c>
      <c r="AI3" s="15">
        <v>26.062746000000001</v>
      </c>
      <c r="AJ3" s="15">
        <v>26.49859</v>
      </c>
    </row>
    <row r="4" spans="1:36" s="10" customFormat="1" ht="15" customHeight="1" x14ac:dyDescent="0.25">
      <c r="A4" s="14" t="s">
        <v>13</v>
      </c>
      <c r="B4" s="66">
        <f>About!C71</f>
        <v>0</v>
      </c>
      <c r="C4" s="15">
        <v>2.87887</v>
      </c>
      <c r="D4" s="15">
        <v>2.6198130000000002</v>
      </c>
      <c r="E4" s="15">
        <v>2.4479839999999999</v>
      </c>
      <c r="F4" s="15">
        <v>2.5495719999999999</v>
      </c>
      <c r="G4" s="15">
        <v>2.6444260000000002</v>
      </c>
      <c r="H4" s="15">
        <v>2.7002799999999998</v>
      </c>
      <c r="I4" s="15">
        <v>2.7492890000000001</v>
      </c>
      <c r="J4" s="15">
        <v>2.7946589999999998</v>
      </c>
      <c r="K4" s="15">
        <v>2.8408329999999999</v>
      </c>
      <c r="L4" s="15">
        <v>2.8730560000000001</v>
      </c>
      <c r="M4" s="15">
        <v>2.903794</v>
      </c>
      <c r="N4" s="15">
        <v>2.940947</v>
      </c>
      <c r="O4" s="15">
        <v>2.9708519999999998</v>
      </c>
      <c r="P4" s="15">
        <v>2.9941330000000002</v>
      </c>
      <c r="Q4" s="15">
        <v>3.0220729999999998</v>
      </c>
      <c r="R4" s="15">
        <v>3.0489449999999998</v>
      </c>
      <c r="S4" s="15">
        <v>3.0707309999999999</v>
      </c>
      <c r="T4" s="15">
        <v>3.1084580000000002</v>
      </c>
      <c r="U4" s="15">
        <v>3.1347109999999998</v>
      </c>
      <c r="V4" s="15">
        <v>3.1642489999999999</v>
      </c>
      <c r="W4" s="15">
        <v>3.199767</v>
      </c>
      <c r="X4" s="15">
        <v>3.2331080000000001</v>
      </c>
      <c r="Y4" s="15">
        <v>3.2564709999999999</v>
      </c>
      <c r="Z4" s="15">
        <v>3.2897400000000001</v>
      </c>
      <c r="AA4" s="15">
        <v>3.330247</v>
      </c>
      <c r="AB4" s="15">
        <v>3.3636970000000002</v>
      </c>
      <c r="AC4" s="15">
        <v>3.3990239999999998</v>
      </c>
      <c r="AD4" s="15">
        <v>3.4425029999999999</v>
      </c>
      <c r="AE4" s="15">
        <v>3.4818549999999999</v>
      </c>
      <c r="AF4" s="15">
        <v>3.5195439999999998</v>
      </c>
      <c r="AG4" s="15">
        <v>3.560343</v>
      </c>
      <c r="AH4" s="15">
        <v>3.599958</v>
      </c>
      <c r="AI4" s="15">
        <v>3.6350850000000001</v>
      </c>
      <c r="AJ4" s="15">
        <v>3.6794600000000002</v>
      </c>
    </row>
    <row r="5" spans="1:36" s="10" customFormat="1" ht="15" customHeight="1" x14ac:dyDescent="0.25">
      <c r="A5" s="14" t="s">
        <v>79</v>
      </c>
      <c r="B5" s="66">
        <f>About!C67</f>
        <v>0</v>
      </c>
      <c r="C5" s="15">
        <v>0.66981299999999999</v>
      </c>
      <c r="D5" s="15">
        <v>0.80270799999999998</v>
      </c>
      <c r="E5" s="15">
        <v>0.67976199999999998</v>
      </c>
      <c r="F5" s="15">
        <v>0.29270400000000002</v>
      </c>
      <c r="G5" s="15">
        <v>0.29209800000000002</v>
      </c>
      <c r="H5" s="15">
        <v>0.28831200000000001</v>
      </c>
      <c r="I5" s="15">
        <v>0.285109</v>
      </c>
      <c r="J5" s="15">
        <v>0.27965699999999999</v>
      </c>
      <c r="K5" s="15">
        <v>0.27316299999999999</v>
      </c>
      <c r="L5" s="15">
        <v>0.26932800000000001</v>
      </c>
      <c r="M5" s="15">
        <v>0.26790399999999998</v>
      </c>
      <c r="N5" s="15">
        <v>0.26729199999999997</v>
      </c>
      <c r="O5" s="15">
        <v>0.26733499999999999</v>
      </c>
      <c r="P5" s="15">
        <v>0.267596</v>
      </c>
      <c r="Q5" s="15">
        <v>0.26901999999999998</v>
      </c>
      <c r="R5" s="15">
        <v>0.26884999999999998</v>
      </c>
      <c r="S5" s="15">
        <v>0.26913500000000001</v>
      </c>
      <c r="T5" s="15">
        <v>0.27086500000000002</v>
      </c>
      <c r="U5" s="15">
        <v>0.27224799999999999</v>
      </c>
      <c r="V5" s="15">
        <v>0.27231899999999998</v>
      </c>
      <c r="W5" s="15">
        <v>0.27353100000000002</v>
      </c>
      <c r="X5" s="15">
        <v>0.27459699999999998</v>
      </c>
      <c r="Y5" s="15">
        <v>0.27468500000000001</v>
      </c>
      <c r="Z5" s="15">
        <v>0.27535599999999999</v>
      </c>
      <c r="AA5" s="15">
        <v>0.275918</v>
      </c>
      <c r="AB5" s="15">
        <v>0.27584500000000001</v>
      </c>
      <c r="AC5" s="15">
        <v>0.276283</v>
      </c>
      <c r="AD5" s="15">
        <v>0.27745199999999998</v>
      </c>
      <c r="AE5" s="15">
        <v>0.278949</v>
      </c>
      <c r="AF5" s="15">
        <v>0.280279</v>
      </c>
      <c r="AG5" s="15">
        <v>0.281615</v>
      </c>
      <c r="AH5" s="15">
        <v>0.282943</v>
      </c>
      <c r="AI5" s="15">
        <v>0.28473599999999999</v>
      </c>
      <c r="AJ5" s="15">
        <v>0.28795799999999999</v>
      </c>
    </row>
    <row r="6" spans="1:36" s="10" customFormat="1" ht="15" customHeight="1" x14ac:dyDescent="0.25">
      <c r="A6" s="14" t="s">
        <v>15</v>
      </c>
      <c r="B6" s="66">
        <f>About!C73</f>
        <v>0</v>
      </c>
      <c r="C6" s="15">
        <v>31.214072999999999</v>
      </c>
      <c r="D6" s="15">
        <v>35.649841000000002</v>
      </c>
      <c r="E6" s="15">
        <v>33.666831999999999</v>
      </c>
      <c r="F6" s="15">
        <v>34.059596999999997</v>
      </c>
      <c r="G6" s="15">
        <v>34.138897</v>
      </c>
      <c r="H6" s="15">
        <v>33.717078999999998</v>
      </c>
      <c r="I6" s="15">
        <v>33.448993999999999</v>
      </c>
      <c r="J6" s="15">
        <v>33.150607999999998</v>
      </c>
      <c r="K6" s="15">
        <v>32.830482000000003</v>
      </c>
      <c r="L6" s="15">
        <v>32.371597000000001</v>
      </c>
      <c r="M6" s="15">
        <v>31.906905999999999</v>
      </c>
      <c r="N6" s="15">
        <v>31.562411999999998</v>
      </c>
      <c r="O6" s="15">
        <v>31.235876000000001</v>
      </c>
      <c r="P6" s="15">
        <v>30.818007000000001</v>
      </c>
      <c r="Q6" s="15">
        <v>30.698273</v>
      </c>
      <c r="R6" s="15">
        <v>30.524588000000001</v>
      </c>
      <c r="S6" s="15">
        <v>30.416103</v>
      </c>
      <c r="T6" s="15">
        <v>30.281815999999999</v>
      </c>
      <c r="U6" s="15">
        <v>29.119617000000002</v>
      </c>
      <c r="V6" s="15">
        <v>29.710449000000001</v>
      </c>
      <c r="W6" s="15">
        <v>30.326715</v>
      </c>
      <c r="X6" s="15">
        <v>30.784737</v>
      </c>
      <c r="Y6" s="15">
        <v>31.076881</v>
      </c>
      <c r="Z6" s="15">
        <v>31.470186000000002</v>
      </c>
      <c r="AA6" s="15">
        <v>31.873653000000001</v>
      </c>
      <c r="AB6" s="15">
        <v>32.192017</v>
      </c>
      <c r="AC6" s="15">
        <v>32.616439999999997</v>
      </c>
      <c r="AD6" s="15">
        <v>32.966675000000002</v>
      </c>
      <c r="AE6" s="15">
        <v>33.412579000000001</v>
      </c>
      <c r="AF6" s="15">
        <v>33.732399000000001</v>
      </c>
      <c r="AG6" s="15">
        <v>34.132511000000001</v>
      </c>
      <c r="AH6" s="15">
        <v>34.529598</v>
      </c>
      <c r="AI6" s="15">
        <v>34.935882999999997</v>
      </c>
      <c r="AJ6" s="15">
        <v>35.348357999999998</v>
      </c>
    </row>
    <row r="7" spans="1:36" s="10" customFormat="1" ht="15" customHeight="1" x14ac:dyDescent="0.25">
      <c r="A7" s="14" t="s">
        <v>16</v>
      </c>
      <c r="B7" s="66">
        <f>About!C75</f>
        <v>0</v>
      </c>
      <c r="C7" s="15">
        <v>4.1041259999999999</v>
      </c>
      <c r="D7" s="15">
        <v>4.625095</v>
      </c>
      <c r="E7" s="15">
        <v>4.0627529999999998</v>
      </c>
      <c r="F7" s="15">
        <v>3.9591630000000002</v>
      </c>
      <c r="G7" s="15">
        <v>3.8477190000000001</v>
      </c>
      <c r="H7" s="15">
        <v>3.7816019999999999</v>
      </c>
      <c r="I7" s="15">
        <v>3.7256360000000002</v>
      </c>
      <c r="J7" s="15">
        <v>3.6763340000000002</v>
      </c>
      <c r="K7" s="15">
        <v>3.6363310000000002</v>
      </c>
      <c r="L7" s="15">
        <v>3.6353390000000001</v>
      </c>
      <c r="M7" s="15">
        <v>3.6525449999999999</v>
      </c>
      <c r="N7" s="15">
        <v>3.7001390000000001</v>
      </c>
      <c r="O7" s="15">
        <v>3.7677800000000001</v>
      </c>
      <c r="P7" s="15">
        <v>3.8914049999999998</v>
      </c>
      <c r="Q7" s="15">
        <v>4.0626959999999999</v>
      </c>
      <c r="R7" s="15">
        <v>4.2461630000000001</v>
      </c>
      <c r="S7" s="15">
        <v>4.4537399999999998</v>
      </c>
      <c r="T7" s="15">
        <v>4.670439</v>
      </c>
      <c r="U7" s="15">
        <v>4.7531540000000003</v>
      </c>
      <c r="V7" s="15">
        <v>4.9725760000000001</v>
      </c>
      <c r="W7" s="15">
        <v>5.2111070000000002</v>
      </c>
      <c r="X7" s="15">
        <v>5.4276869999999997</v>
      </c>
      <c r="Y7" s="15">
        <v>5.6300650000000001</v>
      </c>
      <c r="Z7" s="15">
        <v>5.8511610000000003</v>
      </c>
      <c r="AA7" s="15">
        <v>6.0870519999999999</v>
      </c>
      <c r="AB7" s="15">
        <v>6.3190179999999998</v>
      </c>
      <c r="AC7" s="15">
        <v>6.5898849999999998</v>
      </c>
      <c r="AD7" s="15">
        <v>6.8653529999999998</v>
      </c>
      <c r="AE7" s="15">
        <v>7.1724019999999999</v>
      </c>
      <c r="AF7" s="15">
        <v>7.4695280000000004</v>
      </c>
      <c r="AG7" s="15">
        <v>7.8012079999999999</v>
      </c>
      <c r="AH7" s="15">
        <v>8.1429419999999997</v>
      </c>
      <c r="AI7" s="15">
        <v>8.5035799999999995</v>
      </c>
      <c r="AJ7" s="15">
        <v>8.8778109999999995</v>
      </c>
    </row>
    <row r="8" spans="1:36" s="10" customFormat="1" ht="15" customHeight="1" x14ac:dyDescent="0.25">
      <c r="A8" s="14" t="s">
        <v>80</v>
      </c>
      <c r="B8" s="66"/>
      <c r="C8" s="15">
        <v>53.005313999999998</v>
      </c>
      <c r="D8" s="15">
        <v>59.269683999999998</v>
      </c>
      <c r="E8" s="15">
        <v>56.478088</v>
      </c>
      <c r="F8" s="15">
        <v>57.258732000000002</v>
      </c>
      <c r="G8" s="15">
        <v>57.873618999999998</v>
      </c>
      <c r="H8" s="15">
        <v>57.919865000000001</v>
      </c>
      <c r="I8" s="15">
        <v>57.907088999999999</v>
      </c>
      <c r="J8" s="15">
        <v>57.717334999999999</v>
      </c>
      <c r="K8" s="15">
        <v>57.494148000000003</v>
      </c>
      <c r="L8" s="15">
        <v>57.285038</v>
      </c>
      <c r="M8" s="15">
        <v>56.989764999999998</v>
      </c>
      <c r="N8" s="15">
        <v>56.998539000000001</v>
      </c>
      <c r="O8" s="15">
        <v>56.809142999999999</v>
      </c>
      <c r="P8" s="15">
        <v>56.846359</v>
      </c>
      <c r="Q8" s="15">
        <v>57.294280999999998</v>
      </c>
      <c r="R8" s="15">
        <v>57.626606000000002</v>
      </c>
      <c r="S8" s="15">
        <v>57.885677000000001</v>
      </c>
      <c r="T8" s="15">
        <v>58.555343999999998</v>
      </c>
      <c r="U8" s="15">
        <v>57.975807000000003</v>
      </c>
      <c r="V8" s="15">
        <v>59.109313999999998</v>
      </c>
      <c r="W8" s="15">
        <v>60.435699</v>
      </c>
      <c r="X8" s="15">
        <v>61.577109999999998</v>
      </c>
      <c r="Y8" s="15">
        <v>62.277973000000003</v>
      </c>
      <c r="Z8" s="15">
        <v>63.325477999999997</v>
      </c>
      <c r="AA8" s="15">
        <v>64.556763000000004</v>
      </c>
      <c r="AB8" s="15">
        <v>65.515045000000001</v>
      </c>
      <c r="AC8" s="15">
        <v>66.609451000000007</v>
      </c>
      <c r="AD8" s="15">
        <v>67.842856999999995</v>
      </c>
      <c r="AE8" s="15">
        <v>69.042603</v>
      </c>
      <c r="AF8" s="15">
        <v>70.081031999999993</v>
      </c>
      <c r="AG8" s="15">
        <v>71.262985</v>
      </c>
      <c r="AH8" s="15">
        <v>72.396300999999994</v>
      </c>
      <c r="AI8" s="15">
        <v>73.422027999999997</v>
      </c>
      <c r="AJ8" s="15">
        <v>74.692177000000001</v>
      </c>
    </row>
    <row r="9" spans="1:36" s="10" customFormat="1" ht="15" customHeight="1" x14ac:dyDescent="0.25">
      <c r="A9" s="14" t="s">
        <v>17</v>
      </c>
      <c r="B9" s="66"/>
      <c r="C9" s="15">
        <v>16.507082</v>
      </c>
      <c r="D9" s="15">
        <v>17.37059</v>
      </c>
      <c r="E9" s="15">
        <v>17.611716999999999</v>
      </c>
      <c r="F9" s="15">
        <v>18.483543000000001</v>
      </c>
      <c r="G9" s="15">
        <v>19.162293999999999</v>
      </c>
      <c r="H9" s="15">
        <v>19.796870999999999</v>
      </c>
      <c r="I9" s="15">
        <v>20.298819000000002</v>
      </c>
      <c r="J9" s="15">
        <v>20.738447000000001</v>
      </c>
      <c r="K9" s="15">
        <v>21.206968</v>
      </c>
      <c r="L9" s="15">
        <v>21.882989999999999</v>
      </c>
      <c r="M9" s="15">
        <v>22.52684</v>
      </c>
      <c r="N9" s="15">
        <v>23.465102999999999</v>
      </c>
      <c r="O9" s="15">
        <v>24.195561999999999</v>
      </c>
      <c r="P9" s="15">
        <v>25.423438999999998</v>
      </c>
      <c r="Q9" s="15">
        <v>26.930630000000001</v>
      </c>
      <c r="R9" s="15">
        <v>28.432027999999999</v>
      </c>
      <c r="S9" s="15">
        <v>29.784434999999998</v>
      </c>
      <c r="T9" s="15">
        <v>31.844107000000001</v>
      </c>
      <c r="U9" s="15">
        <v>33.822066999999997</v>
      </c>
      <c r="V9" s="15">
        <v>35.441482999999998</v>
      </c>
      <c r="W9" s="15">
        <v>37.262546999999998</v>
      </c>
      <c r="X9" s="15">
        <v>39.033729999999998</v>
      </c>
      <c r="Y9" s="15">
        <v>40.290233999999998</v>
      </c>
      <c r="Z9" s="15">
        <v>41.872456</v>
      </c>
      <c r="AA9" s="15">
        <v>43.686554000000001</v>
      </c>
      <c r="AB9" s="15">
        <v>45.142220000000002</v>
      </c>
      <c r="AC9" s="15">
        <v>46.537185999999998</v>
      </c>
      <c r="AD9" s="15">
        <v>48.237312000000003</v>
      </c>
      <c r="AE9" s="15">
        <v>49.638705999999999</v>
      </c>
      <c r="AF9" s="15">
        <v>50.928294999999999</v>
      </c>
      <c r="AG9" s="15">
        <v>52.257393</v>
      </c>
      <c r="AH9" s="15">
        <v>53.466022000000002</v>
      </c>
      <c r="AI9" s="15">
        <v>54.383484000000003</v>
      </c>
      <c r="AJ9" s="15">
        <v>55.682816000000003</v>
      </c>
    </row>
    <row r="10" spans="1:36" s="10" customFormat="1" ht="15" customHeight="1" x14ac:dyDescent="0.25">
      <c r="A10" s="14" t="s">
        <v>18</v>
      </c>
      <c r="B10" s="66"/>
      <c r="C10" s="15">
        <v>195.12603799999999</v>
      </c>
      <c r="D10" s="15">
        <v>178.85278299999999</v>
      </c>
      <c r="E10" s="15">
        <v>176.19976800000001</v>
      </c>
      <c r="F10" s="15">
        <v>181.62579299999999</v>
      </c>
      <c r="G10" s="15">
        <v>185.41815199999999</v>
      </c>
      <c r="H10" s="15">
        <v>185.80038500000001</v>
      </c>
      <c r="I10" s="15">
        <v>185.49127200000001</v>
      </c>
      <c r="J10" s="15">
        <v>184.43182400000001</v>
      </c>
      <c r="K10" s="15">
        <v>182.70512400000001</v>
      </c>
      <c r="L10" s="15">
        <v>179.456085</v>
      </c>
      <c r="M10" s="15">
        <v>175.31257600000001</v>
      </c>
      <c r="N10" s="15">
        <v>170.935318</v>
      </c>
      <c r="O10" s="15">
        <v>165.334641</v>
      </c>
      <c r="P10" s="15">
        <v>158.80282600000001</v>
      </c>
      <c r="Q10" s="15">
        <v>152.508286</v>
      </c>
      <c r="R10" s="15">
        <v>145.875046</v>
      </c>
      <c r="S10" s="15">
        <v>138.96803299999999</v>
      </c>
      <c r="T10" s="15">
        <v>133.054092</v>
      </c>
      <c r="U10" s="15">
        <v>125.558105</v>
      </c>
      <c r="V10" s="15">
        <v>123.610001</v>
      </c>
      <c r="W10" s="15">
        <v>122.313034</v>
      </c>
      <c r="X10" s="15">
        <v>121.04338799999999</v>
      </c>
      <c r="Y10" s="15">
        <v>119.366287</v>
      </c>
      <c r="Z10" s="15">
        <v>118.550102</v>
      </c>
      <c r="AA10" s="15">
        <v>118.259201</v>
      </c>
      <c r="AB10" s="15">
        <v>117.675827</v>
      </c>
      <c r="AC10" s="15">
        <v>117.321198</v>
      </c>
      <c r="AD10" s="15">
        <v>117.325714</v>
      </c>
      <c r="AE10" s="15">
        <v>117.20509300000001</v>
      </c>
      <c r="AF10" s="15">
        <v>116.96277600000001</v>
      </c>
      <c r="AG10" s="15">
        <v>116.93940000000001</v>
      </c>
      <c r="AH10" s="15">
        <v>116.864723</v>
      </c>
      <c r="AI10" s="15">
        <v>116.585274</v>
      </c>
      <c r="AJ10" s="15">
        <v>116.766014</v>
      </c>
    </row>
    <row r="11" spans="1:36" s="10" customFormat="1" ht="15" customHeight="1" x14ac:dyDescent="0.25">
      <c r="A11" s="14" t="s">
        <v>19</v>
      </c>
      <c r="B11" s="66"/>
      <c r="C11" s="15">
        <v>7.3781790000000003</v>
      </c>
      <c r="D11" s="15">
        <v>7.5288110000000001</v>
      </c>
      <c r="E11" s="15">
        <v>7.740945</v>
      </c>
      <c r="F11" s="15">
        <v>7.5958259999999997</v>
      </c>
      <c r="G11" s="15">
        <v>7.4513119999999997</v>
      </c>
      <c r="H11" s="15">
        <v>7.3545730000000002</v>
      </c>
      <c r="I11" s="15">
        <v>7.2583120000000001</v>
      </c>
      <c r="J11" s="15">
        <v>7.1623419999999998</v>
      </c>
      <c r="K11" s="15">
        <v>7.0675189999999999</v>
      </c>
      <c r="L11" s="15">
        <v>6.9965659999999996</v>
      </c>
      <c r="M11" s="15">
        <v>6.925948</v>
      </c>
      <c r="N11" s="15">
        <v>6.8561199999999998</v>
      </c>
      <c r="O11" s="15">
        <v>6.7860740000000002</v>
      </c>
      <c r="P11" s="15">
        <v>6.7394999999999996</v>
      </c>
      <c r="Q11" s="15">
        <v>6.6932410000000004</v>
      </c>
      <c r="R11" s="15">
        <v>6.6470200000000004</v>
      </c>
      <c r="S11" s="15">
        <v>6.6003740000000004</v>
      </c>
      <c r="T11" s="15">
        <v>6.5551130000000004</v>
      </c>
      <c r="U11" s="15">
        <v>6.5100749999999996</v>
      </c>
      <c r="V11" s="15">
        <v>6.4650759999999998</v>
      </c>
      <c r="W11" s="15">
        <v>6.4206430000000001</v>
      </c>
      <c r="X11" s="15">
        <v>6.3765539999999996</v>
      </c>
      <c r="Y11" s="15">
        <v>6.3321509999999996</v>
      </c>
      <c r="Z11" s="15">
        <v>6.2889559999999998</v>
      </c>
      <c r="AA11" s="15">
        <v>6.2465789999999997</v>
      </c>
      <c r="AB11" s="15">
        <v>6.2040839999999999</v>
      </c>
      <c r="AC11" s="15">
        <v>6.1618849999999998</v>
      </c>
      <c r="AD11" s="15">
        <v>6.1205030000000002</v>
      </c>
      <c r="AE11" s="15">
        <v>6.0790290000000002</v>
      </c>
      <c r="AF11" s="15">
        <v>6.0377890000000001</v>
      </c>
      <c r="AG11" s="15">
        <v>5.9969260000000002</v>
      </c>
      <c r="AH11" s="15">
        <v>5.9562150000000003</v>
      </c>
      <c r="AI11" s="15">
        <v>5.9154220000000004</v>
      </c>
      <c r="AJ11" s="15">
        <v>5.875432</v>
      </c>
    </row>
    <row r="12" spans="1:36" s="10" customFormat="1" ht="15" customHeight="1" x14ac:dyDescent="0.25">
      <c r="A12" s="14" t="s">
        <v>20</v>
      </c>
      <c r="B12" s="66"/>
      <c r="C12" s="15">
        <v>202.504211</v>
      </c>
      <c r="D12" s="15">
        <v>186.38159200000001</v>
      </c>
      <c r="E12" s="15">
        <v>183.94072</v>
      </c>
      <c r="F12" s="15">
        <v>189.221619</v>
      </c>
      <c r="G12" s="15">
        <v>192.869461</v>
      </c>
      <c r="H12" s="15">
        <v>193.15495300000001</v>
      </c>
      <c r="I12" s="15">
        <v>192.74958799999999</v>
      </c>
      <c r="J12" s="15">
        <v>191.59416200000001</v>
      </c>
      <c r="K12" s="15">
        <v>189.77264400000001</v>
      </c>
      <c r="L12" s="15">
        <v>186.452652</v>
      </c>
      <c r="M12" s="15">
        <v>182.23852500000001</v>
      </c>
      <c r="N12" s="15">
        <v>177.79144299999999</v>
      </c>
      <c r="O12" s="15">
        <v>172.120712</v>
      </c>
      <c r="P12" s="15">
        <v>165.542328</v>
      </c>
      <c r="Q12" s="15">
        <v>159.20152300000001</v>
      </c>
      <c r="R12" s="15">
        <v>152.522064</v>
      </c>
      <c r="S12" s="15">
        <v>145.56840500000001</v>
      </c>
      <c r="T12" s="15">
        <v>139.609207</v>
      </c>
      <c r="U12" s="15">
        <v>132.06817599999999</v>
      </c>
      <c r="V12" s="15">
        <v>130.075073</v>
      </c>
      <c r="W12" s="15">
        <v>128.73367300000001</v>
      </c>
      <c r="X12" s="15">
        <v>127.419945</v>
      </c>
      <c r="Y12" s="15">
        <v>125.698441</v>
      </c>
      <c r="Z12" s="15">
        <v>124.83905799999999</v>
      </c>
      <c r="AA12" s="15">
        <v>124.50578299999999</v>
      </c>
      <c r="AB12" s="15">
        <v>123.879913</v>
      </c>
      <c r="AC12" s="15">
        <v>123.483086</v>
      </c>
      <c r="AD12" s="15">
        <v>123.44622</v>
      </c>
      <c r="AE12" s="15">
        <v>123.284119</v>
      </c>
      <c r="AF12" s="15">
        <v>123.00056499999999</v>
      </c>
      <c r="AG12" s="15">
        <v>122.936325</v>
      </c>
      <c r="AH12" s="15">
        <v>122.820938</v>
      </c>
      <c r="AI12" s="15">
        <v>122.500694</v>
      </c>
      <c r="AJ12" s="15">
        <v>122.64144899999999</v>
      </c>
    </row>
    <row r="13" spans="1:36" s="10" customFormat="1" ht="15" customHeight="1" x14ac:dyDescent="0.25">
      <c r="A13" s="14" t="s">
        <v>21</v>
      </c>
      <c r="B13" s="66"/>
      <c r="C13" s="15">
        <v>66.550117</v>
      </c>
      <c r="D13" s="15">
        <v>67.710655000000003</v>
      </c>
      <c r="E13" s="15">
        <v>66.971581</v>
      </c>
      <c r="F13" s="15">
        <v>67.707886000000002</v>
      </c>
      <c r="G13" s="15">
        <v>67.611046000000002</v>
      </c>
      <c r="H13" s="15">
        <v>67.448516999999995</v>
      </c>
      <c r="I13" s="15">
        <v>67.469764999999995</v>
      </c>
      <c r="J13" s="15">
        <v>67.644142000000002</v>
      </c>
      <c r="K13" s="15">
        <v>67.652939000000003</v>
      </c>
      <c r="L13" s="15">
        <v>67.912154999999998</v>
      </c>
      <c r="M13" s="15">
        <v>68.475189</v>
      </c>
      <c r="N13" s="15">
        <v>69.407944000000001</v>
      </c>
      <c r="O13" s="15">
        <v>70.474654999999998</v>
      </c>
      <c r="P13" s="15">
        <v>72.014099000000002</v>
      </c>
      <c r="Q13" s="15">
        <v>74.404373000000007</v>
      </c>
      <c r="R13" s="15">
        <v>76.776047000000005</v>
      </c>
      <c r="S13" s="15">
        <v>79.379692000000006</v>
      </c>
      <c r="T13" s="15">
        <v>81.790512000000007</v>
      </c>
      <c r="U13" s="15">
        <v>80.686424000000002</v>
      </c>
      <c r="V13" s="15">
        <v>84.045852999999994</v>
      </c>
      <c r="W13" s="15">
        <v>87.521133000000006</v>
      </c>
      <c r="X13" s="15">
        <v>90.227958999999998</v>
      </c>
      <c r="Y13" s="15">
        <v>92.548644999999993</v>
      </c>
      <c r="Z13" s="15">
        <v>95.062163999999996</v>
      </c>
      <c r="AA13" s="15">
        <v>97.613838000000001</v>
      </c>
      <c r="AB13" s="15">
        <v>99.930817000000005</v>
      </c>
      <c r="AC13" s="15">
        <v>102.667992</v>
      </c>
      <c r="AD13" s="15">
        <v>105.149551</v>
      </c>
      <c r="AE13" s="15">
        <v>107.93377700000001</v>
      </c>
      <c r="AF13" s="15">
        <v>110.284592</v>
      </c>
      <c r="AG13" s="15">
        <v>112.92482</v>
      </c>
      <c r="AH13" s="15">
        <v>115.571968</v>
      </c>
      <c r="AI13" s="15">
        <v>118.256874</v>
      </c>
      <c r="AJ13" s="15">
        <v>120.961624</v>
      </c>
    </row>
    <row r="14" spans="1:36" s="10" customFormat="1" ht="15" customHeight="1" x14ac:dyDescent="0.25">
      <c r="A14" s="14" t="s">
        <v>22</v>
      </c>
      <c r="B14" s="66"/>
      <c r="C14" s="15">
        <v>36.304217999999999</v>
      </c>
      <c r="D14" s="15">
        <v>36.839657000000003</v>
      </c>
      <c r="E14" s="15">
        <v>37.730251000000003</v>
      </c>
      <c r="F14" s="15">
        <v>39.683674000000003</v>
      </c>
      <c r="G14" s="15">
        <v>41.023955999999998</v>
      </c>
      <c r="H14" s="15">
        <v>42.006371000000001</v>
      </c>
      <c r="I14" s="15">
        <v>42.862800999999997</v>
      </c>
      <c r="J14" s="15">
        <v>43.639400000000002</v>
      </c>
      <c r="K14" s="15">
        <v>44.175002999999997</v>
      </c>
      <c r="L14" s="15">
        <v>44.640549</v>
      </c>
      <c r="M14" s="15">
        <v>44.842300000000002</v>
      </c>
      <c r="N14" s="15">
        <v>44.885216</v>
      </c>
      <c r="O14" s="15">
        <v>44.669285000000002</v>
      </c>
      <c r="P14" s="15">
        <v>44.355274000000001</v>
      </c>
      <c r="Q14" s="15">
        <v>44.308514000000002</v>
      </c>
      <c r="R14" s="15">
        <v>44.030665999999997</v>
      </c>
      <c r="S14" s="15">
        <v>43.890942000000003</v>
      </c>
      <c r="T14" s="15">
        <v>43.827396</v>
      </c>
      <c r="U14" s="15">
        <v>43.594588999999999</v>
      </c>
      <c r="V14" s="15">
        <v>43.583343999999997</v>
      </c>
      <c r="W14" s="15">
        <v>43.802363999999997</v>
      </c>
      <c r="X14" s="15">
        <v>43.878529</v>
      </c>
      <c r="Y14" s="15">
        <v>43.881065</v>
      </c>
      <c r="Z14" s="15">
        <v>44.107185000000001</v>
      </c>
      <c r="AA14" s="15">
        <v>44.414326000000003</v>
      </c>
      <c r="AB14" s="15">
        <v>44.660587</v>
      </c>
      <c r="AC14" s="15">
        <v>45.096755999999999</v>
      </c>
      <c r="AD14" s="15">
        <v>45.498924000000002</v>
      </c>
      <c r="AE14" s="15">
        <v>46.015205000000002</v>
      </c>
      <c r="AF14" s="15">
        <v>46.387211000000001</v>
      </c>
      <c r="AG14" s="15">
        <v>46.886147000000001</v>
      </c>
      <c r="AH14" s="15">
        <v>47.384524999999996</v>
      </c>
      <c r="AI14" s="15">
        <v>47.895496000000001</v>
      </c>
      <c r="AJ14" s="15">
        <v>48.464809000000002</v>
      </c>
    </row>
    <row r="15" spans="1:36" s="10" customFormat="1" ht="15" customHeight="1" x14ac:dyDescent="0.2">
      <c r="A15" s="16" t="s">
        <v>1</v>
      </c>
      <c r="B15" s="87"/>
      <c r="C15" s="17">
        <v>374.87094100000002</v>
      </c>
      <c r="D15" s="17">
        <v>367.57217400000002</v>
      </c>
      <c r="E15" s="17">
        <v>362.73236100000003</v>
      </c>
      <c r="F15" s="17">
        <v>372.35546900000003</v>
      </c>
      <c r="G15" s="17">
        <v>378.54040500000002</v>
      </c>
      <c r="H15" s="17">
        <v>380.32659899999999</v>
      </c>
      <c r="I15" s="17">
        <v>381.288025</v>
      </c>
      <c r="J15" s="17">
        <v>381.33349600000003</v>
      </c>
      <c r="K15" s="17">
        <v>380.30169699999999</v>
      </c>
      <c r="L15" s="17">
        <v>378.17334</v>
      </c>
      <c r="M15" s="17">
        <v>375.07260100000002</v>
      </c>
      <c r="N15" s="17">
        <v>372.54821800000002</v>
      </c>
      <c r="O15" s="17">
        <v>368.26934799999998</v>
      </c>
      <c r="P15" s="17">
        <v>364.18151899999998</v>
      </c>
      <c r="Q15" s="17">
        <v>362.139343</v>
      </c>
      <c r="R15" s="17">
        <v>359.387451</v>
      </c>
      <c r="S15" s="17">
        <v>356.50915500000002</v>
      </c>
      <c r="T15" s="17">
        <v>355.62658699999997</v>
      </c>
      <c r="U15" s="17">
        <v>348.147064</v>
      </c>
      <c r="V15" s="17">
        <v>352.255066</v>
      </c>
      <c r="W15" s="17">
        <v>357.75543199999998</v>
      </c>
      <c r="X15" s="17">
        <v>362.13729899999998</v>
      </c>
      <c r="Y15" s="17">
        <v>364.69635</v>
      </c>
      <c r="Z15" s="17">
        <v>369.20636000000002</v>
      </c>
      <c r="AA15" s="17">
        <v>374.77725199999998</v>
      </c>
      <c r="AB15" s="17">
        <v>379.12857100000002</v>
      </c>
      <c r="AC15" s="17">
        <v>384.39447000000001</v>
      </c>
      <c r="AD15" s="17">
        <v>390.17486600000001</v>
      </c>
      <c r="AE15" s="17">
        <v>395.91442899999998</v>
      </c>
      <c r="AF15" s="17">
        <v>400.68170199999997</v>
      </c>
      <c r="AG15" s="17">
        <v>406.26763899999997</v>
      </c>
      <c r="AH15" s="17">
        <v>411.63974000000002</v>
      </c>
      <c r="AI15" s="17">
        <v>416.45858800000002</v>
      </c>
      <c r="AJ15" s="17">
        <v>422.44287100000003</v>
      </c>
    </row>
    <row r="16" spans="1:36" s="9" customFormat="1" x14ac:dyDescent="0.25">
      <c r="A16" s="3" t="s">
        <v>82</v>
      </c>
      <c r="B16" s="3"/>
    </row>
    <row r="17" spans="1:37" s="74" customFormat="1" ht="15" customHeight="1" x14ac:dyDescent="0.25">
      <c r="A17" s="71" t="s">
        <v>13</v>
      </c>
      <c r="B17" s="88"/>
      <c r="C17" s="72">
        <v>1.5529999999999999</v>
      </c>
      <c r="D17" s="72">
        <v>1.5529999999999999</v>
      </c>
      <c r="E17" s="72">
        <v>1.5529999999999999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2">
        <v>0</v>
      </c>
      <c r="L17" s="72">
        <v>0</v>
      </c>
      <c r="M17" s="72">
        <v>0</v>
      </c>
      <c r="N17" s="72">
        <v>0</v>
      </c>
      <c r="O17" s="72">
        <v>0</v>
      </c>
      <c r="P17" s="72">
        <v>0</v>
      </c>
      <c r="Q17" s="72">
        <v>0</v>
      </c>
      <c r="R17" s="72">
        <v>0</v>
      </c>
      <c r="S17" s="72">
        <v>0</v>
      </c>
      <c r="T17" s="72">
        <v>0</v>
      </c>
      <c r="U17" s="72">
        <v>0</v>
      </c>
      <c r="V17" s="72">
        <v>0</v>
      </c>
      <c r="W17" s="72">
        <v>0</v>
      </c>
      <c r="X17" s="72">
        <v>0</v>
      </c>
      <c r="Y17" s="72">
        <v>0</v>
      </c>
      <c r="Z17" s="72">
        <v>0</v>
      </c>
      <c r="AA17" s="72">
        <v>0</v>
      </c>
      <c r="AB17" s="72">
        <v>0</v>
      </c>
      <c r="AC17" s="72">
        <v>0</v>
      </c>
      <c r="AD17" s="72">
        <v>0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3"/>
    </row>
    <row r="18" spans="1:37" s="74" customFormat="1" ht="15" customHeight="1" x14ac:dyDescent="0.25">
      <c r="A18" s="71" t="s">
        <v>12</v>
      </c>
      <c r="B18" s="88"/>
      <c r="C18" s="72">
        <v>2.2949999999999999</v>
      </c>
      <c r="D18" s="72">
        <v>2.2949999999999999</v>
      </c>
      <c r="E18" s="72">
        <v>2.2949999999999999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2">
        <v>0</v>
      </c>
      <c r="L18" s="72">
        <v>0</v>
      </c>
      <c r="M18" s="72">
        <v>0</v>
      </c>
      <c r="N18" s="72">
        <v>0</v>
      </c>
      <c r="O18" s="72">
        <v>0</v>
      </c>
      <c r="P18" s="72">
        <v>0</v>
      </c>
      <c r="Q18" s="72">
        <v>0</v>
      </c>
      <c r="R18" s="72">
        <v>0</v>
      </c>
      <c r="S18" s="72">
        <v>0</v>
      </c>
      <c r="T18" s="72">
        <v>0</v>
      </c>
      <c r="U18" s="72">
        <v>0</v>
      </c>
      <c r="V18" s="72">
        <v>0</v>
      </c>
      <c r="W18" s="72">
        <v>0</v>
      </c>
      <c r="X18" s="72">
        <v>0</v>
      </c>
      <c r="Y18" s="72">
        <v>0</v>
      </c>
      <c r="Z18" s="72">
        <v>0</v>
      </c>
      <c r="AA18" s="72">
        <v>0</v>
      </c>
      <c r="AB18" s="72">
        <v>0</v>
      </c>
      <c r="AC18" s="72">
        <v>0</v>
      </c>
      <c r="AD18" s="72">
        <v>0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3"/>
    </row>
    <row r="19" spans="1:37" s="74" customFormat="1" ht="15" customHeight="1" x14ac:dyDescent="0.25">
      <c r="A19" s="71" t="s">
        <v>14</v>
      </c>
      <c r="B19" s="88"/>
      <c r="C19" s="72">
        <v>9.6280000000000001</v>
      </c>
      <c r="D19" s="72">
        <v>9.6280000000000001</v>
      </c>
      <c r="E19" s="72">
        <v>9.6280000000000001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2">
        <v>0</v>
      </c>
      <c r="L19" s="72">
        <v>0</v>
      </c>
      <c r="M19" s="72">
        <v>0</v>
      </c>
      <c r="N19" s="72">
        <v>0</v>
      </c>
      <c r="O19" s="72">
        <v>0</v>
      </c>
      <c r="P19" s="72">
        <v>0</v>
      </c>
      <c r="Q19" s="72">
        <v>0</v>
      </c>
      <c r="R19" s="72">
        <v>0</v>
      </c>
      <c r="S19" s="72">
        <v>0</v>
      </c>
      <c r="T19" s="72">
        <v>0</v>
      </c>
      <c r="U19" s="72">
        <v>0</v>
      </c>
      <c r="V19" s="72">
        <v>0</v>
      </c>
      <c r="W19" s="72">
        <v>0</v>
      </c>
      <c r="X19" s="72">
        <v>0</v>
      </c>
      <c r="Y19" s="72">
        <v>0</v>
      </c>
      <c r="Z19" s="72">
        <v>0</v>
      </c>
      <c r="AA19" s="72">
        <v>0</v>
      </c>
      <c r="AB19" s="72">
        <v>0</v>
      </c>
      <c r="AC19" s="72">
        <v>0</v>
      </c>
      <c r="AD19" s="72">
        <v>0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3"/>
    </row>
    <row r="20" spans="1:37" s="74" customFormat="1" ht="15" customHeight="1" x14ac:dyDescent="0.25">
      <c r="A20" s="71" t="s">
        <v>15</v>
      </c>
      <c r="B20" s="88"/>
      <c r="C20" s="72">
        <v>527.828979</v>
      </c>
      <c r="D20" s="72">
        <v>527.828979</v>
      </c>
      <c r="E20" s="72">
        <v>527.828979</v>
      </c>
      <c r="F20" s="72">
        <v>381.09463499999998</v>
      </c>
      <c r="G20" s="72">
        <v>369.54522700000001</v>
      </c>
      <c r="H20" s="72">
        <v>357.17898600000001</v>
      </c>
      <c r="I20" s="72">
        <v>346.91030899999998</v>
      </c>
      <c r="J20" s="72">
        <v>333.87948599999999</v>
      </c>
      <c r="K20" s="72">
        <v>330.89709499999998</v>
      </c>
      <c r="L20" s="72">
        <v>321.93670700000001</v>
      </c>
      <c r="M20" s="72">
        <v>317.36334199999999</v>
      </c>
      <c r="N20" s="72">
        <v>320.72894300000002</v>
      </c>
      <c r="O20" s="72">
        <v>323.46853599999997</v>
      </c>
      <c r="P20" s="72">
        <v>322.56362899999999</v>
      </c>
      <c r="Q20" s="72">
        <v>335.11086999999998</v>
      </c>
      <c r="R20" s="72">
        <v>334.81295799999998</v>
      </c>
      <c r="S20" s="72">
        <v>338.01730300000003</v>
      </c>
      <c r="T20" s="72">
        <v>349.32910199999998</v>
      </c>
      <c r="U20" s="72">
        <v>351.129547</v>
      </c>
      <c r="V20" s="72">
        <v>357.54629499999999</v>
      </c>
      <c r="W20" s="72">
        <v>370.16168199999998</v>
      </c>
      <c r="X20" s="72">
        <v>372.70224000000002</v>
      </c>
      <c r="Y20" s="72">
        <v>376.39077800000001</v>
      </c>
      <c r="Z20" s="72">
        <v>381.97335800000002</v>
      </c>
      <c r="AA20" s="72">
        <v>384.73959400000001</v>
      </c>
      <c r="AB20" s="72">
        <v>389.76919600000002</v>
      </c>
      <c r="AC20" s="72">
        <v>395.469086</v>
      </c>
      <c r="AD20" s="72">
        <v>402.20483400000001</v>
      </c>
      <c r="AE20" s="72">
        <v>404.15927099999999</v>
      </c>
      <c r="AF20" s="72">
        <v>412.932953</v>
      </c>
      <c r="AG20" s="72">
        <v>418.10235599999999</v>
      </c>
      <c r="AH20" s="72">
        <v>420.51187099999999</v>
      </c>
      <c r="AI20" s="72">
        <v>419.92010499999998</v>
      </c>
      <c r="AJ20" s="72">
        <v>424.434326</v>
      </c>
      <c r="AK20" s="73"/>
    </row>
    <row r="21" spans="1:37" s="74" customFormat="1" ht="15" customHeight="1" x14ac:dyDescent="0.25">
      <c r="A21" s="71" t="s">
        <v>23</v>
      </c>
      <c r="B21" s="88"/>
      <c r="C21" s="72">
        <v>1484.7150879999999</v>
      </c>
      <c r="D21" s="72">
        <v>1538.8170170000001</v>
      </c>
      <c r="E21" s="72">
        <v>1533</v>
      </c>
      <c r="F21" s="72">
        <v>1698.105591</v>
      </c>
      <c r="G21" s="72">
        <v>1650.0679929999999</v>
      </c>
      <c r="H21" s="72">
        <v>1595.97522</v>
      </c>
      <c r="I21" s="72">
        <v>1572.0251459999999</v>
      </c>
      <c r="J21" s="72">
        <v>1545.298828</v>
      </c>
      <c r="K21" s="72">
        <v>1534.666138</v>
      </c>
      <c r="L21" s="72">
        <v>1490.081177</v>
      </c>
      <c r="M21" s="72">
        <v>1477.2320560000001</v>
      </c>
      <c r="N21" s="72">
        <v>1498.8654790000001</v>
      </c>
      <c r="O21" s="72">
        <v>1467.3881839999999</v>
      </c>
      <c r="P21" s="72">
        <v>1476.9948730000001</v>
      </c>
      <c r="Q21" s="72">
        <v>1501.7739260000001</v>
      </c>
      <c r="R21" s="72">
        <v>1490.578125</v>
      </c>
      <c r="S21" s="72">
        <v>1468.7146</v>
      </c>
      <c r="T21" s="72">
        <v>1511.593018</v>
      </c>
      <c r="U21" s="72">
        <v>1503.7937010000001</v>
      </c>
      <c r="V21" s="72">
        <v>1475.2890620000001</v>
      </c>
      <c r="W21" s="72">
        <v>1543.9261469999999</v>
      </c>
      <c r="X21" s="72">
        <v>1540.496582</v>
      </c>
      <c r="Y21" s="72">
        <v>1537.2016599999999</v>
      </c>
      <c r="Z21" s="72">
        <v>1556.186768</v>
      </c>
      <c r="AA21" s="72">
        <v>1564.395264</v>
      </c>
      <c r="AB21" s="72">
        <v>1543.641846</v>
      </c>
      <c r="AC21" s="72">
        <v>1564.987427</v>
      </c>
      <c r="AD21" s="72">
        <v>1592.6865230000001</v>
      </c>
      <c r="AE21" s="72">
        <v>1614.6571039999999</v>
      </c>
      <c r="AF21" s="72">
        <v>1633.6633300000001</v>
      </c>
      <c r="AG21" s="72">
        <v>1642.69165</v>
      </c>
      <c r="AH21" s="72">
        <v>1647.2193600000001</v>
      </c>
      <c r="AI21" s="72">
        <v>1635.9807129999999</v>
      </c>
      <c r="AJ21" s="72">
        <v>1641.2717290000001</v>
      </c>
      <c r="AK21" s="73"/>
    </row>
    <row r="22" spans="1:37" s="74" customFormat="1" ht="15" customHeight="1" x14ac:dyDescent="0.25">
      <c r="A22" s="71" t="s">
        <v>16</v>
      </c>
      <c r="B22" s="88"/>
      <c r="C22" s="72">
        <v>5.7610000000000001</v>
      </c>
      <c r="D22" s="72">
        <v>5.7610000000000001</v>
      </c>
      <c r="E22" s="72">
        <v>5.7610000000000001</v>
      </c>
      <c r="F22" s="72">
        <v>5.7403149999999998</v>
      </c>
      <c r="G22" s="72">
        <v>13.880179999999999</v>
      </c>
      <c r="H22" s="72">
        <v>20.10004</v>
      </c>
      <c r="I22" s="72">
        <v>26.580870000000001</v>
      </c>
      <c r="J22" s="72">
        <v>16.602115999999999</v>
      </c>
      <c r="K22" s="72">
        <v>1.1588000000000001</v>
      </c>
      <c r="L22" s="72">
        <v>17.524881000000001</v>
      </c>
      <c r="M22" s="72">
        <v>23.596509999999999</v>
      </c>
      <c r="N22" s="72">
        <v>27.685549000000002</v>
      </c>
      <c r="O22" s="72">
        <v>20.777595999999999</v>
      </c>
      <c r="P22" s="72">
        <v>15.487730000000001</v>
      </c>
      <c r="Q22" s="72">
        <v>0</v>
      </c>
      <c r="R22" s="72">
        <v>3.3459000000000003E-2</v>
      </c>
      <c r="S22" s="72">
        <v>0</v>
      </c>
      <c r="T22" s="72">
        <v>0</v>
      </c>
      <c r="U22" s="72">
        <v>0</v>
      </c>
      <c r="V22" s="72">
        <v>0</v>
      </c>
      <c r="W22" s="72">
        <v>0</v>
      </c>
      <c r="X22" s="72">
        <v>3.1949999999999999E-2</v>
      </c>
      <c r="Y22" s="72">
        <v>2.0237999999999999E-2</v>
      </c>
      <c r="Z22" s="72">
        <v>0</v>
      </c>
      <c r="AA22" s="72">
        <v>0</v>
      </c>
      <c r="AB22" s="72">
        <v>0</v>
      </c>
      <c r="AC22" s="72">
        <v>0</v>
      </c>
      <c r="AD22" s="72">
        <v>0</v>
      </c>
      <c r="AE22" s="72">
        <v>0</v>
      </c>
      <c r="AF22" s="72">
        <v>1.0768E-2</v>
      </c>
      <c r="AG22" s="72">
        <v>1.5454000000000001E-2</v>
      </c>
      <c r="AH22" s="72">
        <v>2.6991999999999999E-2</v>
      </c>
      <c r="AI22" s="72">
        <v>2.4375000000000001E-2</v>
      </c>
      <c r="AJ22" s="72">
        <v>2.0191000000000001E-2</v>
      </c>
      <c r="AK22" s="73"/>
    </row>
    <row r="23" spans="1:37" s="74" customFormat="1" ht="15" customHeight="1" x14ac:dyDescent="0.25">
      <c r="A23" s="71" t="s">
        <v>80</v>
      </c>
      <c r="B23" s="88"/>
      <c r="C23" s="72">
        <v>2031.7810059999999</v>
      </c>
      <c r="D23" s="72">
        <v>2085.883057</v>
      </c>
      <c r="E23" s="72">
        <v>2080.0659179999998</v>
      </c>
      <c r="F23" s="72">
        <v>2084.9404300000001</v>
      </c>
      <c r="G23" s="72">
        <v>2033.493408</v>
      </c>
      <c r="H23" s="72">
        <v>1973.2542719999999</v>
      </c>
      <c r="I23" s="72">
        <v>1945.5162350000001</v>
      </c>
      <c r="J23" s="72">
        <v>1895.780518</v>
      </c>
      <c r="K23" s="72">
        <v>1866.7220460000001</v>
      </c>
      <c r="L23" s="72">
        <v>1829.542725</v>
      </c>
      <c r="M23" s="72">
        <v>1818.1920170000001</v>
      </c>
      <c r="N23" s="72">
        <v>1847.280029</v>
      </c>
      <c r="O23" s="72">
        <v>1811.6342770000001</v>
      </c>
      <c r="P23" s="72">
        <v>1815.046143</v>
      </c>
      <c r="Q23" s="72">
        <v>1836.8847659999999</v>
      </c>
      <c r="R23" s="72">
        <v>1825.424561</v>
      </c>
      <c r="S23" s="72">
        <v>1806.7319339999999</v>
      </c>
      <c r="T23" s="72">
        <v>1860.9221190000001</v>
      </c>
      <c r="U23" s="72">
        <v>1854.9232179999999</v>
      </c>
      <c r="V23" s="72">
        <v>1832.835327</v>
      </c>
      <c r="W23" s="72">
        <v>1914.0878909999999</v>
      </c>
      <c r="X23" s="72">
        <v>1913.2308350000001</v>
      </c>
      <c r="Y23" s="72">
        <v>1913.6126710000001</v>
      </c>
      <c r="Z23" s="72">
        <v>1938.1601559999999</v>
      </c>
      <c r="AA23" s="72">
        <v>1949.134888</v>
      </c>
      <c r="AB23" s="72">
        <v>1933.4110109999999</v>
      </c>
      <c r="AC23" s="72">
        <v>1960.456543</v>
      </c>
      <c r="AD23" s="72">
        <v>1994.891357</v>
      </c>
      <c r="AE23" s="72">
        <v>2018.8164059999999</v>
      </c>
      <c r="AF23" s="72">
        <v>2046.6070560000001</v>
      </c>
      <c r="AG23" s="72">
        <v>2060.8093260000001</v>
      </c>
      <c r="AH23" s="72">
        <v>2067.7583009999998</v>
      </c>
      <c r="AI23" s="72">
        <v>2055.9252929999998</v>
      </c>
      <c r="AJ23" s="72">
        <v>2065.726318</v>
      </c>
      <c r="AK23" s="73"/>
    </row>
    <row r="24" spans="1:37" s="74" customFormat="1" ht="15" customHeight="1" x14ac:dyDescent="0.25">
      <c r="A24" s="71" t="s">
        <v>17</v>
      </c>
      <c r="B24" s="88"/>
      <c r="C24" s="72">
        <v>1477.841064</v>
      </c>
      <c r="D24" s="72">
        <v>1458.953857</v>
      </c>
      <c r="E24" s="72">
        <v>1443.5708010000001</v>
      </c>
      <c r="F24" s="72">
        <v>1503.6347659999999</v>
      </c>
      <c r="G24" s="72">
        <v>1494.849365</v>
      </c>
      <c r="H24" s="72">
        <v>1507.3222659999999</v>
      </c>
      <c r="I24" s="72">
        <v>1516.399414</v>
      </c>
      <c r="J24" s="72">
        <v>1501.2585449999999</v>
      </c>
      <c r="K24" s="72">
        <v>1490.4748540000001</v>
      </c>
      <c r="L24" s="72">
        <v>1497.544678</v>
      </c>
      <c r="M24" s="72">
        <v>1427.8542480000001</v>
      </c>
      <c r="N24" s="72">
        <v>1453.719482</v>
      </c>
      <c r="O24" s="72">
        <v>1403.5823969999999</v>
      </c>
      <c r="P24" s="72">
        <v>1411.8294679999999</v>
      </c>
      <c r="Q24" s="72">
        <v>1393.601318</v>
      </c>
      <c r="R24" s="72">
        <v>1387.4726559999999</v>
      </c>
      <c r="S24" s="72">
        <v>1376.3201899999999</v>
      </c>
      <c r="T24" s="72">
        <v>1393.6176760000001</v>
      </c>
      <c r="U24" s="72">
        <v>1409.8443600000001</v>
      </c>
      <c r="V24" s="72">
        <v>1413.5104980000001</v>
      </c>
      <c r="W24" s="72">
        <v>1415.6099850000001</v>
      </c>
      <c r="X24" s="72">
        <v>1432.585327</v>
      </c>
      <c r="Y24" s="72">
        <v>1431.0893550000001</v>
      </c>
      <c r="Z24" s="72">
        <v>1444.054077</v>
      </c>
      <c r="AA24" s="72">
        <v>1452.4626459999999</v>
      </c>
      <c r="AB24" s="72">
        <v>1436.8176269999999</v>
      </c>
      <c r="AC24" s="72">
        <v>1464.9995120000001</v>
      </c>
      <c r="AD24" s="72">
        <v>1457.420044</v>
      </c>
      <c r="AE24" s="72">
        <v>1525.833862</v>
      </c>
      <c r="AF24" s="72">
        <v>1499.611328</v>
      </c>
      <c r="AG24" s="72">
        <v>1507.556274</v>
      </c>
      <c r="AH24" s="72">
        <v>1514.6473390000001</v>
      </c>
      <c r="AI24" s="72">
        <v>1540.548828</v>
      </c>
      <c r="AJ24" s="72">
        <v>1541.2818600000001</v>
      </c>
      <c r="AK24" s="73"/>
    </row>
    <row r="25" spans="1:37" s="74" customFormat="1" ht="15" customHeight="1" x14ac:dyDescent="0.25">
      <c r="A25" s="71" t="s">
        <v>24</v>
      </c>
      <c r="B25" s="88"/>
      <c r="C25" s="72">
        <v>1286.2730710000001</v>
      </c>
      <c r="D25" s="72">
        <v>1121.4530030000001</v>
      </c>
      <c r="E25" s="72">
        <v>1111.1560059999999</v>
      </c>
      <c r="F25" s="72">
        <v>1224.316284</v>
      </c>
      <c r="G25" s="72">
        <v>1216.0892329999999</v>
      </c>
      <c r="H25" s="72">
        <v>1238.864014</v>
      </c>
      <c r="I25" s="72">
        <v>1242.8732910000001</v>
      </c>
      <c r="J25" s="72">
        <v>1239.8220209999999</v>
      </c>
      <c r="K25" s="72">
        <v>1238.5980219999999</v>
      </c>
      <c r="L25" s="72">
        <v>1240.612061</v>
      </c>
      <c r="M25" s="72">
        <v>1205.877686</v>
      </c>
      <c r="N25" s="72">
        <v>1207.2138669999999</v>
      </c>
      <c r="O25" s="72">
        <v>1188.897217</v>
      </c>
      <c r="P25" s="72">
        <v>1192.074341</v>
      </c>
      <c r="Q25" s="72">
        <v>1178.767456</v>
      </c>
      <c r="R25" s="72">
        <v>1175.8544919999999</v>
      </c>
      <c r="S25" s="72">
        <v>1175.8035890000001</v>
      </c>
      <c r="T25" s="72">
        <v>1167.43335</v>
      </c>
      <c r="U25" s="72">
        <v>1181.132202</v>
      </c>
      <c r="V25" s="72">
        <v>1195.2983400000001</v>
      </c>
      <c r="W25" s="72">
        <v>1172.8358149999999</v>
      </c>
      <c r="X25" s="72">
        <v>1183.794922</v>
      </c>
      <c r="Y25" s="72">
        <v>1179.272095</v>
      </c>
      <c r="Z25" s="72">
        <v>1185.630371</v>
      </c>
      <c r="AA25" s="72">
        <v>1188.4338379999999</v>
      </c>
      <c r="AB25" s="72">
        <v>1191.472534</v>
      </c>
      <c r="AC25" s="72">
        <v>1200.4077150000001</v>
      </c>
      <c r="AD25" s="72">
        <v>1189.474121</v>
      </c>
      <c r="AE25" s="72">
        <v>1229.6499020000001</v>
      </c>
      <c r="AF25" s="72">
        <v>1208.8408199999999</v>
      </c>
      <c r="AG25" s="72">
        <v>1211.969971</v>
      </c>
      <c r="AH25" s="72">
        <v>1215.7791749999999</v>
      </c>
      <c r="AI25" s="72">
        <v>1230.760986</v>
      </c>
      <c r="AJ25" s="72">
        <v>1229.905518</v>
      </c>
      <c r="AK25" s="73"/>
    </row>
    <row r="26" spans="1:37" s="74" customFormat="1" ht="15" customHeight="1" x14ac:dyDescent="0.25">
      <c r="A26" s="71" t="s">
        <v>25</v>
      </c>
      <c r="B26" s="88"/>
      <c r="C26" s="72">
        <v>191.567993</v>
      </c>
      <c r="D26" s="72">
        <v>337.50082400000002</v>
      </c>
      <c r="E26" s="72">
        <v>332.41473400000001</v>
      </c>
      <c r="F26" s="72">
        <v>279.318512</v>
      </c>
      <c r="G26" s="72">
        <v>278.76010100000002</v>
      </c>
      <c r="H26" s="72">
        <v>268.45822099999998</v>
      </c>
      <c r="I26" s="72">
        <v>273.52615400000002</v>
      </c>
      <c r="J26" s="72">
        <v>261.43658399999998</v>
      </c>
      <c r="K26" s="72">
        <v>251.876846</v>
      </c>
      <c r="L26" s="72">
        <v>256.93261699999999</v>
      </c>
      <c r="M26" s="72">
        <v>221.976562</v>
      </c>
      <c r="N26" s="72">
        <v>246.50563</v>
      </c>
      <c r="O26" s="72">
        <v>214.68524199999999</v>
      </c>
      <c r="P26" s="72">
        <v>219.755157</v>
      </c>
      <c r="Q26" s="72">
        <v>214.83386200000001</v>
      </c>
      <c r="R26" s="72">
        <v>211.61821</v>
      </c>
      <c r="S26" s="72">
        <v>200.51664700000001</v>
      </c>
      <c r="T26" s="72">
        <v>226.18428</v>
      </c>
      <c r="U26" s="72">
        <v>228.71212800000001</v>
      </c>
      <c r="V26" s="72">
        <v>218.21220400000001</v>
      </c>
      <c r="W26" s="72">
        <v>242.77420000000001</v>
      </c>
      <c r="X26" s="72">
        <v>248.79037500000001</v>
      </c>
      <c r="Y26" s="72">
        <v>251.817215</v>
      </c>
      <c r="Z26" s="72">
        <v>258.42364500000002</v>
      </c>
      <c r="AA26" s="72">
        <v>264.028839</v>
      </c>
      <c r="AB26" s="72">
        <v>245.34513899999999</v>
      </c>
      <c r="AC26" s="72">
        <v>264.59179699999999</v>
      </c>
      <c r="AD26" s="72">
        <v>267.94592299999999</v>
      </c>
      <c r="AE26" s="72">
        <v>296.18396000000001</v>
      </c>
      <c r="AF26" s="72">
        <v>290.77047700000003</v>
      </c>
      <c r="AG26" s="72">
        <v>295.58630399999998</v>
      </c>
      <c r="AH26" s="72">
        <v>298.86816399999998</v>
      </c>
      <c r="AI26" s="72">
        <v>309.78784200000001</v>
      </c>
      <c r="AJ26" s="72">
        <v>311.37631199999998</v>
      </c>
      <c r="AK26" s="73"/>
    </row>
    <row r="27" spans="1:37" s="74" customFormat="1" ht="15" customHeight="1" x14ac:dyDescent="0.25">
      <c r="A27" s="71" t="s">
        <v>26</v>
      </c>
      <c r="B27" s="88"/>
      <c r="C27" s="72">
        <v>0</v>
      </c>
      <c r="D27" s="72">
        <v>0</v>
      </c>
      <c r="E27" s="72">
        <v>0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2">
        <v>0</v>
      </c>
      <c r="L27" s="72">
        <v>0</v>
      </c>
      <c r="M27" s="72">
        <v>0</v>
      </c>
      <c r="N27" s="72">
        <v>0</v>
      </c>
      <c r="O27" s="72">
        <v>0</v>
      </c>
      <c r="P27" s="72">
        <v>0</v>
      </c>
      <c r="Q27" s="72">
        <v>0</v>
      </c>
      <c r="R27" s="72">
        <v>0</v>
      </c>
      <c r="S27" s="72">
        <v>0</v>
      </c>
      <c r="T27" s="72">
        <v>0</v>
      </c>
      <c r="U27" s="72">
        <v>0</v>
      </c>
      <c r="V27" s="72">
        <v>0</v>
      </c>
      <c r="W27" s="72">
        <v>0</v>
      </c>
      <c r="X27" s="72">
        <v>0</v>
      </c>
      <c r="Y27" s="72">
        <v>0</v>
      </c>
      <c r="Z27" s="72">
        <v>0</v>
      </c>
      <c r="AA27" s="72">
        <v>0</v>
      </c>
      <c r="AB27" s="72">
        <v>0</v>
      </c>
      <c r="AC27" s="72">
        <v>0</v>
      </c>
      <c r="AD27" s="72">
        <v>0</v>
      </c>
      <c r="AE27" s="72">
        <v>0</v>
      </c>
      <c r="AF27" s="72">
        <v>0</v>
      </c>
      <c r="AG27" s="72">
        <v>0</v>
      </c>
      <c r="AH27" s="72">
        <v>0</v>
      </c>
      <c r="AI27" s="72">
        <v>0</v>
      </c>
      <c r="AJ27" s="72">
        <v>0</v>
      </c>
      <c r="AK27" s="73"/>
    </row>
    <row r="28" spans="1:37" s="74" customFormat="1" ht="15" customHeight="1" x14ac:dyDescent="0.25">
      <c r="A28" s="71" t="s">
        <v>27</v>
      </c>
      <c r="B28" s="88"/>
      <c r="C28" s="72">
        <v>24</v>
      </c>
      <c r="D28" s="72">
        <v>24</v>
      </c>
      <c r="E28" s="72">
        <v>24</v>
      </c>
      <c r="F28" s="72">
        <v>30.971101999999998</v>
      </c>
      <c r="G28" s="72">
        <v>30.971101999999998</v>
      </c>
      <c r="H28" s="72">
        <v>30.971101999999998</v>
      </c>
      <c r="I28" s="72">
        <v>30.971101999999998</v>
      </c>
      <c r="J28" s="72">
        <v>30.971101999999998</v>
      </c>
      <c r="K28" s="72">
        <v>30.971101999999998</v>
      </c>
      <c r="L28" s="72">
        <v>30.971101999999998</v>
      </c>
      <c r="M28" s="72">
        <v>30.971101999999998</v>
      </c>
      <c r="N28" s="72">
        <v>30.971101999999998</v>
      </c>
      <c r="O28" s="72">
        <v>30.971101999999998</v>
      </c>
      <c r="P28" s="72">
        <v>30.971101999999998</v>
      </c>
      <c r="Q28" s="72">
        <v>30.971101999999998</v>
      </c>
      <c r="R28" s="72">
        <v>30.971101999999998</v>
      </c>
      <c r="S28" s="72">
        <v>30.971101999999998</v>
      </c>
      <c r="T28" s="72">
        <v>30.971101999999998</v>
      </c>
      <c r="U28" s="72">
        <v>30.971101999999998</v>
      </c>
      <c r="V28" s="72">
        <v>30.971101999999998</v>
      </c>
      <c r="W28" s="72">
        <v>30.971101999999998</v>
      </c>
      <c r="X28" s="72">
        <v>30.971101999999998</v>
      </c>
      <c r="Y28" s="72">
        <v>30.971101999999998</v>
      </c>
      <c r="Z28" s="72">
        <v>30.971101999999998</v>
      </c>
      <c r="AA28" s="72">
        <v>30.971101999999998</v>
      </c>
      <c r="AB28" s="72">
        <v>30.971101999999998</v>
      </c>
      <c r="AC28" s="72">
        <v>30.971101999999998</v>
      </c>
      <c r="AD28" s="72">
        <v>30.971101999999998</v>
      </c>
      <c r="AE28" s="72">
        <v>30.971101999999998</v>
      </c>
      <c r="AF28" s="72">
        <v>30.971101999999998</v>
      </c>
      <c r="AG28" s="72">
        <v>30.971101999999998</v>
      </c>
      <c r="AH28" s="72">
        <v>30.971101999999998</v>
      </c>
      <c r="AI28" s="72">
        <v>30.971101999999998</v>
      </c>
      <c r="AJ28" s="72">
        <v>30.971101999999998</v>
      </c>
      <c r="AK28" s="73"/>
    </row>
    <row r="29" spans="1:37" s="74" customFormat="1" ht="15" customHeight="1" x14ac:dyDescent="0.25">
      <c r="A29" s="71" t="s">
        <v>106</v>
      </c>
      <c r="B29" s="88"/>
      <c r="C29" s="72">
        <v>783.99597200000005</v>
      </c>
      <c r="D29" s="72">
        <v>782.41796899999997</v>
      </c>
      <c r="E29" s="72">
        <v>802.76788299999998</v>
      </c>
      <c r="F29" s="72">
        <v>837.63122599999997</v>
      </c>
      <c r="G29" s="72">
        <v>838.94726600000001</v>
      </c>
      <c r="H29" s="72">
        <v>840.18133499999999</v>
      </c>
      <c r="I29" s="72">
        <v>841.316956</v>
      </c>
      <c r="J29" s="72">
        <v>844.53350799999998</v>
      </c>
      <c r="K29" s="72">
        <v>845.60510299999999</v>
      </c>
      <c r="L29" s="72">
        <v>845.90173300000004</v>
      </c>
      <c r="M29" s="72">
        <v>846.117615</v>
      </c>
      <c r="N29" s="72">
        <v>851.53051800000003</v>
      </c>
      <c r="O29" s="72">
        <v>852.830872</v>
      </c>
      <c r="P29" s="72">
        <v>855.32501200000002</v>
      </c>
      <c r="Q29" s="72">
        <v>846.38635299999999</v>
      </c>
      <c r="R29" s="72">
        <v>847.30737299999998</v>
      </c>
      <c r="S29" s="72">
        <v>848.44592299999999</v>
      </c>
      <c r="T29" s="72">
        <v>848.72808799999996</v>
      </c>
      <c r="U29" s="72">
        <v>848.77362100000005</v>
      </c>
      <c r="V29" s="72">
        <v>848.77972399999999</v>
      </c>
      <c r="W29" s="72">
        <v>848.77179000000001</v>
      </c>
      <c r="X29" s="72">
        <v>848.74652100000003</v>
      </c>
      <c r="Y29" s="72">
        <v>848.72582999999997</v>
      </c>
      <c r="Z29" s="72">
        <v>848.69793700000002</v>
      </c>
      <c r="AA29" s="72">
        <v>848.70318599999996</v>
      </c>
      <c r="AB29" s="72">
        <v>844.51190199999996</v>
      </c>
      <c r="AC29" s="72">
        <v>840.10711700000002</v>
      </c>
      <c r="AD29" s="72">
        <v>838.93585199999995</v>
      </c>
      <c r="AE29" s="72">
        <v>837.24615500000004</v>
      </c>
      <c r="AF29" s="72">
        <v>837.23962400000005</v>
      </c>
      <c r="AG29" s="72">
        <v>837.22717299999999</v>
      </c>
      <c r="AH29" s="72">
        <v>837.21575900000005</v>
      </c>
      <c r="AI29" s="72">
        <v>837.20562700000005</v>
      </c>
      <c r="AJ29" s="72">
        <v>837.19421399999999</v>
      </c>
      <c r="AK29" s="73"/>
    </row>
    <row r="30" spans="1:37" s="74" customFormat="1" ht="15" customHeight="1" x14ac:dyDescent="0.25">
      <c r="A30" s="71" t="s">
        <v>22</v>
      </c>
      <c r="B30" s="88"/>
      <c r="C30" s="72">
        <v>202.70098899999999</v>
      </c>
      <c r="D30" s="72">
        <v>202.70098899999999</v>
      </c>
      <c r="E30" s="72">
        <v>202.70098899999999</v>
      </c>
      <c r="F30" s="72">
        <v>208.61547899999999</v>
      </c>
      <c r="G30" s="72">
        <v>204.761292</v>
      </c>
      <c r="H30" s="72">
        <v>201.33343500000001</v>
      </c>
      <c r="I30" s="72">
        <v>197.59556599999999</v>
      </c>
      <c r="J30" s="72">
        <v>192.152771</v>
      </c>
      <c r="K30" s="72">
        <v>188.99897799999999</v>
      </c>
      <c r="L30" s="72">
        <v>183.82186899999999</v>
      </c>
      <c r="M30" s="72">
        <v>179.40068099999999</v>
      </c>
      <c r="N30" s="72">
        <v>181.03556800000001</v>
      </c>
      <c r="O30" s="72">
        <v>177.91980000000001</v>
      </c>
      <c r="P30" s="72">
        <v>178.38232400000001</v>
      </c>
      <c r="Q30" s="72">
        <v>180.61944600000001</v>
      </c>
      <c r="R30" s="72">
        <v>179.868179</v>
      </c>
      <c r="S30" s="72">
        <v>178.195099</v>
      </c>
      <c r="T30" s="72">
        <v>182.56556699999999</v>
      </c>
      <c r="U30" s="72">
        <v>182.07647700000001</v>
      </c>
      <c r="V30" s="72">
        <v>181.93002300000001</v>
      </c>
      <c r="W30" s="72">
        <v>185.526352</v>
      </c>
      <c r="X30" s="72">
        <v>186.070999</v>
      </c>
      <c r="Y30" s="72">
        <v>185.614532</v>
      </c>
      <c r="Z30" s="72">
        <v>188.38061500000001</v>
      </c>
      <c r="AA30" s="72">
        <v>189.07450900000001</v>
      </c>
      <c r="AB30" s="72">
        <v>189.08633399999999</v>
      </c>
      <c r="AC30" s="72">
        <v>191.91108700000001</v>
      </c>
      <c r="AD30" s="72">
        <v>194.19776899999999</v>
      </c>
      <c r="AE30" s="72">
        <v>197.605118</v>
      </c>
      <c r="AF30" s="72">
        <v>199.14454699999999</v>
      </c>
      <c r="AG30" s="72">
        <v>200.590317</v>
      </c>
      <c r="AH30" s="72">
        <v>201.08874499999999</v>
      </c>
      <c r="AI30" s="72">
        <v>201.22792100000001</v>
      </c>
      <c r="AJ30" s="72">
        <v>201.59368900000001</v>
      </c>
      <c r="AK30" s="73"/>
    </row>
    <row r="31" spans="1:37" s="74" customFormat="1" ht="15" customHeight="1" x14ac:dyDescent="0.2">
      <c r="A31" s="75" t="s">
        <v>1</v>
      </c>
      <c r="B31" s="89"/>
      <c r="C31" s="76">
        <v>4520.3188479999999</v>
      </c>
      <c r="D31" s="76">
        <v>4553.9560549999997</v>
      </c>
      <c r="E31" s="76">
        <v>4553.1054690000001</v>
      </c>
      <c r="F31" s="76">
        <v>4665.7929690000001</v>
      </c>
      <c r="G31" s="76">
        <v>4603.0224609999996</v>
      </c>
      <c r="H31" s="76">
        <v>4553.0625</v>
      </c>
      <c r="I31" s="76">
        <v>4531.7993159999996</v>
      </c>
      <c r="J31" s="76">
        <v>4464.6967770000001</v>
      </c>
      <c r="K31" s="76">
        <v>4422.7719729999999</v>
      </c>
      <c r="L31" s="76">
        <v>4387.7822269999997</v>
      </c>
      <c r="M31" s="76">
        <v>4302.5356449999999</v>
      </c>
      <c r="N31" s="76">
        <v>4364.5371089999999</v>
      </c>
      <c r="O31" s="76">
        <v>4276.9389650000003</v>
      </c>
      <c r="P31" s="76">
        <v>4291.5541990000002</v>
      </c>
      <c r="Q31" s="76">
        <v>4288.4628910000001</v>
      </c>
      <c r="R31" s="76">
        <v>4271.0439450000003</v>
      </c>
      <c r="S31" s="76">
        <v>4240.6645509999998</v>
      </c>
      <c r="T31" s="76">
        <v>4316.8046880000002</v>
      </c>
      <c r="U31" s="76">
        <v>4326.5888670000004</v>
      </c>
      <c r="V31" s="76">
        <v>4308.0263670000004</v>
      </c>
      <c r="W31" s="76">
        <v>4394.9672849999997</v>
      </c>
      <c r="X31" s="76">
        <v>4411.6049800000001</v>
      </c>
      <c r="Y31" s="76">
        <v>4410.013672</v>
      </c>
      <c r="Z31" s="76">
        <v>4450.2641599999997</v>
      </c>
      <c r="AA31" s="76">
        <v>4470.3466799999997</v>
      </c>
      <c r="AB31" s="76">
        <v>4434.7978519999997</v>
      </c>
      <c r="AC31" s="76">
        <v>4488.4453119999998</v>
      </c>
      <c r="AD31" s="76">
        <v>4516.4165039999998</v>
      </c>
      <c r="AE31" s="76">
        <v>4610.4731449999999</v>
      </c>
      <c r="AF31" s="76">
        <v>4613.5737300000001</v>
      </c>
      <c r="AG31" s="76">
        <v>4637.154297</v>
      </c>
      <c r="AH31" s="76">
        <v>4651.6816410000001</v>
      </c>
      <c r="AI31" s="76">
        <v>4665.8789059999999</v>
      </c>
      <c r="AJ31" s="76">
        <v>4676.767578</v>
      </c>
      <c r="AK31" s="77"/>
    </row>
    <row r="32" spans="1:37" s="9" customFormat="1" x14ac:dyDescent="0.25">
      <c r="A32" s="5" t="s">
        <v>83</v>
      </c>
      <c r="B32" s="5"/>
    </row>
    <row r="33" spans="1:36" s="10" customFormat="1" ht="15" customHeight="1" x14ac:dyDescent="0.25">
      <c r="A33" s="14" t="s">
        <v>12</v>
      </c>
      <c r="B33" s="66">
        <f>About!C70</f>
        <v>0</v>
      </c>
      <c r="C33" s="15">
        <v>2.6533850000000001</v>
      </c>
      <c r="D33" s="15">
        <v>2.610474</v>
      </c>
      <c r="E33" s="15">
        <v>2.6091099999999998</v>
      </c>
      <c r="F33" s="15">
        <v>2.653025</v>
      </c>
      <c r="G33" s="15">
        <v>2.6448800000000001</v>
      </c>
      <c r="H33" s="15">
        <v>2.6423369999999999</v>
      </c>
      <c r="I33" s="15">
        <v>2.6458140000000001</v>
      </c>
      <c r="J33" s="15">
        <v>2.637006</v>
      </c>
      <c r="K33" s="15">
        <v>2.583453</v>
      </c>
      <c r="L33" s="15">
        <v>2.5469300000000001</v>
      </c>
      <c r="M33" s="15">
        <v>2.4654820000000002</v>
      </c>
      <c r="N33" s="15">
        <v>2.412642</v>
      </c>
      <c r="O33" s="15">
        <v>2.3498709999999998</v>
      </c>
      <c r="P33" s="15">
        <v>2.31419</v>
      </c>
      <c r="Q33" s="15">
        <v>2.2814950000000001</v>
      </c>
      <c r="R33" s="15">
        <v>2.2549090000000001</v>
      </c>
      <c r="S33" s="15">
        <v>2.22818</v>
      </c>
      <c r="T33" s="15">
        <v>2.2048920000000001</v>
      </c>
      <c r="U33" s="15">
        <v>2.1731790000000002</v>
      </c>
      <c r="V33" s="15">
        <v>2.1356350000000002</v>
      </c>
      <c r="W33" s="15">
        <v>2.121359</v>
      </c>
      <c r="X33" s="15">
        <v>2.0913970000000002</v>
      </c>
      <c r="Y33" s="15">
        <v>2.0624180000000001</v>
      </c>
      <c r="Z33" s="15">
        <v>2.0306030000000002</v>
      </c>
      <c r="AA33" s="15">
        <v>2.0011199999999998</v>
      </c>
      <c r="AB33" s="15">
        <v>1.9632050000000001</v>
      </c>
      <c r="AC33" s="15">
        <v>1.9323060000000001</v>
      </c>
      <c r="AD33" s="15">
        <v>1.9016679999999999</v>
      </c>
      <c r="AE33" s="15">
        <v>1.8704639999999999</v>
      </c>
      <c r="AF33" s="15">
        <v>1.841164</v>
      </c>
      <c r="AG33" s="15">
        <v>1.815059</v>
      </c>
      <c r="AH33" s="15">
        <v>1.7795179999999999</v>
      </c>
      <c r="AI33" s="15">
        <v>1.7569969999999999</v>
      </c>
      <c r="AJ33" s="15">
        <v>1.7359169999999999</v>
      </c>
    </row>
    <row r="34" spans="1:36" s="10" customFormat="1" ht="15" customHeight="1" x14ac:dyDescent="0.25">
      <c r="A34" s="14" t="s">
        <v>13</v>
      </c>
      <c r="B34" s="66">
        <f>About!C71</f>
        <v>0</v>
      </c>
      <c r="C34" s="15">
        <v>2.8290449999999998</v>
      </c>
      <c r="D34" s="15">
        <v>2.6892559999999999</v>
      </c>
      <c r="E34" s="15">
        <v>2.5098029999999998</v>
      </c>
      <c r="F34" s="15">
        <v>2.5086849999999998</v>
      </c>
      <c r="G34" s="15">
        <v>2.4965700000000002</v>
      </c>
      <c r="H34" s="15">
        <v>2.5109140000000001</v>
      </c>
      <c r="I34" s="15">
        <v>2.5476930000000002</v>
      </c>
      <c r="J34" s="15">
        <v>2.5789149999999998</v>
      </c>
      <c r="K34" s="15">
        <v>2.6139739999999998</v>
      </c>
      <c r="L34" s="15">
        <v>2.630776</v>
      </c>
      <c r="M34" s="15">
        <v>2.6183529999999999</v>
      </c>
      <c r="N34" s="15">
        <v>2.6327340000000001</v>
      </c>
      <c r="O34" s="15">
        <v>2.6327129999999999</v>
      </c>
      <c r="P34" s="15">
        <v>2.6212719999999998</v>
      </c>
      <c r="Q34" s="15">
        <v>2.6265320000000001</v>
      </c>
      <c r="R34" s="15">
        <v>2.650115</v>
      </c>
      <c r="S34" s="15">
        <v>2.6750210000000001</v>
      </c>
      <c r="T34" s="15">
        <v>2.6991610000000001</v>
      </c>
      <c r="U34" s="15">
        <v>2.7190159999999999</v>
      </c>
      <c r="V34" s="15">
        <v>2.7378490000000002</v>
      </c>
      <c r="W34" s="15">
        <v>2.7676530000000001</v>
      </c>
      <c r="X34" s="15">
        <v>2.7816230000000002</v>
      </c>
      <c r="Y34" s="15">
        <v>2.7903820000000001</v>
      </c>
      <c r="Z34" s="15">
        <v>2.785237</v>
      </c>
      <c r="AA34" s="15">
        <v>2.7771840000000001</v>
      </c>
      <c r="AB34" s="15">
        <v>2.7677939999999999</v>
      </c>
      <c r="AC34" s="15">
        <v>2.7659060000000002</v>
      </c>
      <c r="AD34" s="15">
        <v>2.7550270000000001</v>
      </c>
      <c r="AE34" s="15">
        <v>2.7581329999999999</v>
      </c>
      <c r="AF34" s="15">
        <v>2.7467619999999999</v>
      </c>
      <c r="AG34" s="15">
        <v>2.7459600000000002</v>
      </c>
      <c r="AH34" s="15">
        <v>2.74166</v>
      </c>
      <c r="AI34" s="15">
        <v>2.7417050000000001</v>
      </c>
      <c r="AJ34" s="15">
        <v>2.73597</v>
      </c>
    </row>
    <row r="35" spans="1:36" s="10" customFormat="1" ht="15" customHeight="1" x14ac:dyDescent="0.25">
      <c r="A35" s="14" t="s">
        <v>79</v>
      </c>
      <c r="B35" s="66">
        <f>About!C67</f>
        <v>0</v>
      </c>
      <c r="C35" s="15">
        <v>0.33254899999999998</v>
      </c>
      <c r="D35" s="15">
        <v>0.40198299999999998</v>
      </c>
      <c r="E35" s="15">
        <v>0.33807999999999999</v>
      </c>
      <c r="F35" s="15">
        <v>0.14582400000000001</v>
      </c>
      <c r="G35" s="15">
        <v>0.14093700000000001</v>
      </c>
      <c r="H35" s="15">
        <v>0.13539000000000001</v>
      </c>
      <c r="I35" s="15">
        <v>0.13201199999999999</v>
      </c>
      <c r="J35" s="15">
        <v>0.128888</v>
      </c>
      <c r="K35" s="15">
        <v>0.12610099999999999</v>
      </c>
      <c r="L35" s="15">
        <v>0.124225</v>
      </c>
      <c r="M35" s="15">
        <v>0.121563</v>
      </c>
      <c r="N35" s="15">
        <v>0.119242</v>
      </c>
      <c r="O35" s="15">
        <v>0.117538</v>
      </c>
      <c r="P35" s="15">
        <v>0.116271</v>
      </c>
      <c r="Q35" s="15">
        <v>0.11522</v>
      </c>
      <c r="R35" s="15">
        <v>0.114228</v>
      </c>
      <c r="S35" s="15">
        <v>0.11315</v>
      </c>
      <c r="T35" s="15">
        <v>0.111844</v>
      </c>
      <c r="U35" s="15">
        <v>0.110556</v>
      </c>
      <c r="V35" s="15">
        <v>0.109197</v>
      </c>
      <c r="W35" s="15">
        <v>0.108198</v>
      </c>
      <c r="X35" s="15">
        <v>0.107086</v>
      </c>
      <c r="Y35" s="15">
        <v>0.105932</v>
      </c>
      <c r="Z35" s="15">
        <v>0.104613</v>
      </c>
      <c r="AA35" s="15">
        <v>0.10328</v>
      </c>
      <c r="AB35" s="15">
        <v>0.10167900000000001</v>
      </c>
      <c r="AC35" s="15">
        <v>0.100068</v>
      </c>
      <c r="AD35" s="15">
        <v>9.8283999999999996E-2</v>
      </c>
      <c r="AE35" s="15">
        <v>9.6869999999999998E-2</v>
      </c>
      <c r="AF35" s="15">
        <v>9.5295000000000005E-2</v>
      </c>
      <c r="AG35" s="15">
        <v>9.3864000000000003E-2</v>
      </c>
      <c r="AH35" s="15">
        <v>9.2286999999999994E-2</v>
      </c>
      <c r="AI35" s="15">
        <v>9.1269000000000003E-2</v>
      </c>
      <c r="AJ35" s="15">
        <v>9.0466000000000005E-2</v>
      </c>
    </row>
    <row r="36" spans="1:36" s="10" customFormat="1" ht="15" customHeight="1" x14ac:dyDescent="0.25">
      <c r="A36" s="14" t="s">
        <v>16</v>
      </c>
      <c r="B36" s="66">
        <f>About!C75</f>
        <v>0</v>
      </c>
      <c r="C36" s="15">
        <v>21.582668000000002</v>
      </c>
      <c r="D36" s="15">
        <v>26.105328</v>
      </c>
      <c r="E36" s="15">
        <v>23.224308000000001</v>
      </c>
      <c r="F36" s="15">
        <v>22.096319000000001</v>
      </c>
      <c r="G36" s="15">
        <v>20.957932</v>
      </c>
      <c r="H36" s="15">
        <v>20.619382999999999</v>
      </c>
      <c r="I36" s="15">
        <v>20.453693000000001</v>
      </c>
      <c r="J36" s="15">
        <v>20.24999</v>
      </c>
      <c r="K36" s="15">
        <v>20.079262</v>
      </c>
      <c r="L36" s="15">
        <v>20.011301</v>
      </c>
      <c r="M36" s="15">
        <v>19.715553</v>
      </c>
      <c r="N36" s="15">
        <v>19.637753</v>
      </c>
      <c r="O36" s="15">
        <v>19.448378000000002</v>
      </c>
      <c r="P36" s="15">
        <v>19.400824</v>
      </c>
      <c r="Q36" s="15">
        <v>19.479030999999999</v>
      </c>
      <c r="R36" s="15">
        <v>19.688568</v>
      </c>
      <c r="S36" s="15">
        <v>19.916004000000001</v>
      </c>
      <c r="T36" s="15">
        <v>20.133376999999999</v>
      </c>
      <c r="U36" s="15">
        <v>20.317017</v>
      </c>
      <c r="V36" s="15">
        <v>20.493241999999999</v>
      </c>
      <c r="W36" s="15">
        <v>20.758821000000001</v>
      </c>
      <c r="X36" s="15">
        <v>20.910741999999999</v>
      </c>
      <c r="Y36" s="15">
        <v>21.020426</v>
      </c>
      <c r="Z36" s="15">
        <v>21.020980999999999</v>
      </c>
      <c r="AA36" s="15">
        <v>20.998139999999999</v>
      </c>
      <c r="AB36" s="15">
        <v>20.967237000000001</v>
      </c>
      <c r="AC36" s="15">
        <v>20.993082000000001</v>
      </c>
      <c r="AD36" s="15">
        <v>20.950932999999999</v>
      </c>
      <c r="AE36" s="15">
        <v>21.016569</v>
      </c>
      <c r="AF36" s="15">
        <v>20.968136000000001</v>
      </c>
      <c r="AG36" s="15">
        <v>21.000978</v>
      </c>
      <c r="AH36" s="15">
        <v>21.007781999999999</v>
      </c>
      <c r="AI36" s="15">
        <v>21.048528999999998</v>
      </c>
      <c r="AJ36" s="15">
        <v>21.043268000000001</v>
      </c>
    </row>
    <row r="37" spans="1:36" s="10" customFormat="1" ht="15" customHeight="1" x14ac:dyDescent="0.25">
      <c r="A37" s="14" t="s">
        <v>80</v>
      </c>
      <c r="B37" s="66"/>
      <c r="C37" s="15">
        <v>27.397648</v>
      </c>
      <c r="D37" s="15">
        <v>31.807039</v>
      </c>
      <c r="E37" s="15">
        <v>28.681298999999999</v>
      </c>
      <c r="F37" s="15">
        <v>27.403853999999999</v>
      </c>
      <c r="G37" s="15">
        <v>26.240317999999998</v>
      </c>
      <c r="H37" s="15">
        <v>25.908026</v>
      </c>
      <c r="I37" s="15">
        <v>25.779211</v>
      </c>
      <c r="J37" s="15">
        <v>25.594798999999998</v>
      </c>
      <c r="K37" s="15">
        <v>25.40279</v>
      </c>
      <c r="L37" s="15">
        <v>25.313230999999998</v>
      </c>
      <c r="M37" s="15">
        <v>24.920952</v>
      </c>
      <c r="N37" s="15">
        <v>24.80237</v>
      </c>
      <c r="O37" s="15">
        <v>24.548500000000001</v>
      </c>
      <c r="P37" s="15">
        <v>24.452555</v>
      </c>
      <c r="Q37" s="15">
        <v>24.502279000000001</v>
      </c>
      <c r="R37" s="15">
        <v>24.707820999999999</v>
      </c>
      <c r="S37" s="15">
        <v>24.932354</v>
      </c>
      <c r="T37" s="15">
        <v>25.149274999999999</v>
      </c>
      <c r="U37" s="15">
        <v>25.319766999999999</v>
      </c>
      <c r="V37" s="15">
        <v>25.475923999999999</v>
      </c>
      <c r="W37" s="15">
        <v>25.756032999999999</v>
      </c>
      <c r="X37" s="15">
        <v>25.890847999999998</v>
      </c>
      <c r="Y37" s="15">
        <v>25.979158000000002</v>
      </c>
      <c r="Z37" s="15">
        <v>25.941433</v>
      </c>
      <c r="AA37" s="15">
        <v>25.879725000000001</v>
      </c>
      <c r="AB37" s="15">
        <v>25.799914999999999</v>
      </c>
      <c r="AC37" s="15">
        <v>25.791360999999998</v>
      </c>
      <c r="AD37" s="15">
        <v>25.705912000000001</v>
      </c>
      <c r="AE37" s="15">
        <v>25.742037</v>
      </c>
      <c r="AF37" s="15">
        <v>25.651356</v>
      </c>
      <c r="AG37" s="15">
        <v>25.655861000000002</v>
      </c>
      <c r="AH37" s="15">
        <v>25.621248000000001</v>
      </c>
      <c r="AI37" s="15">
        <v>25.638497999999998</v>
      </c>
      <c r="AJ37" s="15">
        <v>25.605620999999999</v>
      </c>
    </row>
    <row r="38" spans="1:36" s="10" customFormat="1" ht="15" customHeight="1" x14ac:dyDescent="0.25">
      <c r="A38" s="14" t="s">
        <v>17</v>
      </c>
      <c r="B38" s="66"/>
      <c r="C38" s="15">
        <v>402.02453600000001</v>
      </c>
      <c r="D38" s="15">
        <v>426.780823</v>
      </c>
      <c r="E38" s="15">
        <v>423.84863300000001</v>
      </c>
      <c r="F38" s="15">
        <v>425.21887199999998</v>
      </c>
      <c r="G38" s="15">
        <v>419.35272200000003</v>
      </c>
      <c r="H38" s="15">
        <v>426.41372699999999</v>
      </c>
      <c r="I38" s="15">
        <v>433.24328600000001</v>
      </c>
      <c r="J38" s="15">
        <v>437.01904300000001</v>
      </c>
      <c r="K38" s="15">
        <v>441.45654300000001</v>
      </c>
      <c r="L38" s="15">
        <v>446.11416600000001</v>
      </c>
      <c r="M38" s="15">
        <v>445.93582199999997</v>
      </c>
      <c r="N38" s="15">
        <v>450.343658</v>
      </c>
      <c r="O38" s="15">
        <v>452.88439899999997</v>
      </c>
      <c r="P38" s="15">
        <v>456.30728099999999</v>
      </c>
      <c r="Q38" s="15">
        <v>450.26855499999999</v>
      </c>
      <c r="R38" s="15">
        <v>438.10247800000002</v>
      </c>
      <c r="S38" s="15">
        <v>422.171875</v>
      </c>
      <c r="T38" s="15">
        <v>409.21460000000002</v>
      </c>
      <c r="U38" s="15">
        <v>402.04669200000001</v>
      </c>
      <c r="V38" s="15">
        <v>399.88253800000001</v>
      </c>
      <c r="W38" s="15">
        <v>401.74383499999999</v>
      </c>
      <c r="X38" s="15">
        <v>403.66424599999999</v>
      </c>
      <c r="Y38" s="15">
        <v>405.56381199999998</v>
      </c>
      <c r="Z38" s="15">
        <v>406.33621199999999</v>
      </c>
      <c r="AA38" s="15">
        <v>406.80432100000002</v>
      </c>
      <c r="AB38" s="15">
        <v>407.20660400000003</v>
      </c>
      <c r="AC38" s="15">
        <v>408.670929</v>
      </c>
      <c r="AD38" s="15">
        <v>408.85235599999999</v>
      </c>
      <c r="AE38" s="15">
        <v>410.53042599999998</v>
      </c>
      <c r="AF38" s="15">
        <v>410.66149899999999</v>
      </c>
      <c r="AG38" s="15">
        <v>410.87762500000002</v>
      </c>
      <c r="AH38" s="15">
        <v>409.61926299999999</v>
      </c>
      <c r="AI38" s="15">
        <v>407.372253</v>
      </c>
      <c r="AJ38" s="15">
        <v>403.30136099999999</v>
      </c>
    </row>
    <row r="39" spans="1:36" s="10" customFormat="1" ht="15" customHeight="1" x14ac:dyDescent="0.25">
      <c r="A39" s="14" t="s">
        <v>19</v>
      </c>
      <c r="B39" s="66"/>
      <c r="C39" s="15">
        <v>495.52185100000003</v>
      </c>
      <c r="D39" s="15">
        <v>540.47119099999998</v>
      </c>
      <c r="E39" s="15">
        <v>569.85900900000001</v>
      </c>
      <c r="F39" s="15">
        <v>520.14410399999997</v>
      </c>
      <c r="G39" s="15">
        <v>488.568939</v>
      </c>
      <c r="H39" s="15">
        <v>483.69116200000002</v>
      </c>
      <c r="I39" s="15">
        <v>470.57714800000002</v>
      </c>
      <c r="J39" s="15">
        <v>470.71163899999999</v>
      </c>
      <c r="K39" s="15">
        <v>472.25436400000001</v>
      </c>
      <c r="L39" s="15">
        <v>473.703125</v>
      </c>
      <c r="M39" s="15">
        <v>472.021973</v>
      </c>
      <c r="N39" s="15">
        <v>474.587219</v>
      </c>
      <c r="O39" s="15">
        <v>473.379547</v>
      </c>
      <c r="P39" s="15">
        <v>476.39691199999999</v>
      </c>
      <c r="Q39" s="15">
        <v>478.95199600000001</v>
      </c>
      <c r="R39" s="15">
        <v>480.95929000000001</v>
      </c>
      <c r="S39" s="15">
        <v>483.50765999999999</v>
      </c>
      <c r="T39" s="15">
        <v>486.87539700000002</v>
      </c>
      <c r="U39" s="15">
        <v>487.81692500000003</v>
      </c>
      <c r="V39" s="15">
        <v>488.55419899999998</v>
      </c>
      <c r="W39" s="15">
        <v>492.58813500000002</v>
      </c>
      <c r="X39" s="15">
        <v>493.68356299999999</v>
      </c>
      <c r="Y39" s="15">
        <v>492.48727400000001</v>
      </c>
      <c r="Z39" s="15">
        <v>489.01364100000001</v>
      </c>
      <c r="AA39" s="15">
        <v>487.86322000000001</v>
      </c>
      <c r="AB39" s="15">
        <v>484.14608800000002</v>
      </c>
      <c r="AC39" s="15">
        <v>481.93725599999999</v>
      </c>
      <c r="AD39" s="15">
        <v>478.79937699999999</v>
      </c>
      <c r="AE39" s="15">
        <v>478.555969</v>
      </c>
      <c r="AF39" s="15">
        <v>474.72534200000001</v>
      </c>
      <c r="AG39" s="15">
        <v>473.29119900000001</v>
      </c>
      <c r="AH39" s="15">
        <v>470.645081</v>
      </c>
      <c r="AI39" s="15">
        <v>468.59680200000003</v>
      </c>
      <c r="AJ39" s="15">
        <v>465.86563100000001</v>
      </c>
    </row>
    <row r="40" spans="1:36" s="10" customFormat="1" ht="15" customHeight="1" x14ac:dyDescent="0.25">
      <c r="A40" s="14" t="s">
        <v>29</v>
      </c>
      <c r="B40" s="66"/>
      <c r="C40" s="15">
        <v>-28.499995999999999</v>
      </c>
      <c r="D40" s="15">
        <v>-13.899998</v>
      </c>
      <c r="E40" s="15">
        <v>-15.9</v>
      </c>
      <c r="F40" s="15">
        <v>-15.306457</v>
      </c>
      <c r="G40" s="15">
        <v>-15.716326</v>
      </c>
      <c r="H40" s="15">
        <v>-22.255413000000001</v>
      </c>
      <c r="I40" s="15">
        <v>-18.211872</v>
      </c>
      <c r="J40" s="15">
        <v>-18.239585999999999</v>
      </c>
      <c r="K40" s="15">
        <v>-16.720427999999998</v>
      </c>
      <c r="L40" s="15">
        <v>-15.814276</v>
      </c>
      <c r="M40" s="15">
        <v>-15.040997000000001</v>
      </c>
      <c r="N40" s="15">
        <v>-14.105052000000001</v>
      </c>
      <c r="O40" s="15">
        <v>-13.514708000000001</v>
      </c>
      <c r="P40" s="15">
        <v>-12.976782999999999</v>
      </c>
      <c r="Q40" s="15">
        <v>-12.450875</v>
      </c>
      <c r="R40" s="15">
        <v>-12.078194</v>
      </c>
      <c r="S40" s="15">
        <v>-11.685358000000001</v>
      </c>
      <c r="T40" s="15">
        <v>-11.315229</v>
      </c>
      <c r="U40" s="15">
        <v>-11.125152</v>
      </c>
      <c r="V40" s="15">
        <v>-10.952779</v>
      </c>
      <c r="W40" s="15">
        <v>-10.715007999999999</v>
      </c>
      <c r="X40" s="15">
        <v>-10.522318</v>
      </c>
      <c r="Y40" s="15">
        <v>-10.350868</v>
      </c>
      <c r="Z40" s="15">
        <v>-10.295553</v>
      </c>
      <c r="AA40" s="15">
        <v>-10.215157</v>
      </c>
      <c r="AB40" s="15">
        <v>-10.177678</v>
      </c>
      <c r="AC40" s="15">
        <v>-10.082893</v>
      </c>
      <c r="AD40" s="15">
        <v>-10.065305</v>
      </c>
      <c r="AE40" s="15">
        <v>-9.9291210000000003</v>
      </c>
      <c r="AF40" s="15">
        <v>-9.9308619999999994</v>
      </c>
      <c r="AG40" s="15">
        <v>-9.830095</v>
      </c>
      <c r="AH40" s="15">
        <v>-9.8104099999999992</v>
      </c>
      <c r="AI40" s="15">
        <v>-9.7517399999999999</v>
      </c>
      <c r="AJ40" s="15">
        <v>-9.7438549999999999</v>
      </c>
    </row>
    <row r="41" spans="1:36" s="10" customFormat="1" ht="15" customHeight="1" x14ac:dyDescent="0.25">
      <c r="A41" s="14" t="s">
        <v>18</v>
      </c>
      <c r="B41" s="66"/>
      <c r="C41" s="15">
        <v>97.063796999999994</v>
      </c>
      <c r="D41" s="15">
        <v>93.0672</v>
      </c>
      <c r="E41" s="15">
        <v>91.388251999999994</v>
      </c>
      <c r="F41" s="15">
        <v>88.012694999999994</v>
      </c>
      <c r="G41" s="15">
        <v>85.937408000000005</v>
      </c>
      <c r="H41" s="15">
        <v>87.760315000000006</v>
      </c>
      <c r="I41" s="15">
        <v>87.481505999999996</v>
      </c>
      <c r="J41" s="15">
        <v>87.421020999999996</v>
      </c>
      <c r="K41" s="15">
        <v>87.927963000000005</v>
      </c>
      <c r="L41" s="15">
        <v>87.353638000000004</v>
      </c>
      <c r="M41" s="15">
        <v>86.147278</v>
      </c>
      <c r="N41" s="15">
        <v>85.769690999999995</v>
      </c>
      <c r="O41" s="15">
        <v>84.967819000000006</v>
      </c>
      <c r="P41" s="15">
        <v>83.905060000000006</v>
      </c>
      <c r="Q41" s="15">
        <v>83.081917000000004</v>
      </c>
      <c r="R41" s="15">
        <v>82.180588</v>
      </c>
      <c r="S41" s="15">
        <v>81.521973000000003</v>
      </c>
      <c r="T41" s="15">
        <v>80.830994000000004</v>
      </c>
      <c r="U41" s="15">
        <v>79.832213999999993</v>
      </c>
      <c r="V41" s="15">
        <v>78.627044999999995</v>
      </c>
      <c r="W41" s="15">
        <v>77.900954999999996</v>
      </c>
      <c r="X41" s="15">
        <v>76.652794</v>
      </c>
      <c r="Y41" s="15">
        <v>75.109650000000002</v>
      </c>
      <c r="Z41" s="15">
        <v>73.216369999999998</v>
      </c>
      <c r="AA41" s="15">
        <v>71.567245</v>
      </c>
      <c r="AB41" s="15">
        <v>69.573868000000004</v>
      </c>
      <c r="AC41" s="15">
        <v>67.788452000000007</v>
      </c>
      <c r="AD41" s="15">
        <v>65.851737999999997</v>
      </c>
      <c r="AE41" s="15">
        <v>64.318161000000003</v>
      </c>
      <c r="AF41" s="15">
        <v>62.404998999999997</v>
      </c>
      <c r="AG41" s="15">
        <v>60.858016999999997</v>
      </c>
      <c r="AH41" s="15">
        <v>59.164467000000002</v>
      </c>
      <c r="AI41" s="15">
        <v>57.609119</v>
      </c>
      <c r="AJ41" s="15">
        <v>56.007613999999997</v>
      </c>
    </row>
    <row r="42" spans="1:36" s="10" customFormat="1" ht="15" customHeight="1" x14ac:dyDescent="0.25">
      <c r="A42" s="14" t="s">
        <v>20</v>
      </c>
      <c r="B42" s="66"/>
      <c r="C42" s="15">
        <v>564.08563200000003</v>
      </c>
      <c r="D42" s="15">
        <v>619.63836700000002</v>
      </c>
      <c r="E42" s="15">
        <v>645.34722899999997</v>
      </c>
      <c r="F42" s="15">
        <v>592.85034199999996</v>
      </c>
      <c r="G42" s="15">
        <v>558.79003899999998</v>
      </c>
      <c r="H42" s="15">
        <v>549.19604500000003</v>
      </c>
      <c r="I42" s="15">
        <v>539.84680200000003</v>
      </c>
      <c r="J42" s="15">
        <v>539.89306599999998</v>
      </c>
      <c r="K42" s="15">
        <v>543.46191399999998</v>
      </c>
      <c r="L42" s="15">
        <v>545.24249299999997</v>
      </c>
      <c r="M42" s="15">
        <v>543.12829599999998</v>
      </c>
      <c r="N42" s="15">
        <v>546.251892</v>
      </c>
      <c r="O42" s="15">
        <v>544.83264199999996</v>
      </c>
      <c r="P42" s="15">
        <v>547.32519500000001</v>
      </c>
      <c r="Q42" s="15">
        <v>549.58306900000002</v>
      </c>
      <c r="R42" s="15">
        <v>551.06170699999996</v>
      </c>
      <c r="S42" s="15">
        <v>553.34423800000002</v>
      </c>
      <c r="T42" s="15">
        <v>556.39117399999998</v>
      </c>
      <c r="U42" s="15">
        <v>556.52398700000003</v>
      </c>
      <c r="V42" s="15">
        <v>556.22845500000005</v>
      </c>
      <c r="W42" s="15">
        <v>559.77410899999995</v>
      </c>
      <c r="X42" s="15">
        <v>559.81402600000001</v>
      </c>
      <c r="Y42" s="15">
        <v>557.24609399999997</v>
      </c>
      <c r="Z42" s="15">
        <v>551.93444799999997</v>
      </c>
      <c r="AA42" s="15">
        <v>549.21533199999999</v>
      </c>
      <c r="AB42" s="15">
        <v>543.54229699999996</v>
      </c>
      <c r="AC42" s="15">
        <v>539.64282200000002</v>
      </c>
      <c r="AD42" s="15">
        <v>534.58581500000003</v>
      </c>
      <c r="AE42" s="15">
        <v>532.94500700000003</v>
      </c>
      <c r="AF42" s="15">
        <v>527.19946300000004</v>
      </c>
      <c r="AG42" s="15">
        <v>524.31909199999996</v>
      </c>
      <c r="AH42" s="15">
        <v>519.999146</v>
      </c>
      <c r="AI42" s="15">
        <v>516.45416299999999</v>
      </c>
      <c r="AJ42" s="15">
        <v>512.12939500000005</v>
      </c>
    </row>
    <row r="43" spans="1:36" s="10" customFormat="1" ht="15" customHeight="1" x14ac:dyDescent="0.25">
      <c r="A43" s="14" t="s">
        <v>21</v>
      </c>
      <c r="B43" s="66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</row>
    <row r="44" spans="1:36" s="10" customFormat="1" ht="15" customHeight="1" x14ac:dyDescent="0.25">
      <c r="A44" s="14" t="s">
        <v>22</v>
      </c>
      <c r="B44" s="66"/>
      <c r="C44" s="15">
        <v>204.66700700000001</v>
      </c>
      <c r="D44" s="15">
        <v>212.93121300000001</v>
      </c>
      <c r="E44" s="15">
        <v>210.07704200000001</v>
      </c>
      <c r="F44" s="15">
        <v>210.68746899999999</v>
      </c>
      <c r="G44" s="15">
        <v>208.760605</v>
      </c>
      <c r="H44" s="15">
        <v>212.422684</v>
      </c>
      <c r="I44" s="15">
        <v>215.763184</v>
      </c>
      <c r="J44" s="15">
        <v>218.73614499999999</v>
      </c>
      <c r="K44" s="15">
        <v>221.697205</v>
      </c>
      <c r="L44" s="15">
        <v>224.004593</v>
      </c>
      <c r="M44" s="15">
        <v>223.91958600000001</v>
      </c>
      <c r="N44" s="15">
        <v>225.889816</v>
      </c>
      <c r="O44" s="15">
        <v>226.837997</v>
      </c>
      <c r="P44" s="15">
        <v>227.353928</v>
      </c>
      <c r="Q44" s="15">
        <v>228.361435</v>
      </c>
      <c r="R44" s="15">
        <v>229.52487199999999</v>
      </c>
      <c r="S44" s="15">
        <v>230.61575300000001</v>
      </c>
      <c r="T44" s="15">
        <v>231.86943099999999</v>
      </c>
      <c r="U44" s="15">
        <v>232.85067699999999</v>
      </c>
      <c r="V44" s="15">
        <v>233.75715600000001</v>
      </c>
      <c r="W44" s="15">
        <v>235.382599</v>
      </c>
      <c r="X44" s="15">
        <v>236.06390400000001</v>
      </c>
      <c r="Y44" s="15">
        <v>236.247086</v>
      </c>
      <c r="Z44" s="15">
        <v>235.58978300000001</v>
      </c>
      <c r="AA44" s="15">
        <v>234.67681899999999</v>
      </c>
      <c r="AB44" s="15">
        <v>233.654709</v>
      </c>
      <c r="AC44" s="15">
        <v>233.125046</v>
      </c>
      <c r="AD44" s="15">
        <v>231.97869900000001</v>
      </c>
      <c r="AE44" s="15">
        <v>231.70005800000001</v>
      </c>
      <c r="AF44" s="15">
        <v>230.50187700000001</v>
      </c>
      <c r="AG44" s="15">
        <v>229.86090100000001</v>
      </c>
      <c r="AH44" s="15">
        <v>228.84429900000001</v>
      </c>
      <c r="AI44" s="15">
        <v>227.97718800000001</v>
      </c>
      <c r="AJ44" s="15">
        <v>226.712189</v>
      </c>
    </row>
    <row r="45" spans="1:36" s="10" customFormat="1" ht="15" customHeight="1" x14ac:dyDescent="0.2">
      <c r="A45" s="16" t="s">
        <v>1</v>
      </c>
      <c r="B45" s="87"/>
      <c r="C45" s="17">
        <v>1198.1748050000001</v>
      </c>
      <c r="D45" s="17">
        <v>1291.157471</v>
      </c>
      <c r="E45" s="17">
        <v>1307.9542240000001</v>
      </c>
      <c r="F45" s="17">
        <v>1256.1606449999999</v>
      </c>
      <c r="G45" s="17">
        <v>1213.143677</v>
      </c>
      <c r="H45" s="17">
        <v>1213.9404300000001</v>
      </c>
      <c r="I45" s="17">
        <v>1214.6324460000001</v>
      </c>
      <c r="J45" s="17">
        <v>1221.2430420000001</v>
      </c>
      <c r="K45" s="17">
        <v>1232.018433</v>
      </c>
      <c r="L45" s="17">
        <v>1240.674438</v>
      </c>
      <c r="M45" s="17">
        <v>1237.904663</v>
      </c>
      <c r="N45" s="17">
        <v>1247.28772</v>
      </c>
      <c r="O45" s="17">
        <v>1249.1035159999999</v>
      </c>
      <c r="P45" s="17">
        <v>1255.4389650000001</v>
      </c>
      <c r="Q45" s="17">
        <v>1252.715332</v>
      </c>
      <c r="R45" s="17">
        <v>1243.396851</v>
      </c>
      <c r="S45" s="17">
        <v>1231.0642089999999</v>
      </c>
      <c r="T45" s="17">
        <v>1222.6245120000001</v>
      </c>
      <c r="U45" s="17">
        <v>1216.7410890000001</v>
      </c>
      <c r="V45" s="17">
        <v>1215.3439940000001</v>
      </c>
      <c r="W45" s="17">
        <v>1222.656616</v>
      </c>
      <c r="X45" s="17">
        <v>1225.4329829999999</v>
      </c>
      <c r="Y45" s="17">
        <v>1225.0361330000001</v>
      </c>
      <c r="Z45" s="17">
        <v>1219.80188</v>
      </c>
      <c r="AA45" s="17">
        <v>1216.576172</v>
      </c>
      <c r="AB45" s="17">
        <v>1210.2036129999999</v>
      </c>
      <c r="AC45" s="17">
        <v>1207.230225</v>
      </c>
      <c r="AD45" s="17">
        <v>1201.122803</v>
      </c>
      <c r="AE45" s="17">
        <v>1200.9174800000001</v>
      </c>
      <c r="AF45" s="17">
        <v>1194.0141599999999</v>
      </c>
      <c r="AG45" s="17">
        <v>1190.713501</v>
      </c>
      <c r="AH45" s="17">
        <v>1184.0839840000001</v>
      </c>
      <c r="AI45" s="17">
        <v>1177.442139</v>
      </c>
      <c r="AJ45" s="17">
        <v>1167.7485349999999</v>
      </c>
    </row>
    <row r="46" spans="1:36" s="9" customFormat="1" x14ac:dyDescent="0.25">
      <c r="A46" s="5" t="s">
        <v>84</v>
      </c>
      <c r="B46" s="5"/>
    </row>
    <row r="47" spans="1:36" s="29" customFormat="1" x14ac:dyDescent="0.25">
      <c r="A47" s="28" t="s">
        <v>108</v>
      </c>
      <c r="B47" s="28"/>
    </row>
    <row r="48" spans="1:36" s="10" customFormat="1" ht="15" customHeight="1" x14ac:dyDescent="0.25">
      <c r="A48" s="14" t="s">
        <v>30</v>
      </c>
      <c r="B48" s="66">
        <f>About!C71</f>
        <v>0</v>
      </c>
      <c r="C48" s="15">
        <v>2.635589</v>
      </c>
      <c r="D48" s="15">
        <v>1.9977309999999999</v>
      </c>
      <c r="E48" s="15">
        <v>2.2632029999999999</v>
      </c>
      <c r="F48" s="15">
        <v>2.1193610000000001</v>
      </c>
      <c r="G48" s="15">
        <v>2.003241</v>
      </c>
      <c r="H48" s="15">
        <v>1.8978489999999999</v>
      </c>
      <c r="I48" s="15">
        <v>1.798049</v>
      </c>
      <c r="J48" s="15">
        <v>1.711508</v>
      </c>
      <c r="K48" s="15">
        <v>1.8030900000000001</v>
      </c>
      <c r="L48" s="15">
        <v>1.790932</v>
      </c>
      <c r="M48" s="15">
        <v>1.765401</v>
      </c>
      <c r="N48" s="15">
        <v>1.7881020000000001</v>
      </c>
      <c r="O48" s="15">
        <v>1.767868</v>
      </c>
      <c r="P48" s="15">
        <v>1.7622770000000001</v>
      </c>
      <c r="Q48" s="15">
        <v>1.738184</v>
      </c>
      <c r="R48" s="15">
        <v>1.7588429999999999</v>
      </c>
      <c r="S48" s="15">
        <v>1.7658430000000001</v>
      </c>
      <c r="T48" s="15">
        <v>1.7449330000000001</v>
      </c>
      <c r="U48" s="15">
        <v>1.736132</v>
      </c>
      <c r="V48" s="15">
        <v>1.7309099999999999</v>
      </c>
      <c r="W48" s="15">
        <v>1.7204710000000001</v>
      </c>
      <c r="X48" s="15">
        <v>1.7149650000000001</v>
      </c>
      <c r="Y48" s="15">
        <v>1.6978949999999999</v>
      </c>
      <c r="Z48" s="15">
        <v>1.6891890000000001</v>
      </c>
      <c r="AA48" s="15">
        <v>1.6678120000000001</v>
      </c>
      <c r="AB48" s="15">
        <v>1.6506689999999999</v>
      </c>
      <c r="AC48" s="15">
        <v>1.64459</v>
      </c>
      <c r="AD48" s="15">
        <v>1.655937</v>
      </c>
      <c r="AE48" s="15">
        <v>1.655767</v>
      </c>
      <c r="AF48" s="15">
        <v>1.658949</v>
      </c>
      <c r="AG48" s="15">
        <v>1.664099</v>
      </c>
      <c r="AH48" s="15">
        <v>1.691459</v>
      </c>
      <c r="AI48" s="15">
        <v>1.7051719999999999</v>
      </c>
      <c r="AJ48" s="15">
        <v>1.723298</v>
      </c>
    </row>
    <row r="49" spans="1:37" s="10" customFormat="1" ht="15" customHeight="1" x14ac:dyDescent="0.25">
      <c r="A49" s="14" t="s">
        <v>31</v>
      </c>
      <c r="B49" s="66">
        <f>About!C70</f>
        <v>0</v>
      </c>
      <c r="C49" s="15">
        <v>43.181739999999998</v>
      </c>
      <c r="D49" s="15">
        <v>45.245972000000002</v>
      </c>
      <c r="E49" s="15">
        <v>49.772689999999997</v>
      </c>
      <c r="F49" s="15">
        <v>50.325068999999999</v>
      </c>
      <c r="G49" s="15">
        <v>52.480483999999997</v>
      </c>
      <c r="H49" s="15">
        <v>54.631247999999999</v>
      </c>
      <c r="I49" s="15">
        <v>55.892882999999998</v>
      </c>
      <c r="J49" s="15">
        <v>57.659846999999999</v>
      </c>
      <c r="K49" s="15">
        <v>59.206524000000002</v>
      </c>
      <c r="L49" s="15">
        <v>60.365814</v>
      </c>
      <c r="M49" s="15">
        <v>62.404274000000001</v>
      </c>
      <c r="N49" s="15">
        <v>63.900379000000001</v>
      </c>
      <c r="O49" s="15">
        <v>65.855507000000003</v>
      </c>
      <c r="P49" s="15">
        <v>66.916092000000006</v>
      </c>
      <c r="Q49" s="15">
        <v>68.418448999999995</v>
      </c>
      <c r="R49" s="15">
        <v>70.226912999999996</v>
      </c>
      <c r="S49" s="15">
        <v>71.974945000000005</v>
      </c>
      <c r="T49" s="15">
        <v>72.876587000000001</v>
      </c>
      <c r="U49" s="15">
        <v>74.686615000000003</v>
      </c>
      <c r="V49" s="15">
        <v>77.012352000000007</v>
      </c>
      <c r="W49" s="15">
        <v>78.196297000000001</v>
      </c>
      <c r="X49" s="15">
        <v>80.897216999999998</v>
      </c>
      <c r="Y49" s="15">
        <v>83.069000000000003</v>
      </c>
      <c r="Z49" s="15">
        <v>85.072845000000001</v>
      </c>
      <c r="AA49" s="15">
        <v>87.620148</v>
      </c>
      <c r="AB49" s="15">
        <v>90.441779999999994</v>
      </c>
      <c r="AC49" s="15">
        <v>91.922759999999997</v>
      </c>
      <c r="AD49" s="15">
        <v>94.446205000000006</v>
      </c>
      <c r="AE49" s="15">
        <v>96.599632</v>
      </c>
      <c r="AF49" s="15">
        <v>99.133521999999999</v>
      </c>
      <c r="AG49" s="15">
        <v>101.717522</v>
      </c>
      <c r="AH49" s="15">
        <v>105.205315</v>
      </c>
      <c r="AI49" s="15">
        <v>107.27510100000001</v>
      </c>
      <c r="AJ49" s="15">
        <v>110.05159</v>
      </c>
    </row>
    <row r="50" spans="1:37" s="10" customFormat="1" ht="15" customHeight="1" x14ac:dyDescent="0.25">
      <c r="A50" s="14" t="s">
        <v>85</v>
      </c>
      <c r="B50" s="66">
        <f>About!C67</f>
        <v>0</v>
      </c>
      <c r="C50" s="15">
        <v>19.115832999999999</v>
      </c>
      <c r="D50" s="15">
        <v>21.487525999999999</v>
      </c>
      <c r="E50" s="15">
        <v>19.669363000000001</v>
      </c>
      <c r="F50" s="15">
        <v>8.0593330000000005</v>
      </c>
      <c r="G50" s="15">
        <v>7.8534499999999996</v>
      </c>
      <c r="H50" s="15">
        <v>7.7194000000000003</v>
      </c>
      <c r="I50" s="15">
        <v>7.5779769999999997</v>
      </c>
      <c r="J50" s="15">
        <v>7.4535299999999998</v>
      </c>
      <c r="K50" s="15">
        <v>7.5303089999999999</v>
      </c>
      <c r="L50" s="15">
        <v>7.4947049999999997</v>
      </c>
      <c r="M50" s="15">
        <v>7.4894509999999999</v>
      </c>
      <c r="N50" s="15">
        <v>7.536842</v>
      </c>
      <c r="O50" s="15">
        <v>7.5779370000000004</v>
      </c>
      <c r="P50" s="15">
        <v>7.5590380000000001</v>
      </c>
      <c r="Q50" s="15">
        <v>7.5526350000000004</v>
      </c>
      <c r="R50" s="15">
        <v>7.5817680000000003</v>
      </c>
      <c r="S50" s="15">
        <v>7.5894570000000003</v>
      </c>
      <c r="T50" s="15">
        <v>7.5472260000000002</v>
      </c>
      <c r="U50" s="15">
        <v>7.547339</v>
      </c>
      <c r="V50" s="15">
        <v>7.5569660000000001</v>
      </c>
      <c r="W50" s="15">
        <v>7.5524820000000004</v>
      </c>
      <c r="X50" s="15">
        <v>7.5835460000000001</v>
      </c>
      <c r="Y50" s="15">
        <v>7.5757580000000004</v>
      </c>
      <c r="Z50" s="15">
        <v>7.5659619999999999</v>
      </c>
      <c r="AA50" s="15">
        <v>7.5646279999999999</v>
      </c>
      <c r="AB50" s="15">
        <v>7.5650250000000003</v>
      </c>
      <c r="AC50" s="15">
        <v>7.551628</v>
      </c>
      <c r="AD50" s="15">
        <v>7.5897170000000003</v>
      </c>
      <c r="AE50" s="15">
        <v>7.6095430000000004</v>
      </c>
      <c r="AF50" s="15">
        <v>7.6475410000000004</v>
      </c>
      <c r="AG50" s="15">
        <v>7.6915009999999997</v>
      </c>
      <c r="AH50" s="15">
        <v>7.7759080000000003</v>
      </c>
      <c r="AI50" s="15">
        <v>7.8143979999999997</v>
      </c>
      <c r="AJ50" s="15">
        <v>7.8686980000000002</v>
      </c>
    </row>
    <row r="51" spans="1:37" s="10" customFormat="1" ht="15" customHeight="1" x14ac:dyDescent="0.25">
      <c r="A51" s="14" t="s">
        <v>32</v>
      </c>
      <c r="B51" s="66">
        <f>About!C73</f>
        <v>0</v>
      </c>
      <c r="C51" s="15">
        <v>25.477810000000002</v>
      </c>
      <c r="D51" s="15">
        <v>22.843771</v>
      </c>
      <c r="E51" s="15">
        <v>27.724371000000001</v>
      </c>
      <c r="F51" s="15">
        <v>24.374963999999999</v>
      </c>
      <c r="G51" s="15">
        <v>21.463256999999999</v>
      </c>
      <c r="H51" s="15">
        <v>19.501622999999999</v>
      </c>
      <c r="I51" s="15">
        <v>17.839379999999998</v>
      </c>
      <c r="J51" s="15">
        <v>16.357285000000001</v>
      </c>
      <c r="K51" s="15">
        <v>17.288792000000001</v>
      </c>
      <c r="L51" s="15">
        <v>17.044001000000002</v>
      </c>
      <c r="M51" s="15">
        <v>16.442917000000001</v>
      </c>
      <c r="N51" s="15">
        <v>16.668434000000001</v>
      </c>
      <c r="O51" s="15">
        <v>16.386232</v>
      </c>
      <c r="P51" s="15">
        <v>16.201965000000001</v>
      </c>
      <c r="Q51" s="15">
        <v>15.826586000000001</v>
      </c>
      <c r="R51" s="15">
        <v>16.008109999999999</v>
      </c>
      <c r="S51" s="15">
        <v>15.91747</v>
      </c>
      <c r="T51" s="15">
        <v>15.733362</v>
      </c>
      <c r="U51" s="15">
        <v>15.571637000000001</v>
      </c>
      <c r="V51" s="15">
        <v>15.445834</v>
      </c>
      <c r="W51" s="15">
        <v>15.379106</v>
      </c>
      <c r="X51" s="15">
        <v>15.242486</v>
      </c>
      <c r="Y51" s="15">
        <v>15.041518</v>
      </c>
      <c r="Z51" s="15">
        <v>14.925312</v>
      </c>
      <c r="AA51" s="15">
        <v>14.714753999999999</v>
      </c>
      <c r="AB51" s="15">
        <v>14.552113</v>
      </c>
      <c r="AC51" s="15">
        <v>14.5472</v>
      </c>
      <c r="AD51" s="15">
        <v>14.746506</v>
      </c>
      <c r="AE51" s="15">
        <v>14.811648999999999</v>
      </c>
      <c r="AF51" s="15">
        <v>14.911763000000001</v>
      </c>
      <c r="AG51" s="15">
        <v>15.040013999999999</v>
      </c>
      <c r="AH51" s="15">
        <v>15.445525999999999</v>
      </c>
      <c r="AI51" s="15">
        <v>15.689363</v>
      </c>
      <c r="AJ51" s="15">
        <v>15.961023000000001</v>
      </c>
    </row>
    <row r="52" spans="1:37" s="10" customFormat="1" ht="15" customHeight="1" x14ac:dyDescent="0.25">
      <c r="A52" s="14" t="s">
        <v>33</v>
      </c>
      <c r="B52" s="66">
        <f>About!C75</f>
        <v>0</v>
      </c>
      <c r="C52" s="15">
        <v>185.09726000000001</v>
      </c>
      <c r="D52" s="15">
        <v>172.880402</v>
      </c>
      <c r="E52" s="15">
        <v>188.857742</v>
      </c>
      <c r="F52" s="15">
        <v>164.777039</v>
      </c>
      <c r="G52" s="15">
        <v>144.47254899999999</v>
      </c>
      <c r="H52" s="15">
        <v>130.805115</v>
      </c>
      <c r="I52" s="15">
        <v>118.65836299999999</v>
      </c>
      <c r="J52" s="15">
        <v>108.206177</v>
      </c>
      <c r="K52" s="15">
        <v>112.19910400000001</v>
      </c>
      <c r="L52" s="15">
        <v>109.635445</v>
      </c>
      <c r="M52" s="15">
        <v>105.822159</v>
      </c>
      <c r="N52" s="15">
        <v>105.898087</v>
      </c>
      <c r="O52" s="15">
        <v>103.00573</v>
      </c>
      <c r="P52" s="15">
        <v>102.161072</v>
      </c>
      <c r="Q52" s="15">
        <v>99.987792999999996</v>
      </c>
      <c r="R52" s="15">
        <v>101.265518</v>
      </c>
      <c r="S52" s="15">
        <v>101.463646</v>
      </c>
      <c r="T52" s="15">
        <v>99.908225999999999</v>
      </c>
      <c r="U52" s="15">
        <v>99.151955000000001</v>
      </c>
      <c r="V52" s="15">
        <v>98.695617999999996</v>
      </c>
      <c r="W52" s="15">
        <v>97.769638</v>
      </c>
      <c r="X52" s="15">
        <v>97.097206</v>
      </c>
      <c r="Y52" s="15">
        <v>95.866416999999998</v>
      </c>
      <c r="Z52" s="15">
        <v>95.360275000000001</v>
      </c>
      <c r="AA52" s="15">
        <v>93.928641999999996</v>
      </c>
      <c r="AB52" s="15">
        <v>92.927834000000004</v>
      </c>
      <c r="AC52" s="15">
        <v>92.679931999999994</v>
      </c>
      <c r="AD52" s="15">
        <v>93.720153999999994</v>
      </c>
      <c r="AE52" s="15">
        <v>93.873917000000006</v>
      </c>
      <c r="AF52" s="15">
        <v>94.234718000000001</v>
      </c>
      <c r="AG52" s="15">
        <v>94.776909000000003</v>
      </c>
      <c r="AH52" s="15">
        <v>97.028267</v>
      </c>
      <c r="AI52" s="15">
        <v>98.183266000000003</v>
      </c>
      <c r="AJ52" s="15">
        <v>99.663719</v>
      </c>
    </row>
    <row r="53" spans="1:37" s="10" customFormat="1" ht="15" customHeight="1" x14ac:dyDescent="0.25">
      <c r="A53" s="14" t="s">
        <v>86</v>
      </c>
      <c r="B53" s="66"/>
      <c r="C53" s="15">
        <v>275.50824</v>
      </c>
      <c r="D53" s="15">
        <v>264.45541400000002</v>
      </c>
      <c r="E53" s="15">
        <v>288.28735399999999</v>
      </c>
      <c r="F53" s="15">
        <v>249.65576200000001</v>
      </c>
      <c r="G53" s="15">
        <v>228.27297999999999</v>
      </c>
      <c r="H53" s="15">
        <v>214.55523700000001</v>
      </c>
      <c r="I53" s="15">
        <v>201.76666299999999</v>
      </c>
      <c r="J53" s="15">
        <v>191.38833600000001</v>
      </c>
      <c r="K53" s="15">
        <v>198.02783199999999</v>
      </c>
      <c r="L53" s="15">
        <v>196.33090200000001</v>
      </c>
      <c r="M53" s="15">
        <v>193.924194</v>
      </c>
      <c r="N53" s="15">
        <v>195.79184000000001</v>
      </c>
      <c r="O53" s="15">
        <v>194.59326200000001</v>
      </c>
      <c r="P53" s="15">
        <v>194.60043300000001</v>
      </c>
      <c r="Q53" s="15">
        <v>193.523651</v>
      </c>
      <c r="R53" s="15">
        <v>196.84115600000001</v>
      </c>
      <c r="S53" s="15">
        <v>198.711365</v>
      </c>
      <c r="T53" s="15">
        <v>197.81033300000001</v>
      </c>
      <c r="U53" s="15">
        <v>198.69368</v>
      </c>
      <c r="V53" s="15">
        <v>200.44168099999999</v>
      </c>
      <c r="W53" s="15">
        <v>200.61799600000001</v>
      </c>
      <c r="X53" s="15">
        <v>202.53543099999999</v>
      </c>
      <c r="Y53" s="15">
        <v>203.250595</v>
      </c>
      <c r="Z53" s="15">
        <v>204.613586</v>
      </c>
      <c r="AA53" s="15">
        <v>205.49598700000001</v>
      </c>
      <c r="AB53" s="15">
        <v>207.13742099999999</v>
      </c>
      <c r="AC53" s="15">
        <v>208.346115</v>
      </c>
      <c r="AD53" s="15">
        <v>212.15850800000001</v>
      </c>
      <c r="AE53" s="15">
        <v>214.55050700000001</v>
      </c>
      <c r="AF53" s="15">
        <v>217.586502</v>
      </c>
      <c r="AG53" s="15">
        <v>220.89004499999999</v>
      </c>
      <c r="AH53" s="15">
        <v>227.14648399999999</v>
      </c>
      <c r="AI53" s="15">
        <v>230.66729699999999</v>
      </c>
      <c r="AJ53" s="15">
        <v>235.26834099999999</v>
      </c>
    </row>
    <row r="54" spans="1:37" s="10" customFormat="1" ht="15" customHeight="1" x14ac:dyDescent="0.25">
      <c r="A54" s="14" t="s">
        <v>34</v>
      </c>
      <c r="B54" s="66"/>
      <c r="C54" s="15">
        <v>2316.1728520000001</v>
      </c>
      <c r="D54" s="15">
        <v>2420.3298340000001</v>
      </c>
      <c r="E54" s="15">
        <v>2420.9914549999999</v>
      </c>
      <c r="F54" s="15">
        <v>2522.5664059999999</v>
      </c>
      <c r="G54" s="15">
        <v>2650.9101559999999</v>
      </c>
      <c r="H54" s="15">
        <v>2741.0429690000001</v>
      </c>
      <c r="I54" s="15">
        <v>2808.6064449999999</v>
      </c>
      <c r="J54" s="15">
        <v>2883.1655270000001</v>
      </c>
      <c r="K54" s="15">
        <v>2894.5170899999998</v>
      </c>
      <c r="L54" s="15">
        <v>2915.5959469999998</v>
      </c>
      <c r="M54" s="15">
        <v>2973.8901369999999</v>
      </c>
      <c r="N54" s="15">
        <v>2993.9526369999999</v>
      </c>
      <c r="O54" s="15">
        <v>3035.569336</v>
      </c>
      <c r="P54" s="15">
        <v>3037.8032229999999</v>
      </c>
      <c r="Q54" s="15">
        <v>3058.7822270000001</v>
      </c>
      <c r="R54" s="15">
        <v>3067.576904</v>
      </c>
      <c r="S54" s="15">
        <v>3075.4580080000001</v>
      </c>
      <c r="T54" s="15">
        <v>3065.4167480000001</v>
      </c>
      <c r="U54" s="15">
        <v>3074.6601559999999</v>
      </c>
      <c r="V54" s="15">
        <v>3091.5344239999999</v>
      </c>
      <c r="W54" s="15">
        <v>3090.8637699999999</v>
      </c>
      <c r="X54" s="15">
        <v>3115.8842770000001</v>
      </c>
      <c r="Y54" s="15">
        <v>3129.4350589999999</v>
      </c>
      <c r="Z54" s="15">
        <v>3133.8671880000002</v>
      </c>
      <c r="AA54" s="15">
        <v>3151.9785160000001</v>
      </c>
      <c r="AB54" s="15">
        <v>3172.3666990000002</v>
      </c>
      <c r="AC54" s="15">
        <v>3167.4072270000001</v>
      </c>
      <c r="AD54" s="15">
        <v>3176.6628420000002</v>
      </c>
      <c r="AE54" s="15">
        <v>3182.7114259999998</v>
      </c>
      <c r="AF54" s="15">
        <v>3194.4262699999999</v>
      </c>
      <c r="AG54" s="15">
        <v>3206.189453</v>
      </c>
      <c r="AH54" s="15">
        <v>3225.3940429999998</v>
      </c>
      <c r="AI54" s="15">
        <v>3228.3696289999998</v>
      </c>
      <c r="AJ54" s="15">
        <v>3245.5859380000002</v>
      </c>
    </row>
    <row r="55" spans="1:37" s="10" customFormat="1" ht="15" customHeight="1" x14ac:dyDescent="0.25">
      <c r="A55" s="14" t="s">
        <v>35</v>
      </c>
      <c r="B55" s="66"/>
      <c r="C55" s="15">
        <v>56.570048999999997</v>
      </c>
      <c r="D55" s="15">
        <v>51.747002000000002</v>
      </c>
      <c r="E55" s="15">
        <v>51.339401000000002</v>
      </c>
      <c r="F55" s="15">
        <v>52.970633999999997</v>
      </c>
      <c r="G55" s="15">
        <v>54.83567</v>
      </c>
      <c r="H55" s="15">
        <v>55.827835</v>
      </c>
      <c r="I55" s="15">
        <v>56.740890999999998</v>
      </c>
      <c r="J55" s="15">
        <v>57.742919999999998</v>
      </c>
      <c r="K55" s="15">
        <v>58.677005999999999</v>
      </c>
      <c r="L55" s="15">
        <v>59.118789999999997</v>
      </c>
      <c r="M55" s="15">
        <v>59.725822000000001</v>
      </c>
      <c r="N55" s="15">
        <v>60.208571999999997</v>
      </c>
      <c r="O55" s="15">
        <v>60.770485000000001</v>
      </c>
      <c r="P55" s="15">
        <v>60.744475999999999</v>
      </c>
      <c r="Q55" s="15">
        <v>60.779654999999998</v>
      </c>
      <c r="R55" s="15">
        <v>60.843513000000002</v>
      </c>
      <c r="S55" s="15">
        <v>60.885323</v>
      </c>
      <c r="T55" s="15">
        <v>60.781647</v>
      </c>
      <c r="U55" s="15">
        <v>60.809348999999997</v>
      </c>
      <c r="V55" s="15">
        <v>60.882607</v>
      </c>
      <c r="W55" s="15">
        <v>60.824939999999998</v>
      </c>
      <c r="X55" s="15">
        <v>60.928325999999998</v>
      </c>
      <c r="Y55" s="15">
        <v>60.945357999999999</v>
      </c>
      <c r="Z55" s="15">
        <v>60.951622</v>
      </c>
      <c r="AA55" s="15">
        <v>61.010024999999999</v>
      </c>
      <c r="AB55" s="15">
        <v>61.082577000000001</v>
      </c>
      <c r="AC55" s="15">
        <v>61.016342000000002</v>
      </c>
      <c r="AD55" s="15">
        <v>61.058692999999998</v>
      </c>
      <c r="AE55" s="15">
        <v>61.054436000000003</v>
      </c>
      <c r="AF55" s="15">
        <v>61.082915999999997</v>
      </c>
      <c r="AG55" s="15">
        <v>61.110709999999997</v>
      </c>
      <c r="AH55" s="15">
        <v>61.218040000000002</v>
      </c>
      <c r="AI55" s="15">
        <v>61.174033999999999</v>
      </c>
      <c r="AJ55" s="15">
        <v>61.196570999999999</v>
      </c>
    </row>
    <row r="56" spans="1:37" s="10" customFormat="1" ht="15" customHeight="1" x14ac:dyDescent="0.25">
      <c r="A56" s="14" t="s">
        <v>36</v>
      </c>
      <c r="B56" s="66"/>
      <c r="C56" s="15">
        <v>2.4903000000000002E-2</v>
      </c>
      <c r="D56" s="15">
        <v>2.5416999999999999E-2</v>
      </c>
      <c r="E56" s="15">
        <v>2.4674000000000001E-2</v>
      </c>
      <c r="F56" s="15">
        <v>2.4816000000000001E-2</v>
      </c>
      <c r="G56" s="15">
        <v>2.4958000000000001E-2</v>
      </c>
      <c r="H56" s="15">
        <v>2.5028999999999999E-2</v>
      </c>
      <c r="I56" s="15">
        <v>2.5100000000000001E-2</v>
      </c>
      <c r="J56" s="15">
        <v>2.5170999999999999E-2</v>
      </c>
      <c r="K56" s="15">
        <v>2.5243000000000002E-2</v>
      </c>
      <c r="L56" s="15">
        <v>2.5277999999999998E-2</v>
      </c>
      <c r="M56" s="15">
        <v>2.5314E-2</v>
      </c>
      <c r="N56" s="15">
        <v>2.5349E-2</v>
      </c>
      <c r="O56" s="15">
        <v>2.5385000000000001E-2</v>
      </c>
      <c r="P56" s="15">
        <v>2.5385000000000001E-2</v>
      </c>
      <c r="Q56" s="15">
        <v>2.5385000000000001E-2</v>
      </c>
      <c r="R56" s="15">
        <v>2.5385000000000001E-2</v>
      </c>
      <c r="S56" s="15">
        <v>2.5385000000000001E-2</v>
      </c>
      <c r="T56" s="15">
        <v>2.5385000000000001E-2</v>
      </c>
      <c r="U56" s="15">
        <v>2.5385000000000001E-2</v>
      </c>
      <c r="V56" s="15">
        <v>2.5385000000000001E-2</v>
      </c>
      <c r="W56" s="15">
        <v>2.5385000000000001E-2</v>
      </c>
      <c r="X56" s="15">
        <v>2.5385000000000001E-2</v>
      </c>
      <c r="Y56" s="15">
        <v>2.5385000000000001E-2</v>
      </c>
      <c r="Z56" s="15">
        <v>2.5385000000000001E-2</v>
      </c>
      <c r="AA56" s="15">
        <v>2.5385000000000001E-2</v>
      </c>
      <c r="AB56" s="15">
        <v>2.5385000000000001E-2</v>
      </c>
      <c r="AC56" s="15">
        <v>2.5385000000000001E-2</v>
      </c>
      <c r="AD56" s="15">
        <v>2.5385000000000001E-2</v>
      </c>
      <c r="AE56" s="15">
        <v>2.5385000000000001E-2</v>
      </c>
      <c r="AF56" s="15">
        <v>2.5385000000000001E-2</v>
      </c>
      <c r="AG56" s="15">
        <v>2.5385000000000001E-2</v>
      </c>
      <c r="AH56" s="15">
        <v>2.5385000000000001E-2</v>
      </c>
      <c r="AI56" s="15">
        <v>2.5385000000000001E-2</v>
      </c>
      <c r="AJ56" s="15">
        <v>2.5385000000000001E-2</v>
      </c>
    </row>
    <row r="57" spans="1:37" s="10" customFormat="1" ht="15" customHeight="1" x14ac:dyDescent="0.25">
      <c r="A57" s="14" t="s">
        <v>37</v>
      </c>
      <c r="B57" s="66"/>
      <c r="C57" s="15">
        <v>416.97131300000001</v>
      </c>
      <c r="D57" s="15">
        <v>415.24093599999998</v>
      </c>
      <c r="E57" s="15">
        <v>433.12463400000001</v>
      </c>
      <c r="F57" s="15">
        <v>448.21026599999999</v>
      </c>
      <c r="G57" s="15">
        <v>472.18029799999999</v>
      </c>
      <c r="H57" s="15">
        <v>488.02465799999999</v>
      </c>
      <c r="I57" s="15">
        <v>499.04254200000003</v>
      </c>
      <c r="J57" s="15">
        <v>512.08990500000004</v>
      </c>
      <c r="K57" s="15">
        <v>521.35870399999999</v>
      </c>
      <c r="L57" s="15">
        <v>525.98779300000001</v>
      </c>
      <c r="M57" s="15">
        <v>537.97827099999995</v>
      </c>
      <c r="N57" s="15">
        <v>544.25628700000004</v>
      </c>
      <c r="O57" s="15">
        <v>552.69348100000002</v>
      </c>
      <c r="P57" s="15">
        <v>551.94647199999997</v>
      </c>
      <c r="Q57" s="15">
        <v>554.09582499999999</v>
      </c>
      <c r="R57" s="15">
        <v>556.02856399999996</v>
      </c>
      <c r="S57" s="15">
        <v>556.15991199999996</v>
      </c>
      <c r="T57" s="15">
        <v>550.59539800000005</v>
      </c>
      <c r="U57" s="15">
        <v>549.39630099999999</v>
      </c>
      <c r="V57" s="15">
        <v>549.86621100000002</v>
      </c>
      <c r="W57" s="15">
        <v>545.90301499999998</v>
      </c>
      <c r="X57" s="15">
        <v>548.52477999999996</v>
      </c>
      <c r="Y57" s="15">
        <v>546.64550799999995</v>
      </c>
      <c r="Z57" s="15">
        <v>542.75</v>
      </c>
      <c r="AA57" s="15">
        <v>540.56823699999995</v>
      </c>
      <c r="AB57" s="15">
        <v>538.88372800000002</v>
      </c>
      <c r="AC57" s="15">
        <v>531.29504399999996</v>
      </c>
      <c r="AD57" s="15">
        <v>528.28924600000005</v>
      </c>
      <c r="AE57" s="15">
        <v>523.32299799999998</v>
      </c>
      <c r="AF57" s="15">
        <v>519.74883999999997</v>
      </c>
      <c r="AG57" s="15">
        <v>515.98168899999996</v>
      </c>
      <c r="AH57" s="15">
        <v>515.379456</v>
      </c>
      <c r="AI57" s="15">
        <v>508.66433699999999</v>
      </c>
      <c r="AJ57" s="15">
        <v>504.405304</v>
      </c>
    </row>
    <row r="58" spans="1:37" s="10" customFormat="1" ht="15" customHeight="1" x14ac:dyDescent="0.25">
      <c r="A58" s="14" t="s">
        <v>38</v>
      </c>
      <c r="B58" s="66"/>
      <c r="C58" s="15">
        <v>3065.2475589999999</v>
      </c>
      <c r="D58" s="15">
        <v>3151.7985840000001</v>
      </c>
      <c r="E58" s="15">
        <v>3193.7673340000001</v>
      </c>
      <c r="F58" s="15">
        <v>3273.4279790000001</v>
      </c>
      <c r="G58" s="15">
        <v>3406.2241210000002</v>
      </c>
      <c r="H58" s="15">
        <v>3499.4758299999999</v>
      </c>
      <c r="I58" s="15">
        <v>3566.1816410000001</v>
      </c>
      <c r="J58" s="15">
        <v>3644.411865</v>
      </c>
      <c r="K58" s="15">
        <v>3672.6057129999999</v>
      </c>
      <c r="L58" s="15">
        <v>3697.0588379999999</v>
      </c>
      <c r="M58" s="15">
        <v>3765.5439449999999</v>
      </c>
      <c r="N58" s="15">
        <v>3794.2346189999998</v>
      </c>
      <c r="O58" s="15">
        <v>3843.6518550000001</v>
      </c>
      <c r="P58" s="15">
        <v>3845.1198730000001</v>
      </c>
      <c r="Q58" s="15">
        <v>3867.2065429999998</v>
      </c>
      <c r="R58" s="15">
        <v>3881.3154300000001</v>
      </c>
      <c r="S58" s="15">
        <v>3891.23999</v>
      </c>
      <c r="T58" s="15">
        <v>3874.6296390000002</v>
      </c>
      <c r="U58" s="15">
        <v>3883.5847170000002</v>
      </c>
      <c r="V58" s="15">
        <v>3902.7502439999998</v>
      </c>
      <c r="W58" s="15">
        <v>3898.235107</v>
      </c>
      <c r="X58" s="15">
        <v>3927.8979490000002</v>
      </c>
      <c r="Y58" s="15">
        <v>3940.3017580000001</v>
      </c>
      <c r="Z58" s="15">
        <v>3942.2077640000002</v>
      </c>
      <c r="AA58" s="15">
        <v>3959.078125</v>
      </c>
      <c r="AB58" s="15">
        <v>3979.4958499999998</v>
      </c>
      <c r="AC58" s="15">
        <v>3968.0903320000002</v>
      </c>
      <c r="AD58" s="15">
        <v>3978.1945799999999</v>
      </c>
      <c r="AE58" s="15">
        <v>3981.6647950000001</v>
      </c>
      <c r="AF58" s="15">
        <v>3992.8698730000001</v>
      </c>
      <c r="AG58" s="15">
        <v>4004.1972660000001</v>
      </c>
      <c r="AH58" s="15">
        <v>4029.1633299999999</v>
      </c>
      <c r="AI58" s="15">
        <v>4028.900635</v>
      </c>
      <c r="AJ58" s="15">
        <v>4046.4814449999999</v>
      </c>
    </row>
    <row r="59" spans="1:37" s="10" customFormat="1" ht="15" customHeight="1" x14ac:dyDescent="0.25">
      <c r="A59" s="30" t="s">
        <v>109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25">
      <c r="A60" s="14" t="s">
        <v>110</v>
      </c>
      <c r="B60" s="66">
        <f>About!C68</f>
        <v>0</v>
      </c>
      <c r="C60" s="15">
        <v>2350.5998540000001</v>
      </c>
      <c r="D60" s="15">
        <v>2575.3000489999999</v>
      </c>
      <c r="E60" s="15">
        <v>2780.1999510000001</v>
      </c>
      <c r="F60" s="15">
        <v>2933.1000979999999</v>
      </c>
      <c r="G60" s="15">
        <v>3145.1999510000001</v>
      </c>
      <c r="H60" s="15">
        <v>3239.655029</v>
      </c>
      <c r="I60" s="15">
        <v>3300.984375</v>
      </c>
      <c r="J60" s="15">
        <v>3374.220703</v>
      </c>
      <c r="K60" s="15">
        <v>3424.1669919999999</v>
      </c>
      <c r="L60" s="15">
        <v>3458.1076659999999</v>
      </c>
      <c r="M60" s="15">
        <v>3539.5097660000001</v>
      </c>
      <c r="N60" s="15">
        <v>3584.4145509999998</v>
      </c>
      <c r="O60" s="15">
        <v>3649.616211</v>
      </c>
      <c r="P60" s="15">
        <v>3676.0507809999999</v>
      </c>
      <c r="Q60" s="15">
        <v>3721.4567870000001</v>
      </c>
      <c r="R60" s="15">
        <v>3767.0727539999998</v>
      </c>
      <c r="S60" s="15">
        <v>3801.0095209999999</v>
      </c>
      <c r="T60" s="15">
        <v>3794.005615</v>
      </c>
      <c r="U60" s="15">
        <v>3818.7700199999999</v>
      </c>
      <c r="V60" s="15">
        <v>3854.7536620000001</v>
      </c>
      <c r="W60" s="15">
        <v>3864.2084960000002</v>
      </c>
      <c r="X60" s="15">
        <v>3917.2695309999999</v>
      </c>
      <c r="Y60" s="15">
        <v>3943.3718260000001</v>
      </c>
      <c r="Z60" s="15">
        <v>3956.7407229999999</v>
      </c>
      <c r="AA60" s="15">
        <v>3984.451172</v>
      </c>
      <c r="AB60" s="15">
        <v>4016.805664</v>
      </c>
      <c r="AC60" s="15">
        <v>4009.5119629999999</v>
      </c>
      <c r="AD60" s="15">
        <v>4034.3320309999999</v>
      </c>
      <c r="AE60" s="15">
        <v>4047.2321780000002</v>
      </c>
      <c r="AF60" s="15">
        <v>4070.7822270000001</v>
      </c>
      <c r="AG60" s="15">
        <v>4093.555664</v>
      </c>
      <c r="AH60" s="15">
        <v>4140.7958980000003</v>
      </c>
      <c r="AI60" s="15">
        <v>4146.1367190000001</v>
      </c>
      <c r="AJ60" s="15">
        <v>4171.5903319999998</v>
      </c>
      <c r="AK60" s="22">
        <v>1.5187000000000001E-2</v>
      </c>
    </row>
    <row r="61" spans="1:37" s="10" customFormat="1" ht="15" customHeight="1" x14ac:dyDescent="0.25">
      <c r="A61" s="14" t="s">
        <v>111</v>
      </c>
      <c r="B61" s="66">
        <f>About!C72</f>
        <v>0</v>
      </c>
      <c r="C61" s="15">
        <v>699.10003700000004</v>
      </c>
      <c r="D61" s="15">
        <v>656.89996299999996</v>
      </c>
      <c r="E61" s="15">
        <v>698</v>
      </c>
      <c r="F61" s="15">
        <v>729.49310300000002</v>
      </c>
      <c r="G61" s="15">
        <v>774.07763699999998</v>
      </c>
      <c r="H61" s="15">
        <v>819.40734899999995</v>
      </c>
      <c r="I61" s="15">
        <v>855.19079599999998</v>
      </c>
      <c r="J61" s="15">
        <v>897.21575900000005</v>
      </c>
      <c r="K61" s="15">
        <v>928.13879399999996</v>
      </c>
      <c r="L61" s="15">
        <v>950.19470200000001</v>
      </c>
      <c r="M61" s="15">
        <v>994.43682899999999</v>
      </c>
      <c r="N61" s="15">
        <v>1022.676636</v>
      </c>
      <c r="O61" s="15">
        <v>1058.9327390000001</v>
      </c>
      <c r="P61" s="15">
        <v>1076.450928</v>
      </c>
      <c r="Q61" s="15">
        <v>1101.5648189999999</v>
      </c>
      <c r="R61" s="15">
        <v>1127.150635</v>
      </c>
      <c r="S61" s="15">
        <v>1146.841064</v>
      </c>
      <c r="T61" s="15">
        <v>1145.2261960000001</v>
      </c>
      <c r="U61" s="15">
        <v>1158.484375</v>
      </c>
      <c r="V61" s="15">
        <v>1177.855591</v>
      </c>
      <c r="W61" s="15">
        <v>1185.0074460000001</v>
      </c>
      <c r="X61" s="15">
        <v>1212.7607419999999</v>
      </c>
      <c r="Y61" s="15">
        <v>1228.561768</v>
      </c>
      <c r="Z61" s="15">
        <v>1237.0905760000001</v>
      </c>
      <c r="AA61" s="15">
        <v>1251.802612</v>
      </c>
      <c r="AB61" s="15">
        <v>1269.3554690000001</v>
      </c>
      <c r="AC61" s="15">
        <v>1267.557495</v>
      </c>
      <c r="AD61" s="15">
        <v>1280.7438959999999</v>
      </c>
      <c r="AE61" s="15">
        <v>1288.6660159999999</v>
      </c>
      <c r="AF61" s="15">
        <v>1301.6655270000001</v>
      </c>
      <c r="AG61" s="15">
        <v>1314.5463870000001</v>
      </c>
      <c r="AH61" s="15">
        <v>1339.6220699999999</v>
      </c>
      <c r="AI61" s="15">
        <v>1342.287842</v>
      </c>
      <c r="AJ61" s="15">
        <v>1358.152832</v>
      </c>
      <c r="AK61" s="22">
        <v>2.2957999999999999E-2</v>
      </c>
    </row>
    <row r="62" spans="1:37" s="10" customFormat="1" ht="15" customHeight="1" x14ac:dyDescent="0.25">
      <c r="A62" s="14" t="s">
        <v>34</v>
      </c>
      <c r="B62" s="66"/>
      <c r="C62" s="15">
        <v>825.99993900000004</v>
      </c>
      <c r="D62" s="15">
        <v>894.00006099999996</v>
      </c>
      <c r="E62" s="15">
        <v>947</v>
      </c>
      <c r="F62" s="15">
        <v>957.99987799999997</v>
      </c>
      <c r="G62" s="15">
        <v>965.99993900000004</v>
      </c>
      <c r="H62" s="15">
        <v>984.08117700000003</v>
      </c>
      <c r="I62" s="15">
        <v>999.60876499999995</v>
      </c>
      <c r="J62" s="15">
        <v>1017.375732</v>
      </c>
      <c r="K62" s="15">
        <v>1031.410034</v>
      </c>
      <c r="L62" s="15">
        <v>1043.4548339999999</v>
      </c>
      <c r="M62" s="15">
        <v>1060.513062</v>
      </c>
      <c r="N62" s="15">
        <v>1072.3432620000001</v>
      </c>
      <c r="O62" s="15">
        <v>1079.781616</v>
      </c>
      <c r="P62" s="15">
        <v>1079.087769</v>
      </c>
      <c r="Q62" s="15">
        <v>1083.4895019999999</v>
      </c>
      <c r="R62" s="15">
        <v>1095.5555420000001</v>
      </c>
      <c r="S62" s="15">
        <v>1096.4395750000001</v>
      </c>
      <c r="T62" s="15">
        <v>1094.7036129999999</v>
      </c>
      <c r="U62" s="15">
        <v>1097.1083980000001</v>
      </c>
      <c r="V62" s="15">
        <v>1103.5579829999999</v>
      </c>
      <c r="W62" s="15">
        <v>1106.290039</v>
      </c>
      <c r="X62" s="15">
        <v>1115.955322</v>
      </c>
      <c r="Y62" s="15">
        <v>1120.4399410000001</v>
      </c>
      <c r="Z62" s="15">
        <v>1121.762939</v>
      </c>
      <c r="AA62" s="15">
        <v>1123.5668949999999</v>
      </c>
      <c r="AB62" s="15">
        <v>1126.256592</v>
      </c>
      <c r="AC62" s="15">
        <v>1124.2806399999999</v>
      </c>
      <c r="AD62" s="15">
        <v>1127.24585</v>
      </c>
      <c r="AE62" s="15">
        <v>1128.401245</v>
      </c>
      <c r="AF62" s="15">
        <v>1131.0004879999999</v>
      </c>
      <c r="AG62" s="15">
        <v>1134.201904</v>
      </c>
      <c r="AH62" s="15">
        <v>1141.446289</v>
      </c>
      <c r="AI62" s="15">
        <v>1143.33374</v>
      </c>
      <c r="AJ62" s="15">
        <v>1147.42688</v>
      </c>
      <c r="AK62" s="22">
        <v>7.8300000000000002E-3</v>
      </c>
    </row>
    <row r="63" spans="1:37" s="10" customFormat="1" ht="15" customHeight="1" x14ac:dyDescent="0.25">
      <c r="A63" s="14" t="s">
        <v>112</v>
      </c>
      <c r="B63" s="66"/>
      <c r="C63" s="15">
        <v>3875.6999510000001</v>
      </c>
      <c r="D63" s="15">
        <v>4126.2001950000003</v>
      </c>
      <c r="E63" s="15">
        <v>4425.2001950000003</v>
      </c>
      <c r="F63" s="15">
        <v>4620.5932620000003</v>
      </c>
      <c r="G63" s="15">
        <v>4885.2773440000001</v>
      </c>
      <c r="H63" s="15">
        <v>5043.1435549999997</v>
      </c>
      <c r="I63" s="15">
        <v>5155.7841799999997</v>
      </c>
      <c r="J63" s="15">
        <v>5288.8125</v>
      </c>
      <c r="K63" s="15">
        <v>5383.7158200000003</v>
      </c>
      <c r="L63" s="15">
        <v>5451.7568359999996</v>
      </c>
      <c r="M63" s="15">
        <v>5594.4599609999996</v>
      </c>
      <c r="N63" s="15">
        <v>5679.4345700000003</v>
      </c>
      <c r="O63" s="15">
        <v>5788.3305659999996</v>
      </c>
      <c r="P63" s="15">
        <v>5831.5898440000001</v>
      </c>
      <c r="Q63" s="15">
        <v>5906.5107420000004</v>
      </c>
      <c r="R63" s="15">
        <v>5989.779297</v>
      </c>
      <c r="S63" s="15">
        <v>6044.2900390000004</v>
      </c>
      <c r="T63" s="15">
        <v>6033.935547</v>
      </c>
      <c r="U63" s="15">
        <v>6074.3627930000002</v>
      </c>
      <c r="V63" s="15">
        <v>6136.1674800000001</v>
      </c>
      <c r="W63" s="15">
        <v>6155.5058589999999</v>
      </c>
      <c r="X63" s="15">
        <v>6245.9853519999997</v>
      </c>
      <c r="Y63" s="15">
        <v>6292.3735349999997</v>
      </c>
      <c r="Z63" s="15">
        <v>6315.59375</v>
      </c>
      <c r="AA63" s="15">
        <v>6359.8208009999998</v>
      </c>
      <c r="AB63" s="15">
        <v>6412.4179690000001</v>
      </c>
      <c r="AC63" s="15">
        <v>6401.3500979999999</v>
      </c>
      <c r="AD63" s="15">
        <v>6442.3222660000001</v>
      </c>
      <c r="AE63" s="15">
        <v>6464.2998049999997</v>
      </c>
      <c r="AF63" s="15">
        <v>6503.4482420000004</v>
      </c>
      <c r="AG63" s="15">
        <v>6542.3037109999996</v>
      </c>
      <c r="AH63" s="15">
        <v>6621.8642579999996</v>
      </c>
      <c r="AI63" s="15">
        <v>6631.7587890000004</v>
      </c>
      <c r="AJ63" s="15">
        <v>6677.169922</v>
      </c>
      <c r="AK63" s="22">
        <v>1.5155E-2</v>
      </c>
    </row>
    <row r="64" spans="1:37" s="9" customFormat="1" x14ac:dyDescent="0.25">
      <c r="A64" s="5" t="s">
        <v>88</v>
      </c>
      <c r="B64" s="5"/>
    </row>
    <row r="65" spans="1:37" s="10" customFormat="1" ht="15" customHeight="1" x14ac:dyDescent="0.25">
      <c r="A65" s="14" t="s">
        <v>39</v>
      </c>
      <c r="B65" s="66">
        <f>About!C71</f>
        <v>0</v>
      </c>
      <c r="C65" s="15">
        <v>39.882384999999999</v>
      </c>
      <c r="D65" s="15">
        <v>38.484478000000003</v>
      </c>
      <c r="E65" s="15">
        <v>40.617511999999998</v>
      </c>
      <c r="F65" s="15">
        <v>43.001904000000003</v>
      </c>
      <c r="G65" s="15">
        <v>45.035167999999999</v>
      </c>
      <c r="H65" s="15">
        <v>46.355308999999998</v>
      </c>
      <c r="I65" s="15">
        <v>47.331696000000001</v>
      </c>
      <c r="J65" s="15">
        <v>48.426003000000001</v>
      </c>
      <c r="K65" s="15">
        <v>49.575099999999999</v>
      </c>
      <c r="L65" s="15">
        <v>50.665787000000002</v>
      </c>
      <c r="M65" s="15">
        <v>51.286541</v>
      </c>
      <c r="N65" s="15">
        <v>51.813155999999999</v>
      </c>
      <c r="O65" s="15">
        <v>52.434871999999999</v>
      </c>
      <c r="P65" s="15">
        <v>52.610385999999998</v>
      </c>
      <c r="Q65" s="15">
        <v>52.940089999999998</v>
      </c>
      <c r="R65" s="15">
        <v>53.016945</v>
      </c>
      <c r="S65" s="15">
        <v>53.198127999999997</v>
      </c>
      <c r="T65" s="15">
        <v>53.351272999999999</v>
      </c>
      <c r="U65" s="15">
        <v>53.533436000000002</v>
      </c>
      <c r="V65" s="15">
        <v>53.781638999999998</v>
      </c>
      <c r="W65" s="15">
        <v>53.968395000000001</v>
      </c>
      <c r="X65" s="15">
        <v>54.263905000000001</v>
      </c>
      <c r="Y65" s="15">
        <v>54.477932000000003</v>
      </c>
      <c r="Z65" s="15">
        <v>54.677253999999998</v>
      </c>
      <c r="AA65" s="15">
        <v>54.849570999999997</v>
      </c>
      <c r="AB65" s="15">
        <v>54.947612999999997</v>
      </c>
      <c r="AC65" s="15">
        <v>54.920357000000003</v>
      </c>
      <c r="AD65" s="15">
        <v>55.035178999999999</v>
      </c>
      <c r="AE65" s="15">
        <v>55.107044000000002</v>
      </c>
      <c r="AF65" s="15">
        <v>55.179062000000002</v>
      </c>
      <c r="AG65" s="15">
        <v>55.249293999999999</v>
      </c>
      <c r="AH65" s="15">
        <v>55.364269</v>
      </c>
      <c r="AI65" s="15">
        <v>55.362934000000003</v>
      </c>
      <c r="AJ65" s="15">
        <v>55.514305</v>
      </c>
      <c r="AK65" s="22"/>
    </row>
    <row r="66" spans="1:37" s="10" customFormat="1" ht="15" customHeight="1" x14ac:dyDescent="0.25">
      <c r="A66" s="14" t="s">
        <v>40</v>
      </c>
      <c r="B66" s="66">
        <f>About!C70</f>
        <v>0</v>
      </c>
      <c r="C66" s="15">
        <v>228.57501199999999</v>
      </c>
      <c r="D66" s="15">
        <v>249.58551</v>
      </c>
      <c r="E66" s="15">
        <v>265.88174400000003</v>
      </c>
      <c r="F66" s="15">
        <v>268.63507099999998</v>
      </c>
      <c r="G66" s="15">
        <v>269.15570100000002</v>
      </c>
      <c r="H66" s="15">
        <v>270.38201900000001</v>
      </c>
      <c r="I66" s="15">
        <v>269.72000100000002</v>
      </c>
      <c r="J66" s="15">
        <v>269.701324</v>
      </c>
      <c r="K66" s="15">
        <v>269.580017</v>
      </c>
      <c r="L66" s="15">
        <v>270.821777</v>
      </c>
      <c r="M66" s="15">
        <v>269.66619900000001</v>
      </c>
      <c r="N66" s="15">
        <v>267.873535</v>
      </c>
      <c r="O66" s="15">
        <v>267.09759500000001</v>
      </c>
      <c r="P66" s="15">
        <v>265.93591300000003</v>
      </c>
      <c r="Q66" s="15">
        <v>265.14556900000002</v>
      </c>
      <c r="R66" s="15">
        <v>263.62719700000002</v>
      </c>
      <c r="S66" s="15">
        <v>262.805969</v>
      </c>
      <c r="T66" s="15">
        <v>261.72308299999997</v>
      </c>
      <c r="U66" s="15">
        <v>261.37872299999998</v>
      </c>
      <c r="V66" s="15">
        <v>261.40356400000002</v>
      </c>
      <c r="W66" s="15">
        <v>261.19372600000003</v>
      </c>
      <c r="X66" s="15">
        <v>261.45343000000003</v>
      </c>
      <c r="Y66" s="15">
        <v>261.60617100000002</v>
      </c>
      <c r="Z66" s="15">
        <v>261.487549</v>
      </c>
      <c r="AA66" s="15">
        <v>261.53527800000001</v>
      </c>
      <c r="AB66" s="15">
        <v>261.20864899999998</v>
      </c>
      <c r="AC66" s="15">
        <v>260.45056199999999</v>
      </c>
      <c r="AD66" s="15">
        <v>260.43566900000002</v>
      </c>
      <c r="AE66" s="15">
        <v>260.43197600000002</v>
      </c>
      <c r="AF66" s="15">
        <v>260.08300800000001</v>
      </c>
      <c r="AG66" s="15">
        <v>259.85461400000003</v>
      </c>
      <c r="AH66" s="15">
        <v>260.020691</v>
      </c>
      <c r="AI66" s="15">
        <v>259.66052200000001</v>
      </c>
      <c r="AJ66" s="15">
        <v>259.97198500000002</v>
      </c>
      <c r="AK66" s="22"/>
    </row>
    <row r="67" spans="1:37" s="10" customFormat="1" ht="15" customHeight="1" x14ac:dyDescent="0.25">
      <c r="A67" s="14" t="s">
        <v>41</v>
      </c>
      <c r="B67" s="66">
        <f>About!C69</f>
        <v>0</v>
      </c>
      <c r="C67" s="15">
        <v>65.711997999999994</v>
      </c>
      <c r="D67" s="15">
        <v>69.452713000000003</v>
      </c>
      <c r="E67" s="15">
        <v>76.308921999999995</v>
      </c>
      <c r="F67" s="15">
        <v>79.001037999999994</v>
      </c>
      <c r="G67" s="15">
        <v>80.826920000000001</v>
      </c>
      <c r="H67" s="15">
        <v>81.87706</v>
      </c>
      <c r="I67" s="15">
        <v>82.313559999999995</v>
      </c>
      <c r="J67" s="15">
        <v>82.894729999999996</v>
      </c>
      <c r="K67" s="15">
        <v>83.530647000000002</v>
      </c>
      <c r="L67" s="15">
        <v>84.455070000000006</v>
      </c>
      <c r="M67" s="15">
        <v>84.528801000000001</v>
      </c>
      <c r="N67" s="15">
        <v>84.408980999999997</v>
      </c>
      <c r="O67" s="15">
        <v>84.355109999999996</v>
      </c>
      <c r="P67" s="15">
        <v>83.983161999999993</v>
      </c>
      <c r="Q67" s="15">
        <v>83.918419</v>
      </c>
      <c r="R67" s="15">
        <v>83.451537999999999</v>
      </c>
      <c r="S67" s="15">
        <v>83.091980000000007</v>
      </c>
      <c r="T67" s="15">
        <v>82.825798000000006</v>
      </c>
      <c r="U67" s="15">
        <v>82.533562000000003</v>
      </c>
      <c r="V67" s="15">
        <v>82.393271999999996</v>
      </c>
      <c r="W67" s="15">
        <v>82.168166999999997</v>
      </c>
      <c r="X67" s="15">
        <v>82.19059</v>
      </c>
      <c r="Y67" s="15">
        <v>82.084525999999997</v>
      </c>
      <c r="Z67" s="15">
        <v>81.982596999999998</v>
      </c>
      <c r="AA67" s="15">
        <v>81.856598000000005</v>
      </c>
      <c r="AB67" s="15">
        <v>81.692725999999993</v>
      </c>
      <c r="AC67" s="15">
        <v>81.342606000000004</v>
      </c>
      <c r="AD67" s="15">
        <v>81.189598000000004</v>
      </c>
      <c r="AE67" s="15">
        <v>80.937163999999996</v>
      </c>
      <c r="AF67" s="15">
        <v>80.737823000000006</v>
      </c>
      <c r="AG67" s="15">
        <v>80.524315000000001</v>
      </c>
      <c r="AH67" s="15">
        <v>80.390067999999999</v>
      </c>
      <c r="AI67" s="15">
        <v>80.041054000000003</v>
      </c>
      <c r="AJ67" s="15">
        <v>79.962783999999999</v>
      </c>
      <c r="AK67" s="22"/>
    </row>
    <row r="68" spans="1:37" s="10" customFormat="1" ht="15" customHeight="1" x14ac:dyDescent="0.25">
      <c r="A68" s="14" t="s">
        <v>42</v>
      </c>
      <c r="B68" s="66">
        <f>About!C75</f>
        <v>0</v>
      </c>
      <c r="C68" s="15">
        <v>35.022635999999999</v>
      </c>
      <c r="D68" s="15">
        <v>42.339241000000001</v>
      </c>
      <c r="E68" s="15">
        <v>41.859310000000001</v>
      </c>
      <c r="F68" s="15">
        <v>41.917006999999998</v>
      </c>
      <c r="G68" s="15">
        <v>41.568863</v>
      </c>
      <c r="H68" s="15">
        <v>41.580620000000003</v>
      </c>
      <c r="I68" s="15">
        <v>41.301422000000002</v>
      </c>
      <c r="J68" s="15">
        <v>41.122280000000003</v>
      </c>
      <c r="K68" s="15">
        <v>40.940677999999998</v>
      </c>
      <c r="L68" s="15">
        <v>41.166728999999997</v>
      </c>
      <c r="M68" s="15">
        <v>41.026809999999998</v>
      </c>
      <c r="N68" s="15">
        <v>40.803947000000001</v>
      </c>
      <c r="O68" s="15">
        <v>40.695549</v>
      </c>
      <c r="P68" s="15">
        <v>40.706122999999998</v>
      </c>
      <c r="Q68" s="15">
        <v>40.802166</v>
      </c>
      <c r="R68" s="15">
        <v>40.713203</v>
      </c>
      <c r="S68" s="15">
        <v>40.725226999999997</v>
      </c>
      <c r="T68" s="15">
        <v>40.691226999999998</v>
      </c>
      <c r="U68" s="15">
        <v>40.712997000000001</v>
      </c>
      <c r="V68" s="15">
        <v>40.764980000000001</v>
      </c>
      <c r="W68" s="15">
        <v>40.774737999999999</v>
      </c>
      <c r="X68" s="15">
        <v>40.857284999999997</v>
      </c>
      <c r="Y68" s="15">
        <v>40.887276</v>
      </c>
      <c r="Z68" s="15">
        <v>40.908852000000003</v>
      </c>
      <c r="AA68" s="15">
        <v>40.896683000000003</v>
      </c>
      <c r="AB68" s="15">
        <v>40.842022</v>
      </c>
      <c r="AC68" s="15">
        <v>40.707568999999999</v>
      </c>
      <c r="AD68" s="15">
        <v>40.674858</v>
      </c>
      <c r="AE68" s="15">
        <v>40.620826999999998</v>
      </c>
      <c r="AF68" s="15">
        <v>40.542090999999999</v>
      </c>
      <c r="AG68" s="15">
        <v>40.479084</v>
      </c>
      <c r="AH68" s="15">
        <v>40.458911999999998</v>
      </c>
      <c r="AI68" s="15">
        <v>40.359611999999998</v>
      </c>
      <c r="AJ68" s="15">
        <v>40.363762000000001</v>
      </c>
      <c r="AK68" s="22"/>
    </row>
    <row r="69" spans="1:37" s="10" customFormat="1" ht="15" customHeight="1" x14ac:dyDescent="0.25">
      <c r="A69" s="14" t="s">
        <v>87</v>
      </c>
      <c r="B69" s="66"/>
      <c r="C69" s="15">
        <v>369.192047</v>
      </c>
      <c r="D69" s="15">
        <v>399.86193800000001</v>
      </c>
      <c r="E69" s="15">
        <v>424.66751099999999</v>
      </c>
      <c r="F69" s="15">
        <v>432.55499300000002</v>
      </c>
      <c r="G69" s="15">
        <v>436.58660900000001</v>
      </c>
      <c r="H69" s="15">
        <v>440.19500699999998</v>
      </c>
      <c r="I69" s="15">
        <v>440.66668700000002</v>
      </c>
      <c r="J69" s="15">
        <v>442.144318</v>
      </c>
      <c r="K69" s="15">
        <v>443.62643400000002</v>
      </c>
      <c r="L69" s="15">
        <v>447.10934400000002</v>
      </c>
      <c r="M69" s="15">
        <v>446.50836199999998</v>
      </c>
      <c r="N69" s="15">
        <v>444.89965799999999</v>
      </c>
      <c r="O69" s="15">
        <v>444.58312999999998</v>
      </c>
      <c r="P69" s="15">
        <v>443.23556500000001</v>
      </c>
      <c r="Q69" s="15">
        <v>442.80624399999999</v>
      </c>
      <c r="R69" s="15">
        <v>440.80886800000002</v>
      </c>
      <c r="S69" s="15">
        <v>439.82128899999998</v>
      </c>
      <c r="T69" s="15">
        <v>438.59136999999998</v>
      </c>
      <c r="U69" s="15">
        <v>438.15875199999999</v>
      </c>
      <c r="V69" s="15">
        <v>438.34347500000001</v>
      </c>
      <c r="W69" s="15">
        <v>438.10501099999999</v>
      </c>
      <c r="X69" s="15">
        <v>438.765198</v>
      </c>
      <c r="Y69" s="15">
        <v>439.05590799999999</v>
      </c>
      <c r="Z69" s="15">
        <v>439.05624399999999</v>
      </c>
      <c r="AA69" s="15">
        <v>439.13812300000001</v>
      </c>
      <c r="AB69" s="15">
        <v>438.69097900000003</v>
      </c>
      <c r="AC69" s="15">
        <v>437.42108200000001</v>
      </c>
      <c r="AD69" s="15">
        <v>437.33532700000001</v>
      </c>
      <c r="AE69" s="15">
        <v>437.097015</v>
      </c>
      <c r="AF69" s="15">
        <v>436.54199199999999</v>
      </c>
      <c r="AG69" s="15">
        <v>436.10732999999999</v>
      </c>
      <c r="AH69" s="15">
        <v>436.233948</v>
      </c>
      <c r="AI69" s="15">
        <v>435.42413299999998</v>
      </c>
      <c r="AJ69" s="15">
        <v>435.81286599999999</v>
      </c>
      <c r="AK69" s="22"/>
    </row>
    <row r="70" spans="1:37" s="10" customFormat="1" ht="15" customHeight="1" x14ac:dyDescent="0.25">
      <c r="A70" s="14" t="s">
        <v>43</v>
      </c>
      <c r="B70" s="66"/>
      <c r="C70" s="15">
        <v>369.85443099999998</v>
      </c>
      <c r="D70" s="15">
        <v>398.34622200000001</v>
      </c>
      <c r="E70" s="15">
        <v>423.06655899999998</v>
      </c>
      <c r="F70" s="15">
        <v>430.73773199999999</v>
      </c>
      <c r="G70" s="15">
        <v>435.93042000000003</v>
      </c>
      <c r="H70" s="15">
        <v>438.84121699999997</v>
      </c>
      <c r="I70" s="15">
        <v>439.87390099999999</v>
      </c>
      <c r="J70" s="15">
        <v>441.096924</v>
      </c>
      <c r="K70" s="15">
        <v>442.68753099999998</v>
      </c>
      <c r="L70" s="15">
        <v>445.28112800000002</v>
      </c>
      <c r="M70" s="15">
        <v>445.36819500000001</v>
      </c>
      <c r="N70" s="15">
        <v>445.085083</v>
      </c>
      <c r="O70" s="15">
        <v>444.34216300000003</v>
      </c>
      <c r="P70" s="15">
        <v>443.403076</v>
      </c>
      <c r="Q70" s="15">
        <v>443.350098</v>
      </c>
      <c r="R70" s="15">
        <v>442.33215300000001</v>
      </c>
      <c r="S70" s="15">
        <v>441.68179300000003</v>
      </c>
      <c r="T70" s="15">
        <v>441.39544699999999</v>
      </c>
      <c r="U70" s="15">
        <v>441.09643599999998</v>
      </c>
      <c r="V70" s="15">
        <v>441.29562399999998</v>
      </c>
      <c r="W70" s="15">
        <v>441.44961499999999</v>
      </c>
      <c r="X70" s="15">
        <v>442.12933299999997</v>
      </c>
      <c r="Y70" s="15">
        <v>442.636932</v>
      </c>
      <c r="Z70" s="15">
        <v>443.20846599999999</v>
      </c>
      <c r="AA70" s="15">
        <v>443.71594199999998</v>
      </c>
      <c r="AB70" s="15">
        <v>444.00817899999998</v>
      </c>
      <c r="AC70" s="15">
        <v>443.82012900000001</v>
      </c>
      <c r="AD70" s="15">
        <v>444.24438500000002</v>
      </c>
      <c r="AE70" s="15">
        <v>444.36038200000002</v>
      </c>
      <c r="AF70" s="15">
        <v>444.79083300000002</v>
      </c>
      <c r="AG70" s="15">
        <v>445.15600599999999</v>
      </c>
      <c r="AH70" s="15">
        <v>445.65289300000001</v>
      </c>
      <c r="AI70" s="15">
        <v>445.56201199999998</v>
      </c>
      <c r="AJ70" s="15">
        <v>446.37609900000001</v>
      </c>
      <c r="AK70" s="22"/>
    </row>
    <row r="71" spans="1:37" s="10" customFormat="1" ht="15" customHeight="1" x14ac:dyDescent="0.25">
      <c r="A71" s="14" t="s">
        <v>101</v>
      </c>
      <c r="B71" s="66"/>
      <c r="C71" s="15">
        <v>1627.4532469999999</v>
      </c>
      <c r="D71" s="15">
        <v>1807.0036620000001</v>
      </c>
      <c r="E71" s="15">
        <v>1939.764038</v>
      </c>
      <c r="F71" s="15">
        <v>2025.343384</v>
      </c>
      <c r="G71" s="15">
        <v>2070.8859859999998</v>
      </c>
      <c r="H71" s="15">
        <v>2108.9038089999999</v>
      </c>
      <c r="I71" s="15">
        <v>2138.9731449999999</v>
      </c>
      <c r="J71" s="15">
        <v>2171.8625489999999</v>
      </c>
      <c r="K71" s="15">
        <v>2202.2778320000002</v>
      </c>
      <c r="L71" s="15">
        <v>2256.0815429999998</v>
      </c>
      <c r="M71" s="15">
        <v>2275.3491210000002</v>
      </c>
      <c r="N71" s="15">
        <v>2291.0998540000001</v>
      </c>
      <c r="O71" s="15">
        <v>2297.4602049999999</v>
      </c>
      <c r="P71" s="15">
        <v>2302.0871579999998</v>
      </c>
      <c r="Q71" s="15">
        <v>2319.1972660000001</v>
      </c>
      <c r="R71" s="15">
        <v>2334.9399410000001</v>
      </c>
      <c r="S71" s="15">
        <v>2340.8569339999999</v>
      </c>
      <c r="T71" s="15">
        <v>2356.2148440000001</v>
      </c>
      <c r="U71" s="15">
        <v>2366.6057129999999</v>
      </c>
      <c r="V71" s="15">
        <v>2387.185547</v>
      </c>
      <c r="W71" s="15">
        <v>2399.076904</v>
      </c>
      <c r="X71" s="15">
        <v>2419.9704590000001</v>
      </c>
      <c r="Y71" s="15">
        <v>2434.2619629999999</v>
      </c>
      <c r="Z71" s="15">
        <v>2456.3239749999998</v>
      </c>
      <c r="AA71" s="15">
        <v>2452.2963869999999</v>
      </c>
      <c r="AB71" s="15">
        <v>2454.414307</v>
      </c>
      <c r="AC71" s="15">
        <v>2445.9584960000002</v>
      </c>
      <c r="AD71" s="15">
        <v>2447.3666990000002</v>
      </c>
      <c r="AE71" s="15">
        <v>2441.6447750000002</v>
      </c>
      <c r="AF71" s="15">
        <v>2438.391357</v>
      </c>
      <c r="AG71" s="15">
        <v>2429.4794919999999</v>
      </c>
      <c r="AH71" s="15">
        <v>2430.6076659999999</v>
      </c>
      <c r="AI71" s="15">
        <v>2420.4106449999999</v>
      </c>
      <c r="AJ71" s="15">
        <v>2421.1447750000002</v>
      </c>
      <c r="AK71" s="22"/>
    </row>
    <row r="72" spans="1:37" s="10" customFormat="1" ht="15" customHeight="1" x14ac:dyDescent="0.25">
      <c r="A72" s="14" t="s">
        <v>44</v>
      </c>
      <c r="B72" s="66"/>
      <c r="C72" s="15">
        <v>95.212340999999995</v>
      </c>
      <c r="D72" s="15">
        <v>88.127350000000007</v>
      </c>
      <c r="E72" s="15">
        <v>88.576553000000004</v>
      </c>
      <c r="F72" s="15">
        <v>91.994438000000002</v>
      </c>
      <c r="G72" s="15">
        <v>94.937584000000001</v>
      </c>
      <c r="H72" s="15">
        <v>97.242812999999998</v>
      </c>
      <c r="I72" s="15">
        <v>99.381134000000003</v>
      </c>
      <c r="J72" s="15">
        <v>101.15448000000001</v>
      </c>
      <c r="K72" s="15">
        <v>102.915222</v>
      </c>
      <c r="L72" s="15">
        <v>104.189178</v>
      </c>
      <c r="M72" s="15">
        <v>105.156464</v>
      </c>
      <c r="N72" s="15">
        <v>106.383987</v>
      </c>
      <c r="O72" s="15">
        <v>107.856964</v>
      </c>
      <c r="P72" s="15">
        <v>108.554565</v>
      </c>
      <c r="Q72" s="15">
        <v>109.31632999999999</v>
      </c>
      <c r="R72" s="15">
        <v>109.691681</v>
      </c>
      <c r="S72" s="15">
        <v>110.46727</v>
      </c>
      <c r="T72" s="15">
        <v>111.32418800000001</v>
      </c>
      <c r="U72" s="15">
        <v>112.70906100000001</v>
      </c>
      <c r="V72" s="15">
        <v>114.044006</v>
      </c>
      <c r="W72" s="15">
        <v>115.212891</v>
      </c>
      <c r="X72" s="15">
        <v>116.422935</v>
      </c>
      <c r="Y72" s="15">
        <v>117.53482099999999</v>
      </c>
      <c r="Z72" s="15">
        <v>118.60134100000001</v>
      </c>
      <c r="AA72" s="15">
        <v>119.752274</v>
      </c>
      <c r="AB72" s="15">
        <v>120.699753</v>
      </c>
      <c r="AC72" s="15">
        <v>121.77310900000001</v>
      </c>
      <c r="AD72" s="15">
        <v>122.905029</v>
      </c>
      <c r="AE72" s="15">
        <v>124.31398799999999</v>
      </c>
      <c r="AF72" s="15">
        <v>125.384682</v>
      </c>
      <c r="AG72" s="15">
        <v>126.587036</v>
      </c>
      <c r="AH72" s="15">
        <v>127.994614</v>
      </c>
      <c r="AI72" s="15">
        <v>129.40510599999999</v>
      </c>
      <c r="AJ72" s="15">
        <v>130.83819600000001</v>
      </c>
      <c r="AK72" s="22"/>
    </row>
    <row r="73" spans="1:37" s="10" customFormat="1" ht="15" customHeight="1" x14ac:dyDescent="0.25">
      <c r="A73" s="14" t="s">
        <v>45</v>
      </c>
      <c r="B73" s="66"/>
      <c r="C73" s="15">
        <v>6.2435619999999998</v>
      </c>
      <c r="D73" s="15">
        <v>6.8310050000000002</v>
      </c>
      <c r="E73" s="15">
        <v>7.9456009999999999</v>
      </c>
      <c r="F73" s="15">
        <v>8.4240150000000007</v>
      </c>
      <c r="G73" s="15">
        <v>8.8126189999999998</v>
      </c>
      <c r="H73" s="15">
        <v>9.0376279999999998</v>
      </c>
      <c r="I73" s="15">
        <v>9.1761890000000008</v>
      </c>
      <c r="J73" s="15">
        <v>9.3484730000000003</v>
      </c>
      <c r="K73" s="15">
        <v>9.5469059999999999</v>
      </c>
      <c r="L73" s="15">
        <v>9.7772679999999994</v>
      </c>
      <c r="M73" s="15">
        <v>9.8857769999999991</v>
      </c>
      <c r="N73" s="15">
        <v>9.9583720000000007</v>
      </c>
      <c r="O73" s="15">
        <v>10.019743</v>
      </c>
      <c r="P73" s="15">
        <v>10.034081</v>
      </c>
      <c r="Q73" s="15">
        <v>10.094383000000001</v>
      </c>
      <c r="R73" s="15">
        <v>10.107175</v>
      </c>
      <c r="S73" s="15">
        <v>10.119602</v>
      </c>
      <c r="T73" s="15">
        <v>10.135183</v>
      </c>
      <c r="U73" s="15">
        <v>10.125232</v>
      </c>
      <c r="V73" s="15">
        <v>10.134015</v>
      </c>
      <c r="W73" s="15">
        <v>10.134512000000001</v>
      </c>
      <c r="X73" s="15">
        <v>10.159865999999999</v>
      </c>
      <c r="Y73" s="15">
        <v>10.170152</v>
      </c>
      <c r="Z73" s="15">
        <v>10.177268</v>
      </c>
      <c r="AA73" s="15">
        <v>10.173673000000001</v>
      </c>
      <c r="AB73" s="15">
        <v>10.158431999999999</v>
      </c>
      <c r="AC73" s="15">
        <v>10.104977999999999</v>
      </c>
      <c r="AD73" s="15">
        <v>10.084434999999999</v>
      </c>
      <c r="AE73" s="15">
        <v>10.039673000000001</v>
      </c>
      <c r="AF73" s="15">
        <v>10.013901000000001</v>
      </c>
      <c r="AG73" s="15">
        <v>9.9802060000000008</v>
      </c>
      <c r="AH73" s="15">
        <v>9.9484060000000003</v>
      </c>
      <c r="AI73" s="15">
        <v>9.8857909999999993</v>
      </c>
      <c r="AJ73" s="15">
        <v>9.8630890000000004</v>
      </c>
      <c r="AK73" s="22"/>
    </row>
    <row r="74" spans="1:37" s="10" customFormat="1" ht="15" customHeight="1" x14ac:dyDescent="0.25">
      <c r="A74" s="14" t="s">
        <v>46</v>
      </c>
      <c r="B74" s="66"/>
      <c r="C74" s="15">
        <v>382.01821899999999</v>
      </c>
      <c r="D74" s="15">
        <v>390.10827599999999</v>
      </c>
      <c r="E74" s="15">
        <v>421.40802000000002</v>
      </c>
      <c r="F74" s="15">
        <v>437.11679099999998</v>
      </c>
      <c r="G74" s="15">
        <v>449.12988300000001</v>
      </c>
      <c r="H74" s="15">
        <v>457.586792</v>
      </c>
      <c r="I74" s="15">
        <v>463.004211</v>
      </c>
      <c r="J74" s="15">
        <v>469.15533399999998</v>
      </c>
      <c r="K74" s="15">
        <v>475.57815599999998</v>
      </c>
      <c r="L74" s="15">
        <v>481.50848400000001</v>
      </c>
      <c r="M74" s="15">
        <v>482.93429600000002</v>
      </c>
      <c r="N74" s="15">
        <v>483.50741599999998</v>
      </c>
      <c r="O74" s="15">
        <v>484.86044299999998</v>
      </c>
      <c r="P74" s="15">
        <v>482.86163299999998</v>
      </c>
      <c r="Q74" s="15">
        <v>482.129639</v>
      </c>
      <c r="R74" s="15">
        <v>479.66189600000001</v>
      </c>
      <c r="S74" s="15">
        <v>478.27410900000001</v>
      </c>
      <c r="T74" s="15">
        <v>476.85214200000001</v>
      </c>
      <c r="U74" s="15">
        <v>476.09243800000002</v>
      </c>
      <c r="V74" s="15">
        <v>476.04818699999998</v>
      </c>
      <c r="W74" s="15">
        <v>475.87023900000003</v>
      </c>
      <c r="X74" s="15">
        <v>476.50341800000001</v>
      </c>
      <c r="Y74" s="15">
        <v>476.78005999999999</v>
      </c>
      <c r="Z74" s="15">
        <v>476.524902</v>
      </c>
      <c r="AA74" s="15">
        <v>476.19094799999999</v>
      </c>
      <c r="AB74" s="15">
        <v>475.42544600000002</v>
      </c>
      <c r="AC74" s="15">
        <v>473.92254600000001</v>
      </c>
      <c r="AD74" s="15">
        <v>473.54608200000001</v>
      </c>
      <c r="AE74" s="15">
        <v>473.002228</v>
      </c>
      <c r="AF74" s="15">
        <v>472.46096799999998</v>
      </c>
      <c r="AG74" s="15">
        <v>471.99969499999997</v>
      </c>
      <c r="AH74" s="15">
        <v>471.96603399999998</v>
      </c>
      <c r="AI74" s="15">
        <v>471.15313700000002</v>
      </c>
      <c r="AJ74" s="15">
        <v>471.513733</v>
      </c>
      <c r="AK74" s="22"/>
    </row>
    <row r="75" spans="1:37" s="10" customFormat="1" ht="15" customHeight="1" x14ac:dyDescent="0.25">
      <c r="A75" s="14" t="s">
        <v>47</v>
      </c>
      <c r="B75" s="66"/>
      <c r="C75" s="15">
        <v>0</v>
      </c>
      <c r="D75" s="15">
        <v>0</v>
      </c>
      <c r="E75" s="15">
        <v>0</v>
      </c>
      <c r="F75" s="15">
        <v>0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22"/>
    </row>
    <row r="76" spans="1:37" s="10" customFormat="1" ht="15" customHeight="1" x14ac:dyDescent="0.2">
      <c r="A76" s="16" t="s">
        <v>48</v>
      </c>
      <c r="B76" s="87"/>
      <c r="C76" s="17">
        <v>2849.9741210000002</v>
      </c>
      <c r="D76" s="17">
        <v>3090.2788089999999</v>
      </c>
      <c r="E76" s="17">
        <v>3305.4282229999999</v>
      </c>
      <c r="F76" s="17">
        <v>3426.1713869999999</v>
      </c>
      <c r="G76" s="17">
        <v>3496.2829590000001</v>
      </c>
      <c r="H76" s="17">
        <v>3551.8071289999998</v>
      </c>
      <c r="I76" s="17">
        <v>3591.0751949999999</v>
      </c>
      <c r="J76" s="17">
        <v>3634.7619629999999</v>
      </c>
      <c r="K76" s="17">
        <v>3676.6320799999999</v>
      </c>
      <c r="L76" s="17">
        <v>3743.9472660000001</v>
      </c>
      <c r="M76" s="17">
        <v>3765.2021479999999</v>
      </c>
      <c r="N76" s="17">
        <v>3780.9340820000002</v>
      </c>
      <c r="O76" s="17">
        <v>3789.1225589999999</v>
      </c>
      <c r="P76" s="17">
        <v>3790.1760250000002</v>
      </c>
      <c r="Q76" s="17">
        <v>3806.8940429999998</v>
      </c>
      <c r="R76" s="17">
        <v>3817.5417480000001</v>
      </c>
      <c r="S76" s="17">
        <v>3821.2209469999998</v>
      </c>
      <c r="T76" s="17">
        <v>3834.5131839999999</v>
      </c>
      <c r="U76" s="17">
        <v>3844.7875979999999</v>
      </c>
      <c r="V76" s="17">
        <v>3867.0507809999999</v>
      </c>
      <c r="W76" s="17">
        <v>3879.8491210000002</v>
      </c>
      <c r="X76" s="17">
        <v>3903.951172</v>
      </c>
      <c r="Y76" s="17">
        <v>3920.4399410000001</v>
      </c>
      <c r="Z76" s="17">
        <v>3943.8920899999998</v>
      </c>
      <c r="AA76" s="17">
        <v>3941.2670899999998</v>
      </c>
      <c r="AB76" s="17">
        <v>3943.3972170000002</v>
      </c>
      <c r="AC76" s="17">
        <v>3933.0004880000001</v>
      </c>
      <c r="AD76" s="17">
        <v>3935.4819339999999</v>
      </c>
      <c r="AE76" s="17">
        <v>3930.4577640000002</v>
      </c>
      <c r="AF76" s="17">
        <v>3927.58374</v>
      </c>
      <c r="AG76" s="17">
        <v>3919.3095699999999</v>
      </c>
      <c r="AH76" s="17">
        <v>3922.4038089999999</v>
      </c>
      <c r="AI76" s="17">
        <v>3911.8405760000001</v>
      </c>
      <c r="AJ76" s="17">
        <v>3915.5485840000001</v>
      </c>
      <c r="AK76" s="23"/>
    </row>
    <row r="77" spans="1:37" s="9" customFormat="1" x14ac:dyDescent="0.25">
      <c r="A77" s="3" t="s">
        <v>93</v>
      </c>
      <c r="B77" s="3"/>
    </row>
    <row r="78" spans="1:37" x14ac:dyDescent="0.25">
      <c r="A78" s="11" t="s">
        <v>89</v>
      </c>
      <c r="B78" s="11"/>
      <c r="C78" s="8">
        <v>323128000</v>
      </c>
      <c r="D78" s="8">
        <v>325511000</v>
      </c>
      <c r="E78" s="8">
        <v>327892000</v>
      </c>
      <c r="F78" s="8">
        <v>330269000</v>
      </c>
      <c r="G78" s="8">
        <v>332639000</v>
      </c>
      <c r="H78" s="8">
        <v>334998000</v>
      </c>
      <c r="I78" s="8">
        <v>337342000</v>
      </c>
      <c r="J78" s="8">
        <v>339665000</v>
      </c>
      <c r="K78" s="8">
        <v>341963000</v>
      </c>
      <c r="L78" s="8">
        <v>344234000</v>
      </c>
      <c r="M78" s="8">
        <v>346481000</v>
      </c>
      <c r="N78" s="8">
        <v>348695000</v>
      </c>
      <c r="O78" s="8">
        <v>350872000</v>
      </c>
      <c r="P78" s="8">
        <v>353008000</v>
      </c>
      <c r="Q78" s="8">
        <v>355101000</v>
      </c>
      <c r="R78" s="8">
        <v>357147000</v>
      </c>
      <c r="S78" s="8">
        <v>359147000</v>
      </c>
      <c r="T78" s="8">
        <v>361099000</v>
      </c>
      <c r="U78" s="8">
        <v>363003000</v>
      </c>
      <c r="V78" s="8">
        <v>364862000</v>
      </c>
      <c r="W78" s="8">
        <v>366676000</v>
      </c>
      <c r="X78" s="8">
        <v>368448000</v>
      </c>
      <c r="Y78" s="8">
        <v>370179000</v>
      </c>
      <c r="Z78" s="8">
        <v>371871000</v>
      </c>
      <c r="AA78" s="8">
        <v>373528000</v>
      </c>
      <c r="AB78" s="8">
        <v>375152000</v>
      </c>
      <c r="AC78" s="8">
        <v>376746000</v>
      </c>
      <c r="AD78" s="8">
        <v>378314000</v>
      </c>
      <c r="AE78" s="8">
        <v>379861000</v>
      </c>
      <c r="AF78" s="8">
        <v>381390000</v>
      </c>
      <c r="AG78" s="8">
        <v>382907000</v>
      </c>
      <c r="AH78" s="8">
        <v>384415000</v>
      </c>
      <c r="AI78" s="8">
        <v>385918000</v>
      </c>
      <c r="AJ78" s="8">
        <v>387419000</v>
      </c>
    </row>
    <row r="79" spans="1:37" s="6" customFormat="1" x14ac:dyDescent="0.25">
      <c r="A79" s="11" t="s">
        <v>91</v>
      </c>
      <c r="B79" s="11"/>
      <c r="C79" s="8">
        <v>309326295</v>
      </c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37" x14ac:dyDescent="0.25">
      <c r="A80" s="11" t="s">
        <v>90</v>
      </c>
      <c r="B80" s="11"/>
      <c r="C80" s="7">
        <v>210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spans="1:16384" x14ac:dyDescent="0.25">
      <c r="A81" s="11" t="s">
        <v>92</v>
      </c>
      <c r="B81" s="11"/>
      <c r="C81" s="13">
        <f t="shared" ref="C81:AJ81" si="0">$C80*(C78/$C79)</f>
        <v>219.36990516761594</v>
      </c>
      <c r="D81" s="13">
        <f t="shared" si="0"/>
        <v>220.98771137448887</v>
      </c>
      <c r="E81" s="13">
        <f t="shared" si="0"/>
        <v>222.604159791847</v>
      </c>
      <c r="F81" s="13">
        <f t="shared" si="0"/>
        <v>224.21789263017553</v>
      </c>
      <c r="G81" s="13">
        <f t="shared" si="0"/>
        <v>225.8268732052023</v>
      </c>
      <c r="H81" s="13">
        <f t="shared" si="0"/>
        <v>227.4283859378977</v>
      </c>
      <c r="I81" s="13">
        <f t="shared" si="0"/>
        <v>229.01971524923221</v>
      </c>
      <c r="J81" s="13">
        <f t="shared" si="0"/>
        <v>230.59678777066139</v>
      </c>
      <c r="K81" s="13">
        <f t="shared" si="0"/>
        <v>232.15688792315569</v>
      </c>
      <c r="L81" s="13">
        <f t="shared" si="0"/>
        <v>233.69865791720036</v>
      </c>
      <c r="M81" s="13">
        <f t="shared" si="0"/>
        <v>235.22413443706751</v>
      </c>
      <c r="N81" s="13">
        <f t="shared" si="0"/>
        <v>236.72720742994062</v>
      </c>
      <c r="O81" s="13">
        <f t="shared" si="0"/>
        <v>238.20516131679011</v>
      </c>
      <c r="P81" s="13">
        <f t="shared" si="0"/>
        <v>239.65528051858635</v>
      </c>
      <c r="Q81" s="13">
        <f t="shared" si="0"/>
        <v>241.07620724581463</v>
      </c>
      <c r="R81" s="13">
        <f t="shared" si="0"/>
        <v>242.46522591944534</v>
      </c>
      <c r="S81" s="13">
        <f t="shared" si="0"/>
        <v>243.82301543423588</v>
      </c>
      <c r="T81" s="13">
        <f t="shared" si="0"/>
        <v>245.14821800067142</v>
      </c>
      <c r="U81" s="13">
        <f t="shared" si="0"/>
        <v>246.44083361875201</v>
      </c>
      <c r="V81" s="13">
        <f t="shared" si="0"/>
        <v>247.70289897274981</v>
      </c>
      <c r="W81" s="13">
        <f t="shared" si="0"/>
        <v>248.93441406266481</v>
      </c>
      <c r="X81" s="13">
        <f t="shared" si="0"/>
        <v>250.13741557276919</v>
      </c>
      <c r="Y81" s="13">
        <f t="shared" si="0"/>
        <v>251.31258239782036</v>
      </c>
      <c r="Z81" s="13">
        <f t="shared" si="0"/>
        <v>252.46127232733318</v>
      </c>
      <c r="AA81" s="13">
        <f t="shared" si="0"/>
        <v>253.58620094033714</v>
      </c>
      <c r="AB81" s="13">
        <f t="shared" si="0"/>
        <v>254.68872602634704</v>
      </c>
      <c r="AC81" s="13">
        <f t="shared" si="0"/>
        <v>255.7708842696351</v>
      </c>
      <c r="AD81" s="13">
        <f t="shared" si="0"/>
        <v>256.83539124923084</v>
      </c>
      <c r="AE81" s="13">
        <f t="shared" si="0"/>
        <v>257.88564143892131</v>
      </c>
      <c r="AF81" s="13">
        <f t="shared" si="0"/>
        <v>258.92367152297868</v>
      </c>
      <c r="AG81" s="13">
        <f t="shared" si="0"/>
        <v>259.95355486994731</v>
      </c>
      <c r="AH81" s="13">
        <f t="shared" si="0"/>
        <v>260.97732816409933</v>
      </c>
      <c r="AI81" s="13">
        <f t="shared" si="0"/>
        <v>261.9977069844644</v>
      </c>
      <c r="AJ81" s="13">
        <f t="shared" si="0"/>
        <v>263.0167280153147</v>
      </c>
    </row>
    <row r="82" spans="1:16384" s="9" customFormat="1" x14ac:dyDescent="0.25">
      <c r="A82" s="3" t="s">
        <v>94</v>
      </c>
      <c r="B82" s="3"/>
    </row>
    <row r="83" spans="1:16384" s="10" customFormat="1" ht="15" customHeight="1" x14ac:dyDescent="0.25">
      <c r="A83" s="14" t="s">
        <v>39</v>
      </c>
      <c r="B83" s="66">
        <f>About!C71</f>
        <v>0</v>
      </c>
      <c r="C83" s="15">
        <v>9.6672999999999995E-2</v>
      </c>
      <c r="D83" s="15">
        <v>8.4992999999999999E-2</v>
      </c>
      <c r="E83" s="15">
        <v>7.7148999999999995E-2</v>
      </c>
      <c r="F83" s="15">
        <v>7.7271999999999993E-2</v>
      </c>
      <c r="G83" s="15">
        <v>7.7243000000000006E-2</v>
      </c>
      <c r="H83" s="15">
        <v>7.6025999999999996E-2</v>
      </c>
      <c r="I83" s="15">
        <v>7.4742000000000003E-2</v>
      </c>
      <c r="J83" s="15">
        <v>7.3398000000000005E-2</v>
      </c>
      <c r="K83" s="15">
        <v>7.1982000000000004E-2</v>
      </c>
      <c r="L83" s="15">
        <v>6.8927000000000002E-2</v>
      </c>
      <c r="M83" s="15">
        <v>6.5863000000000005E-2</v>
      </c>
      <c r="N83" s="15">
        <v>6.2800999999999996E-2</v>
      </c>
      <c r="O83" s="15">
        <v>5.9603000000000003E-2</v>
      </c>
      <c r="P83" s="15">
        <v>5.5995999999999997E-2</v>
      </c>
      <c r="Q83" s="15">
        <v>5.2399000000000001E-2</v>
      </c>
      <c r="R83" s="15">
        <v>4.8760999999999999E-2</v>
      </c>
      <c r="S83" s="15">
        <v>4.5182E-2</v>
      </c>
      <c r="T83" s="15">
        <v>4.1679000000000001E-2</v>
      </c>
      <c r="U83" s="15">
        <v>3.8183000000000002E-2</v>
      </c>
      <c r="V83" s="15">
        <v>3.5050999999999999E-2</v>
      </c>
      <c r="W83" s="15">
        <v>3.5050999999999999E-2</v>
      </c>
      <c r="X83" s="15">
        <v>3.5050999999999999E-2</v>
      </c>
      <c r="Y83" s="15">
        <v>3.5050999999999999E-2</v>
      </c>
      <c r="Z83" s="15">
        <v>3.5050999999999999E-2</v>
      </c>
      <c r="AA83" s="15">
        <v>3.5050999999999999E-2</v>
      </c>
      <c r="AB83" s="15">
        <v>3.5050999999999999E-2</v>
      </c>
      <c r="AC83" s="15">
        <v>3.5050999999999999E-2</v>
      </c>
      <c r="AD83" s="15">
        <v>3.5050999999999999E-2</v>
      </c>
      <c r="AE83" s="15">
        <v>3.5050999999999999E-2</v>
      </c>
      <c r="AF83" s="15">
        <v>3.5050999999999999E-2</v>
      </c>
      <c r="AG83" s="15">
        <v>3.5050999999999999E-2</v>
      </c>
      <c r="AH83" s="15">
        <v>3.5050999999999999E-2</v>
      </c>
      <c r="AI83" s="15">
        <v>3.5050999999999999E-2</v>
      </c>
      <c r="AJ83" s="15">
        <v>3.5050999999999999E-2</v>
      </c>
    </row>
    <row r="84" spans="1:16384" s="10" customFormat="1" ht="15" customHeight="1" x14ac:dyDescent="0.25">
      <c r="A84" s="14" t="s">
        <v>40</v>
      </c>
      <c r="B84" s="66">
        <f>About!C70</f>
        <v>0</v>
      </c>
      <c r="C84" s="15">
        <v>372.29821800000002</v>
      </c>
      <c r="D84" s="15">
        <v>383.44494600000002</v>
      </c>
      <c r="E84" s="15">
        <v>375.26721199999997</v>
      </c>
      <c r="F84" s="15">
        <v>377.93768299999999</v>
      </c>
      <c r="G84" s="15">
        <v>380.561218</v>
      </c>
      <c r="H84" s="15">
        <v>383.91156000000001</v>
      </c>
      <c r="I84" s="15">
        <v>387.02539100000001</v>
      </c>
      <c r="J84" s="15">
        <v>389.19378699999999</v>
      </c>
      <c r="K84" s="15">
        <v>390.87463400000001</v>
      </c>
      <c r="L84" s="15">
        <v>393.11380000000003</v>
      </c>
      <c r="M84" s="15">
        <v>394.55352800000003</v>
      </c>
      <c r="N84" s="15">
        <v>396.32476800000001</v>
      </c>
      <c r="O84" s="15">
        <v>397.57891799999999</v>
      </c>
      <c r="P84" s="15">
        <v>399.123718</v>
      </c>
      <c r="Q84" s="15">
        <v>401.44769300000002</v>
      </c>
      <c r="R84" s="15">
        <v>404.87582400000002</v>
      </c>
      <c r="S84" s="15">
        <v>407.09722900000003</v>
      </c>
      <c r="T84" s="15">
        <v>409.573486</v>
      </c>
      <c r="U84" s="15">
        <v>412.261841</v>
      </c>
      <c r="V84" s="15">
        <v>414.90057400000001</v>
      </c>
      <c r="W84" s="15">
        <v>418.01541099999997</v>
      </c>
      <c r="X84" s="15">
        <v>421.14022799999998</v>
      </c>
      <c r="Y84" s="15">
        <v>424.01135299999999</v>
      </c>
      <c r="Z84" s="15">
        <v>426.714294</v>
      </c>
      <c r="AA84" s="15">
        <v>429.317993</v>
      </c>
      <c r="AB84" s="15">
        <v>432.18182400000001</v>
      </c>
      <c r="AC84" s="15">
        <v>435.19558699999999</v>
      </c>
      <c r="AD84" s="15">
        <v>438.39959700000003</v>
      </c>
      <c r="AE84" s="15">
        <v>441.87194799999997</v>
      </c>
      <c r="AF84" s="15">
        <v>445.48037699999998</v>
      </c>
      <c r="AG84" s="15">
        <v>449.141052</v>
      </c>
      <c r="AH84" s="15">
        <v>452.98461900000001</v>
      </c>
      <c r="AI84" s="15">
        <v>456.77401700000001</v>
      </c>
      <c r="AJ84" s="15">
        <v>460.29534899999999</v>
      </c>
    </row>
    <row r="85" spans="1:16384" s="10" customFormat="1" ht="15" customHeight="1" x14ac:dyDescent="0.25">
      <c r="A85" s="14" t="s">
        <v>95</v>
      </c>
      <c r="B85" s="66">
        <f>About!C67</f>
        <v>0</v>
      </c>
      <c r="C85" s="15">
        <v>176.057953</v>
      </c>
      <c r="D85" s="15">
        <v>208.67449999999999</v>
      </c>
      <c r="E85" s="15">
        <v>174.269867</v>
      </c>
      <c r="F85" s="15">
        <v>96.253005999999999</v>
      </c>
      <c r="G85" s="15">
        <v>97.205673000000004</v>
      </c>
      <c r="H85" s="15">
        <v>98.011398</v>
      </c>
      <c r="I85" s="15">
        <v>98.61412</v>
      </c>
      <c r="J85" s="15">
        <v>99.011002000000005</v>
      </c>
      <c r="K85" s="15">
        <v>99.373276000000004</v>
      </c>
      <c r="L85" s="15">
        <v>99.820708999999994</v>
      </c>
      <c r="M85" s="15">
        <v>100.091644</v>
      </c>
      <c r="N85" s="15">
        <v>100.430336</v>
      </c>
      <c r="O85" s="15">
        <v>100.71174600000001</v>
      </c>
      <c r="P85" s="15">
        <v>100.957764</v>
      </c>
      <c r="Q85" s="15">
        <v>101.45161400000001</v>
      </c>
      <c r="R85" s="15">
        <v>102.53529399999999</v>
      </c>
      <c r="S85" s="15">
        <v>102.833359</v>
      </c>
      <c r="T85" s="15">
        <v>103.276527</v>
      </c>
      <c r="U85" s="15">
        <v>103.782516</v>
      </c>
      <c r="V85" s="15">
        <v>104.255402</v>
      </c>
      <c r="W85" s="15">
        <v>105.00346399999999</v>
      </c>
      <c r="X85" s="15">
        <v>105.759308</v>
      </c>
      <c r="Y85" s="15">
        <v>106.43514999999999</v>
      </c>
      <c r="Z85" s="15">
        <v>107.040192</v>
      </c>
      <c r="AA85" s="15">
        <v>107.54388400000001</v>
      </c>
      <c r="AB85" s="15">
        <v>108.111969</v>
      </c>
      <c r="AC85" s="15">
        <v>108.71796399999999</v>
      </c>
      <c r="AD85" s="15">
        <v>109.368301</v>
      </c>
      <c r="AE85" s="15">
        <v>110.082008</v>
      </c>
      <c r="AF85" s="15">
        <v>110.834</v>
      </c>
      <c r="AG85" s="15">
        <v>111.59751900000001</v>
      </c>
      <c r="AH85" s="15">
        <v>112.412437</v>
      </c>
      <c r="AI85" s="15">
        <v>113.22017700000001</v>
      </c>
      <c r="AJ85" s="15">
        <v>113.977699</v>
      </c>
    </row>
    <row r="86" spans="1:16384" s="10" customFormat="1" ht="15" customHeight="1" x14ac:dyDescent="0.25">
      <c r="A86" s="14" t="s">
        <v>41</v>
      </c>
      <c r="B86" s="66">
        <f>About!C69</f>
        <v>0</v>
      </c>
      <c r="C86" s="15">
        <v>195.98800700000001</v>
      </c>
      <c r="D86" s="15">
        <v>191.94729599999999</v>
      </c>
      <c r="E86" s="15">
        <v>185.291077</v>
      </c>
      <c r="F86" s="15">
        <v>189.75663800000001</v>
      </c>
      <c r="G86" s="15">
        <v>194.208191</v>
      </c>
      <c r="H86" s="15">
        <v>197.72537199999999</v>
      </c>
      <c r="I86" s="15">
        <v>201.098221</v>
      </c>
      <c r="J86" s="15">
        <v>204.001892</v>
      </c>
      <c r="K86" s="15">
        <v>206.66253699999999</v>
      </c>
      <c r="L86" s="15">
        <v>208.987717</v>
      </c>
      <c r="M86" s="15">
        <v>210.852554</v>
      </c>
      <c r="N86" s="15">
        <v>212.81909200000001</v>
      </c>
      <c r="O86" s="15">
        <v>214.676331</v>
      </c>
      <c r="P86" s="15">
        <v>215.84243799999999</v>
      </c>
      <c r="Q86" s="15">
        <v>217.44223</v>
      </c>
      <c r="R86" s="15">
        <v>219.60612499999999</v>
      </c>
      <c r="S86" s="15">
        <v>221.11308299999999</v>
      </c>
      <c r="T86" s="15">
        <v>222.763611</v>
      </c>
      <c r="U86" s="15">
        <v>224.452789</v>
      </c>
      <c r="V86" s="15">
        <v>226.120544</v>
      </c>
      <c r="W86" s="15">
        <v>228.03185999999999</v>
      </c>
      <c r="X86" s="15">
        <v>229.957855</v>
      </c>
      <c r="Y86" s="15">
        <v>231.69491600000001</v>
      </c>
      <c r="Z86" s="15">
        <v>233.34870900000001</v>
      </c>
      <c r="AA86" s="15">
        <v>234.941025</v>
      </c>
      <c r="AB86" s="15">
        <v>236.67536899999999</v>
      </c>
      <c r="AC86" s="15">
        <v>238.482483</v>
      </c>
      <c r="AD86" s="15">
        <v>240.37674000000001</v>
      </c>
      <c r="AE86" s="15">
        <v>242.41213999999999</v>
      </c>
      <c r="AF86" s="15">
        <v>244.51712000000001</v>
      </c>
      <c r="AG86" s="15">
        <v>246.64044200000001</v>
      </c>
      <c r="AH86" s="15">
        <v>248.86656199999999</v>
      </c>
      <c r="AI86" s="15">
        <v>251.05218500000001</v>
      </c>
      <c r="AJ86" s="15">
        <v>253.07620199999999</v>
      </c>
    </row>
    <row r="87" spans="1:16384" s="10" customFormat="1" ht="15" customHeight="1" x14ac:dyDescent="0.25">
      <c r="A87" s="14" t="s">
        <v>42</v>
      </c>
      <c r="B87" s="66">
        <f>About!C75</f>
        <v>0</v>
      </c>
      <c r="C87" s="15">
        <v>60.194054000000001</v>
      </c>
      <c r="D87" s="15">
        <v>68.353706000000003</v>
      </c>
      <c r="E87" s="15">
        <v>61.349831000000002</v>
      </c>
      <c r="F87" s="15">
        <v>60.935355999999999</v>
      </c>
      <c r="G87" s="15">
        <v>60.487220999999998</v>
      </c>
      <c r="H87" s="15">
        <v>60.669440999999999</v>
      </c>
      <c r="I87" s="15">
        <v>60.852539</v>
      </c>
      <c r="J87" s="15">
        <v>60.865059000000002</v>
      </c>
      <c r="K87" s="15">
        <v>60.777405000000002</v>
      </c>
      <c r="L87" s="15">
        <v>61.028697999999999</v>
      </c>
      <c r="M87" s="15">
        <v>61.140633000000001</v>
      </c>
      <c r="N87" s="15">
        <v>61.303215000000002</v>
      </c>
      <c r="O87" s="15">
        <v>61.381176000000004</v>
      </c>
      <c r="P87" s="15">
        <v>61.755600000000001</v>
      </c>
      <c r="Q87" s="15">
        <v>62.250095000000002</v>
      </c>
      <c r="R87" s="15">
        <v>62.764327999999999</v>
      </c>
      <c r="S87" s="15">
        <v>63.275803000000003</v>
      </c>
      <c r="T87" s="15">
        <v>63.787078999999999</v>
      </c>
      <c r="U87" s="15">
        <v>64.315253999999996</v>
      </c>
      <c r="V87" s="15">
        <v>64.821540999999996</v>
      </c>
      <c r="W87" s="15">
        <v>65.350166000000002</v>
      </c>
      <c r="X87" s="15">
        <v>65.875670999999997</v>
      </c>
      <c r="Y87" s="15">
        <v>66.365905999999995</v>
      </c>
      <c r="Z87" s="15">
        <v>66.844025000000002</v>
      </c>
      <c r="AA87" s="15">
        <v>67.340118000000004</v>
      </c>
      <c r="AB87" s="15">
        <v>67.87706</v>
      </c>
      <c r="AC87" s="15">
        <v>68.438637</v>
      </c>
      <c r="AD87" s="15">
        <v>69.032203999999993</v>
      </c>
      <c r="AE87" s="15">
        <v>69.669846000000007</v>
      </c>
      <c r="AF87" s="15">
        <v>70.330878999999996</v>
      </c>
      <c r="AG87" s="15">
        <v>71.000564999999995</v>
      </c>
      <c r="AH87" s="15">
        <v>71.701262999999997</v>
      </c>
      <c r="AI87" s="15">
        <v>72.391898999999995</v>
      </c>
      <c r="AJ87" s="15">
        <v>73.035324000000003</v>
      </c>
    </row>
    <row r="88" spans="1:16384" s="10" customFormat="1" ht="15" customHeight="1" x14ac:dyDescent="0.25">
      <c r="A88" s="14" t="s">
        <v>87</v>
      </c>
      <c r="B88" s="66"/>
      <c r="C88" s="15">
        <v>804.63494900000001</v>
      </c>
      <c r="D88" s="15">
        <v>852.505493</v>
      </c>
      <c r="E88" s="15">
        <v>796.25518799999998</v>
      </c>
      <c r="F88" s="15">
        <v>724.95996100000002</v>
      </c>
      <c r="G88" s="15">
        <v>732.53961200000003</v>
      </c>
      <c r="H88" s="15">
        <v>740.39379899999994</v>
      </c>
      <c r="I88" s="15">
        <v>747.66503899999998</v>
      </c>
      <c r="J88" s="15">
        <v>753.14514199999996</v>
      </c>
      <c r="K88" s="15">
        <v>757.75982699999997</v>
      </c>
      <c r="L88" s="15">
        <v>763.01983600000005</v>
      </c>
      <c r="M88" s="15">
        <v>766.70422399999995</v>
      </c>
      <c r="N88" s="15">
        <v>770.940247</v>
      </c>
      <c r="O88" s="15">
        <v>774.40777600000001</v>
      </c>
      <c r="P88" s="15">
        <v>777.73553500000003</v>
      </c>
      <c r="Q88" s="15">
        <v>782.64410399999997</v>
      </c>
      <c r="R88" s="15">
        <v>789.83038299999998</v>
      </c>
      <c r="S88" s="15">
        <v>794.36468500000001</v>
      </c>
      <c r="T88" s="15">
        <v>799.44244400000002</v>
      </c>
      <c r="U88" s="15">
        <v>804.85064699999998</v>
      </c>
      <c r="V88" s="15">
        <v>810.13311799999997</v>
      </c>
      <c r="W88" s="15">
        <v>816.43591300000003</v>
      </c>
      <c r="X88" s="15">
        <v>822.76812700000005</v>
      </c>
      <c r="Y88" s="15">
        <v>828.542419</v>
      </c>
      <c r="Z88" s="15">
        <v>833.98230000000001</v>
      </c>
      <c r="AA88" s="15">
        <v>839.17810099999997</v>
      </c>
      <c r="AB88" s="15">
        <v>844.88128700000004</v>
      </c>
      <c r="AC88" s="15">
        <v>850.86975099999995</v>
      </c>
      <c r="AD88" s="15">
        <v>857.21191399999998</v>
      </c>
      <c r="AE88" s="15">
        <v>864.07098399999995</v>
      </c>
      <c r="AF88" s="15">
        <v>871.19744900000001</v>
      </c>
      <c r="AG88" s="15">
        <v>878.41461200000003</v>
      </c>
      <c r="AH88" s="15">
        <v>885.99987799999997</v>
      </c>
      <c r="AI88" s="15">
        <v>893.47332800000004</v>
      </c>
      <c r="AJ88" s="15">
        <v>900.41961700000002</v>
      </c>
    </row>
    <row r="89" spans="1:16384" s="10" customFormat="1" ht="15" customHeight="1" x14ac:dyDescent="0.25">
      <c r="A89" s="14" t="s">
        <v>43</v>
      </c>
      <c r="B89" s="66"/>
      <c r="C89" s="15">
        <v>69.368279000000001</v>
      </c>
      <c r="D89" s="15">
        <v>68.730209000000002</v>
      </c>
      <c r="E89" s="15">
        <v>67.718277</v>
      </c>
      <c r="F89" s="15">
        <v>68.715530000000001</v>
      </c>
      <c r="G89" s="15">
        <v>69.726378999999994</v>
      </c>
      <c r="H89" s="15">
        <v>70.543792999999994</v>
      </c>
      <c r="I89" s="15">
        <v>71.229324000000005</v>
      </c>
      <c r="J89" s="15">
        <v>71.772757999999996</v>
      </c>
      <c r="K89" s="15">
        <v>72.264702</v>
      </c>
      <c r="L89" s="15">
        <v>72.713645999999997</v>
      </c>
      <c r="M89" s="15">
        <v>73.036620999999997</v>
      </c>
      <c r="N89" s="15">
        <v>73.397025999999997</v>
      </c>
      <c r="O89" s="15">
        <v>73.677490000000006</v>
      </c>
      <c r="P89" s="15">
        <v>73.845237999999995</v>
      </c>
      <c r="Q89" s="15">
        <v>74.162979000000007</v>
      </c>
      <c r="R89" s="15">
        <v>74.896156000000005</v>
      </c>
      <c r="S89" s="15">
        <v>75.131866000000002</v>
      </c>
      <c r="T89" s="15">
        <v>75.455582000000007</v>
      </c>
      <c r="U89" s="15">
        <v>75.803673000000003</v>
      </c>
      <c r="V89" s="15">
        <v>76.149840999999995</v>
      </c>
      <c r="W89" s="15">
        <v>76.675644000000005</v>
      </c>
      <c r="X89" s="15">
        <v>77.203445000000002</v>
      </c>
      <c r="Y89" s="15">
        <v>77.662757999999997</v>
      </c>
      <c r="Z89" s="15">
        <v>78.083939000000001</v>
      </c>
      <c r="AA89" s="15">
        <v>78.443459000000004</v>
      </c>
      <c r="AB89" s="15">
        <v>78.853606999999997</v>
      </c>
      <c r="AC89" s="15">
        <v>79.295212000000006</v>
      </c>
      <c r="AD89" s="15">
        <v>79.770499999999998</v>
      </c>
      <c r="AE89" s="15">
        <v>80.297318000000004</v>
      </c>
      <c r="AF89" s="15">
        <v>80.856262000000001</v>
      </c>
      <c r="AG89" s="15">
        <v>81.432120999999995</v>
      </c>
      <c r="AH89" s="15">
        <v>82.053825000000003</v>
      </c>
      <c r="AI89" s="15">
        <v>82.680274999999995</v>
      </c>
      <c r="AJ89" s="15">
        <v>83.280586</v>
      </c>
    </row>
    <row r="90" spans="1:16384" s="10" customFormat="1" ht="15" customHeight="1" x14ac:dyDescent="0.25">
      <c r="A90" s="14" t="s">
        <v>44</v>
      </c>
      <c r="B90" s="66"/>
      <c r="C90" s="15">
        <v>0</v>
      </c>
      <c r="D90" s="15">
        <v>0</v>
      </c>
      <c r="E90" s="15">
        <v>0</v>
      </c>
      <c r="F90" s="15">
        <v>0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</row>
    <row r="91" spans="1:16384" s="10" customFormat="1" ht="15" customHeight="1" x14ac:dyDescent="0.25">
      <c r="A91" s="14" t="s">
        <v>45</v>
      </c>
      <c r="B91" s="66"/>
      <c r="C91" s="15">
        <v>126.404022</v>
      </c>
      <c r="D91" s="15">
        <v>127.88163</v>
      </c>
      <c r="E91" s="15">
        <v>125.536278</v>
      </c>
      <c r="F91" s="15">
        <v>128.15245100000001</v>
      </c>
      <c r="G91" s="15">
        <v>130.70107999999999</v>
      </c>
      <c r="H91" s="15">
        <v>132.79638700000001</v>
      </c>
      <c r="I91" s="15">
        <v>134.92765800000001</v>
      </c>
      <c r="J91" s="15">
        <v>136.754974</v>
      </c>
      <c r="K91" s="15">
        <v>138.449951</v>
      </c>
      <c r="L91" s="15">
        <v>140.032883</v>
      </c>
      <c r="M91" s="15">
        <v>141.29113799999999</v>
      </c>
      <c r="N91" s="15">
        <v>142.57965100000001</v>
      </c>
      <c r="O91" s="15">
        <v>143.833664</v>
      </c>
      <c r="P91" s="15">
        <v>144.74401900000001</v>
      </c>
      <c r="Q91" s="15">
        <v>145.835632</v>
      </c>
      <c r="R91" s="15">
        <v>147.00756799999999</v>
      </c>
      <c r="S91" s="15">
        <v>148.13810699999999</v>
      </c>
      <c r="T91" s="15">
        <v>149.22689800000001</v>
      </c>
      <c r="U91" s="15">
        <v>150.348724</v>
      </c>
      <c r="V91" s="15">
        <v>151.46139500000001</v>
      </c>
      <c r="W91" s="15">
        <v>152.58296200000001</v>
      </c>
      <c r="X91" s="15">
        <v>153.70095800000001</v>
      </c>
      <c r="Y91" s="15">
        <v>154.72216800000001</v>
      </c>
      <c r="Z91" s="15">
        <v>155.68014500000001</v>
      </c>
      <c r="AA91" s="15">
        <v>156.67439300000001</v>
      </c>
      <c r="AB91" s="15">
        <v>157.79980499999999</v>
      </c>
      <c r="AC91" s="15">
        <v>158.97522000000001</v>
      </c>
      <c r="AD91" s="15">
        <v>160.198578</v>
      </c>
      <c r="AE91" s="15">
        <v>161.52488700000001</v>
      </c>
      <c r="AF91" s="15">
        <v>162.898697</v>
      </c>
      <c r="AG91" s="15">
        <v>164.28311199999999</v>
      </c>
      <c r="AH91" s="15">
        <v>165.74520899999999</v>
      </c>
      <c r="AI91" s="15">
        <v>167.180511</v>
      </c>
      <c r="AJ91" s="15">
        <v>168.50799599999999</v>
      </c>
    </row>
    <row r="92" spans="1:16384" s="10" customFormat="1" ht="15" customHeight="1" x14ac:dyDescent="0.25">
      <c r="A92" s="14" t="s">
        <v>49</v>
      </c>
      <c r="B92" s="66"/>
      <c r="C92" s="15">
        <v>157.322937</v>
      </c>
      <c r="D92" s="15">
        <v>153.701065</v>
      </c>
      <c r="E92" s="15">
        <v>151.582672</v>
      </c>
      <c r="F92" s="15">
        <v>155.69169600000001</v>
      </c>
      <c r="G92" s="15">
        <v>159.86795000000001</v>
      </c>
      <c r="H92" s="15">
        <v>162.80221599999999</v>
      </c>
      <c r="I92" s="15">
        <v>165.74144000000001</v>
      </c>
      <c r="J92" s="15">
        <v>168.31100499999999</v>
      </c>
      <c r="K92" s="15">
        <v>170.69059799999999</v>
      </c>
      <c r="L92" s="15">
        <v>172.38211100000001</v>
      </c>
      <c r="M92" s="15">
        <v>173.741119</v>
      </c>
      <c r="N92" s="15">
        <v>175.29757699999999</v>
      </c>
      <c r="O92" s="15">
        <v>176.678528</v>
      </c>
      <c r="P92" s="15">
        <v>177.27307099999999</v>
      </c>
      <c r="Q92" s="15">
        <v>178.23526000000001</v>
      </c>
      <c r="R92" s="15">
        <v>179.42210399999999</v>
      </c>
      <c r="S92" s="15">
        <v>180.38732899999999</v>
      </c>
      <c r="T92" s="15">
        <v>181.36642499999999</v>
      </c>
      <c r="U92" s="15">
        <v>182.40707399999999</v>
      </c>
      <c r="V92" s="15">
        <v>183.42965699999999</v>
      </c>
      <c r="W92" s="15">
        <v>184.56994599999999</v>
      </c>
      <c r="X92" s="15">
        <v>185.71440100000001</v>
      </c>
      <c r="Y92" s="15">
        <v>186.758926</v>
      </c>
      <c r="Z92" s="15">
        <v>187.737335</v>
      </c>
      <c r="AA92" s="15">
        <v>188.73962399999999</v>
      </c>
      <c r="AB92" s="15">
        <v>189.84655799999999</v>
      </c>
      <c r="AC92" s="15">
        <v>191.029053</v>
      </c>
      <c r="AD92" s="15">
        <v>192.29748499999999</v>
      </c>
      <c r="AE92" s="15">
        <v>193.690247</v>
      </c>
      <c r="AF92" s="15">
        <v>195.154144</v>
      </c>
      <c r="AG92" s="15">
        <v>196.645126</v>
      </c>
      <c r="AH92" s="15">
        <v>198.225784</v>
      </c>
      <c r="AI92" s="15">
        <v>199.78537</v>
      </c>
      <c r="AJ92" s="15">
        <v>201.23130800000001</v>
      </c>
    </row>
    <row r="93" spans="1:16384" s="10" customFormat="1" ht="15" customHeight="1" x14ac:dyDescent="0.2">
      <c r="A93" s="16" t="s">
        <v>48</v>
      </c>
      <c r="B93" s="87"/>
      <c r="C93" s="17">
        <v>1157.730225</v>
      </c>
      <c r="D93" s="17">
        <v>1202.8183590000001</v>
      </c>
      <c r="E93" s="17">
        <v>1141.0924070000001</v>
      </c>
      <c r="F93" s="17">
        <v>1077.5196530000001</v>
      </c>
      <c r="G93" s="17">
        <v>1092.834961</v>
      </c>
      <c r="H93" s="17">
        <v>1106.536255</v>
      </c>
      <c r="I93" s="17">
        <v>1119.5634769999999</v>
      </c>
      <c r="J93" s="17">
        <v>1129.9838870000001</v>
      </c>
      <c r="K93" s="17">
        <v>1139.165039</v>
      </c>
      <c r="L93" s="17">
        <v>1148.1484379999999</v>
      </c>
      <c r="M93" s="17">
        <v>1154.7730710000001</v>
      </c>
      <c r="N93" s="17">
        <v>1162.2144780000001</v>
      </c>
      <c r="O93" s="17">
        <v>1168.5974120000001</v>
      </c>
      <c r="P93" s="17">
        <v>1173.5979</v>
      </c>
      <c r="Q93" s="17">
        <v>1180.8779300000001</v>
      </c>
      <c r="R93" s="17">
        <v>1191.15625</v>
      </c>
      <c r="S93" s="17">
        <v>1198.0219729999999</v>
      </c>
      <c r="T93" s="17">
        <v>1205.4913329999999</v>
      </c>
      <c r="U93" s="17">
        <v>1213.4101559999999</v>
      </c>
      <c r="V93" s="17">
        <v>1221.174072</v>
      </c>
      <c r="W93" s="17">
        <v>1230.2645259999999</v>
      </c>
      <c r="X93" s="17">
        <v>1239.386841</v>
      </c>
      <c r="Y93" s="17">
        <v>1247.686279</v>
      </c>
      <c r="Z93" s="17">
        <v>1255.483643</v>
      </c>
      <c r="AA93" s="17">
        <v>1263.0356449999999</v>
      </c>
      <c r="AB93" s="17">
        <v>1271.381226</v>
      </c>
      <c r="AC93" s="17">
        <v>1280.169189</v>
      </c>
      <c r="AD93" s="17">
        <v>1289.4785159999999</v>
      </c>
      <c r="AE93" s="17">
        <v>1299.583496</v>
      </c>
      <c r="AF93" s="17">
        <v>1310.106567</v>
      </c>
      <c r="AG93" s="17">
        <v>1320.775024</v>
      </c>
      <c r="AH93" s="17">
        <v>1332.02478</v>
      </c>
      <c r="AI93" s="17">
        <v>1343.1195070000001</v>
      </c>
      <c r="AJ93" s="17">
        <v>1353.4395750000001</v>
      </c>
    </row>
    <row r="94" spans="1:16384" s="9" customFormat="1" x14ac:dyDescent="0.25">
      <c r="A94" s="3" t="s">
        <v>321</v>
      </c>
      <c r="B94" s="3"/>
    </row>
    <row r="95" spans="1:16384" s="10" customFormat="1" ht="15" customHeight="1" x14ac:dyDescent="0.25">
      <c r="A95" s="58" t="s">
        <v>308</v>
      </c>
      <c r="B95" s="58">
        <f>About!C67</f>
        <v>0</v>
      </c>
      <c r="C95" s="62">
        <v>0.439772</v>
      </c>
      <c r="D95" s="62">
        <v>0.52067200000000002</v>
      </c>
      <c r="E95" s="62">
        <v>0.44447199999999998</v>
      </c>
      <c r="F95" s="62">
        <v>0.19968</v>
      </c>
      <c r="G95" s="62">
        <v>0.19961200000000001</v>
      </c>
      <c r="H95" s="62">
        <v>0.19977400000000001</v>
      </c>
      <c r="I95" s="62">
        <v>0.19994300000000001</v>
      </c>
      <c r="J95" s="62">
        <v>0.19985</v>
      </c>
      <c r="K95" s="62">
        <v>0.20059399999999999</v>
      </c>
      <c r="L95" s="62">
        <v>0.20139299999999999</v>
      </c>
      <c r="M95" s="62">
        <v>0.201958</v>
      </c>
      <c r="N95" s="62">
        <v>0.20313100000000001</v>
      </c>
      <c r="O95" s="62">
        <v>0.20412</v>
      </c>
      <c r="P95" s="62">
        <v>0.20505200000000001</v>
      </c>
      <c r="Q95" s="62">
        <v>0.20644199999999999</v>
      </c>
      <c r="R95" s="62">
        <v>0.208231</v>
      </c>
      <c r="S95" s="62">
        <v>0.20915900000000001</v>
      </c>
      <c r="T95" s="62">
        <v>0.210535</v>
      </c>
      <c r="U95" s="62">
        <v>0.212064</v>
      </c>
      <c r="V95" s="62">
        <v>0.213366</v>
      </c>
      <c r="W95" s="62">
        <v>0.21501300000000001</v>
      </c>
      <c r="X95" s="62">
        <v>0.21679699999999999</v>
      </c>
      <c r="Y95" s="62">
        <v>0.218144</v>
      </c>
      <c r="Z95" s="62">
        <v>0.219636</v>
      </c>
      <c r="AA95" s="62">
        <v>0.221191</v>
      </c>
      <c r="AB95" s="62">
        <v>0.222553</v>
      </c>
      <c r="AC95" s="62">
        <v>0.22416</v>
      </c>
      <c r="AD95" s="62">
        <v>0.226054</v>
      </c>
      <c r="AE95" s="62">
        <v>0.227992</v>
      </c>
      <c r="AF95" s="62">
        <v>0.23014399999999999</v>
      </c>
      <c r="AG95" s="62">
        <v>0.23227400000000001</v>
      </c>
      <c r="AH95" s="62">
        <v>0.23442199999999999</v>
      </c>
      <c r="AI95" s="62">
        <v>0.236372</v>
      </c>
      <c r="AJ95" s="62">
        <v>0.23841300000000001</v>
      </c>
      <c r="AK95" s="60">
        <v>-2.4114E-2</v>
      </c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  <c r="XEF95" s="6"/>
      <c r="XEG95" s="6"/>
      <c r="XEH95" s="6"/>
      <c r="XEI95" s="6"/>
      <c r="XEJ95" s="6"/>
      <c r="XEK95" s="6"/>
      <c r="XEL95" s="6"/>
      <c r="XEM95" s="6"/>
      <c r="XEN95" s="6"/>
      <c r="XEO95" s="6"/>
      <c r="XEP95" s="6"/>
      <c r="XEQ95" s="6"/>
      <c r="XER95" s="6"/>
      <c r="XES95" s="6"/>
      <c r="XET95" s="6"/>
      <c r="XEU95" s="6"/>
      <c r="XEV95" s="6"/>
      <c r="XEW95" s="6"/>
      <c r="XEX95" s="6"/>
      <c r="XEY95" s="6"/>
      <c r="XEZ95" s="6"/>
      <c r="XFA95" s="6"/>
      <c r="XFB95" s="6"/>
      <c r="XFC95" s="6"/>
      <c r="XFD95" s="6"/>
    </row>
    <row r="96" spans="1:16384" s="10" customFormat="1" ht="15" customHeight="1" x14ac:dyDescent="0.25">
      <c r="A96" s="58" t="s">
        <v>309</v>
      </c>
      <c r="B96" s="58">
        <f>About!C68</f>
        <v>0</v>
      </c>
      <c r="C96" s="62">
        <v>2.3506</v>
      </c>
      <c r="D96" s="62">
        <v>2.5752999999999999</v>
      </c>
      <c r="E96" s="62">
        <v>2.7801999999999998</v>
      </c>
      <c r="F96" s="62">
        <v>2.9331</v>
      </c>
      <c r="G96" s="62">
        <v>3.1452</v>
      </c>
      <c r="H96" s="62">
        <v>3.239655</v>
      </c>
      <c r="I96" s="62">
        <v>3.3009840000000001</v>
      </c>
      <c r="J96" s="62">
        <v>3.3742209999999999</v>
      </c>
      <c r="K96" s="62">
        <v>3.4241670000000002</v>
      </c>
      <c r="L96" s="62">
        <v>3.4581080000000002</v>
      </c>
      <c r="M96" s="62">
        <v>3.5395099999999999</v>
      </c>
      <c r="N96" s="62">
        <v>3.5844140000000002</v>
      </c>
      <c r="O96" s="62">
        <v>3.649616</v>
      </c>
      <c r="P96" s="62">
        <v>3.6760510000000002</v>
      </c>
      <c r="Q96" s="62">
        <v>3.721457</v>
      </c>
      <c r="R96" s="62">
        <v>3.7670729999999999</v>
      </c>
      <c r="S96" s="62">
        <v>3.8010090000000001</v>
      </c>
      <c r="T96" s="62">
        <v>3.794006</v>
      </c>
      <c r="U96" s="62">
        <v>3.8187700000000002</v>
      </c>
      <c r="V96" s="62">
        <v>3.8547539999999998</v>
      </c>
      <c r="W96" s="62">
        <v>3.8642080000000001</v>
      </c>
      <c r="X96" s="62">
        <v>3.9172690000000001</v>
      </c>
      <c r="Y96" s="62">
        <v>3.9433720000000001</v>
      </c>
      <c r="Z96" s="62">
        <v>3.9567410000000001</v>
      </c>
      <c r="AA96" s="62">
        <v>3.984451</v>
      </c>
      <c r="AB96" s="62">
        <v>4.0168059999999999</v>
      </c>
      <c r="AC96" s="62">
        <v>4.009512</v>
      </c>
      <c r="AD96" s="62">
        <v>4.034332</v>
      </c>
      <c r="AE96" s="62">
        <v>4.0472320000000002</v>
      </c>
      <c r="AF96" s="62">
        <v>4.0707820000000003</v>
      </c>
      <c r="AG96" s="62">
        <v>4.0935550000000003</v>
      </c>
      <c r="AH96" s="62">
        <v>4.1407959999999999</v>
      </c>
      <c r="AI96" s="62">
        <v>4.1461370000000004</v>
      </c>
      <c r="AJ96" s="62">
        <v>4.1715900000000001</v>
      </c>
      <c r="AK96" s="60">
        <v>1.5187000000000001E-2</v>
      </c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25">
      <c r="A97" s="58" t="s">
        <v>310</v>
      </c>
      <c r="B97" s="58">
        <f>About!C69</f>
        <v>0</v>
      </c>
      <c r="C97" s="62">
        <v>0.26169999999999999</v>
      </c>
      <c r="D97" s="62">
        <v>0.26140000000000002</v>
      </c>
      <c r="E97" s="62">
        <v>0.2616</v>
      </c>
      <c r="F97" s="62">
        <v>0.268758</v>
      </c>
      <c r="G97" s="62">
        <v>0.27503499999999997</v>
      </c>
      <c r="H97" s="62">
        <v>0.27960200000000002</v>
      </c>
      <c r="I97" s="62">
        <v>0.283412</v>
      </c>
      <c r="J97" s="62">
        <v>0.28689700000000001</v>
      </c>
      <c r="K97" s="62">
        <v>0.29019299999999998</v>
      </c>
      <c r="L97" s="62">
        <v>0.29344300000000001</v>
      </c>
      <c r="M97" s="62">
        <v>0.295381</v>
      </c>
      <c r="N97" s="62">
        <v>0.29722799999999999</v>
      </c>
      <c r="O97" s="62">
        <v>0.29903099999999999</v>
      </c>
      <c r="P97" s="62">
        <v>0.29982599999999998</v>
      </c>
      <c r="Q97" s="62">
        <v>0.30136099999999999</v>
      </c>
      <c r="R97" s="62">
        <v>0.30305799999999999</v>
      </c>
      <c r="S97" s="62">
        <v>0.304205</v>
      </c>
      <c r="T97" s="62">
        <v>0.305589</v>
      </c>
      <c r="U97" s="62">
        <v>0.30698599999999998</v>
      </c>
      <c r="V97" s="62">
        <v>0.30851400000000001</v>
      </c>
      <c r="W97" s="62">
        <v>0.31019999999999998</v>
      </c>
      <c r="X97" s="62">
        <v>0.31214799999999998</v>
      </c>
      <c r="Y97" s="62">
        <v>0.31377899999999997</v>
      </c>
      <c r="Z97" s="62">
        <v>0.31533099999999997</v>
      </c>
      <c r="AA97" s="62">
        <v>0.31679800000000002</v>
      </c>
      <c r="AB97" s="62">
        <v>0.31836799999999998</v>
      </c>
      <c r="AC97" s="62">
        <v>0.31982500000000003</v>
      </c>
      <c r="AD97" s="62">
        <v>0.32156600000000002</v>
      </c>
      <c r="AE97" s="62">
        <v>0.323349</v>
      </c>
      <c r="AF97" s="62">
        <v>0.32525500000000002</v>
      </c>
      <c r="AG97" s="62">
        <v>0.32716499999999998</v>
      </c>
      <c r="AH97" s="62">
        <v>0.32925700000000002</v>
      </c>
      <c r="AI97" s="62">
        <v>0.33109300000000003</v>
      </c>
      <c r="AJ97" s="62">
        <v>0.33303899999999997</v>
      </c>
      <c r="AK97" s="60">
        <v>7.5979999999999997E-3</v>
      </c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25">
      <c r="A98" s="58" t="s">
        <v>51</v>
      </c>
      <c r="B98" s="58">
        <f>About!C70</f>
        <v>0</v>
      </c>
      <c r="C98" s="62">
        <v>1.1632229999999999</v>
      </c>
      <c r="D98" s="62">
        <v>1.222623</v>
      </c>
      <c r="E98" s="62">
        <v>1.2315229999999999</v>
      </c>
      <c r="F98" s="62">
        <v>1.2455210000000001</v>
      </c>
      <c r="G98" s="62">
        <v>1.2498389999999999</v>
      </c>
      <c r="H98" s="62">
        <v>1.2583789999999999</v>
      </c>
      <c r="I98" s="62">
        <v>1.2626679999999999</v>
      </c>
      <c r="J98" s="62">
        <v>1.2664010000000001</v>
      </c>
      <c r="K98" s="62">
        <v>1.2709239999999999</v>
      </c>
      <c r="L98" s="62">
        <v>1.277825</v>
      </c>
      <c r="M98" s="62">
        <v>1.282006</v>
      </c>
      <c r="N98" s="62">
        <v>1.2880400000000001</v>
      </c>
      <c r="O98" s="62">
        <v>1.2932619999999999</v>
      </c>
      <c r="P98" s="62">
        <v>1.298848</v>
      </c>
      <c r="Q98" s="62">
        <v>1.307579</v>
      </c>
      <c r="R98" s="62">
        <v>1.3155859999999999</v>
      </c>
      <c r="S98" s="62">
        <v>1.322735</v>
      </c>
      <c r="T98" s="62">
        <v>1.3315269999999999</v>
      </c>
      <c r="U98" s="62">
        <v>1.3420879999999999</v>
      </c>
      <c r="V98" s="62">
        <v>1.352257</v>
      </c>
      <c r="W98" s="62">
        <v>1.3619000000000001</v>
      </c>
      <c r="X98" s="62">
        <v>1.3741969999999999</v>
      </c>
      <c r="Y98" s="62">
        <v>1.383532</v>
      </c>
      <c r="Z98" s="62">
        <v>1.394199</v>
      </c>
      <c r="AA98" s="62">
        <v>1.40682</v>
      </c>
      <c r="AB98" s="62">
        <v>1.417697</v>
      </c>
      <c r="AC98" s="62">
        <v>1.4283410000000001</v>
      </c>
      <c r="AD98" s="62">
        <v>1.4420500000000001</v>
      </c>
      <c r="AE98" s="62">
        <v>1.4550559999999999</v>
      </c>
      <c r="AF98" s="62">
        <v>1.469325</v>
      </c>
      <c r="AG98" s="62">
        <v>1.4833419999999999</v>
      </c>
      <c r="AH98" s="62">
        <v>1.497719</v>
      </c>
      <c r="AI98" s="62">
        <v>1.5087710000000001</v>
      </c>
      <c r="AJ98" s="62">
        <v>1.521933</v>
      </c>
      <c r="AK98" s="60">
        <v>6.8669999999999998E-3</v>
      </c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25">
      <c r="A99" s="58" t="s">
        <v>52</v>
      </c>
      <c r="B99" s="58">
        <f>About!C71</f>
        <v>0</v>
      </c>
      <c r="C99" s="62">
        <v>5.4046999999999998E-2</v>
      </c>
      <c r="D99" s="62">
        <v>5.0047000000000001E-2</v>
      </c>
      <c r="E99" s="62">
        <v>5.2646999999999999E-2</v>
      </c>
      <c r="F99" s="62">
        <v>5.4524000000000003E-2</v>
      </c>
      <c r="G99" s="62">
        <v>5.6184999999999999E-2</v>
      </c>
      <c r="H99" s="62">
        <v>5.7258999999999997E-2</v>
      </c>
      <c r="I99" s="62">
        <v>5.8069000000000003E-2</v>
      </c>
      <c r="J99" s="62">
        <v>5.9026000000000002E-2</v>
      </c>
      <c r="K99" s="62">
        <v>6.0484000000000003E-2</v>
      </c>
      <c r="L99" s="62">
        <v>6.1610999999999999E-2</v>
      </c>
      <c r="M99" s="62">
        <v>6.2170999999999997E-2</v>
      </c>
      <c r="N99" s="62">
        <v>6.2813999999999995E-2</v>
      </c>
      <c r="O99" s="62">
        <v>6.3417000000000001E-2</v>
      </c>
      <c r="P99" s="62">
        <v>6.3611000000000001E-2</v>
      </c>
      <c r="Q99" s="62">
        <v>6.3933000000000004E-2</v>
      </c>
      <c r="R99" s="62">
        <v>6.4126000000000002E-2</v>
      </c>
      <c r="S99" s="62">
        <v>6.4411999999999997E-2</v>
      </c>
      <c r="T99" s="62">
        <v>6.4648999999999998E-2</v>
      </c>
      <c r="U99" s="62">
        <v>6.4921999999999994E-2</v>
      </c>
      <c r="V99" s="62">
        <v>6.5262000000000001E-2</v>
      </c>
      <c r="W99" s="62">
        <v>6.5572000000000005E-2</v>
      </c>
      <c r="X99" s="62">
        <v>6.5956000000000001E-2</v>
      </c>
      <c r="Y99" s="62">
        <v>6.6229999999999997E-2</v>
      </c>
      <c r="Z99" s="62">
        <v>6.6513000000000003E-2</v>
      </c>
      <c r="AA99" s="62">
        <v>6.6736000000000004E-2</v>
      </c>
      <c r="AB99" s="62">
        <v>6.6878999999999994E-2</v>
      </c>
      <c r="AC99" s="62">
        <v>6.6961000000000007E-2</v>
      </c>
      <c r="AD99" s="62">
        <v>6.7220000000000002E-2</v>
      </c>
      <c r="AE99" s="62">
        <v>6.7430000000000004E-2</v>
      </c>
      <c r="AF99" s="62">
        <v>6.7631999999999998E-2</v>
      </c>
      <c r="AG99" s="62">
        <v>6.7854999999999999E-2</v>
      </c>
      <c r="AH99" s="62">
        <v>6.8171999999999996E-2</v>
      </c>
      <c r="AI99" s="62">
        <v>6.8367999999999998E-2</v>
      </c>
      <c r="AJ99" s="62">
        <v>6.8713999999999997E-2</v>
      </c>
      <c r="AK99" s="60">
        <v>9.9550000000000003E-3</v>
      </c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25">
      <c r="A100" s="58" t="s">
        <v>53</v>
      </c>
      <c r="B100" s="58">
        <f>About!C72</f>
        <v>0</v>
      </c>
      <c r="C100" s="62">
        <v>0.69910000000000005</v>
      </c>
      <c r="D100" s="62">
        <v>0.65690000000000004</v>
      </c>
      <c r="E100" s="62">
        <v>0.69799999999999995</v>
      </c>
      <c r="F100" s="62">
        <v>0.72949299999999995</v>
      </c>
      <c r="G100" s="62">
        <v>0.77407800000000004</v>
      </c>
      <c r="H100" s="62">
        <v>0.819407</v>
      </c>
      <c r="I100" s="62">
        <v>0.85519100000000003</v>
      </c>
      <c r="J100" s="62">
        <v>0.89721600000000001</v>
      </c>
      <c r="K100" s="62">
        <v>0.92813900000000005</v>
      </c>
      <c r="L100" s="62">
        <v>0.95019500000000001</v>
      </c>
      <c r="M100" s="62">
        <v>0.99443700000000002</v>
      </c>
      <c r="N100" s="62">
        <v>1.0226770000000001</v>
      </c>
      <c r="O100" s="62">
        <v>1.0589329999999999</v>
      </c>
      <c r="P100" s="62">
        <v>1.076451</v>
      </c>
      <c r="Q100" s="62">
        <v>1.1015649999999999</v>
      </c>
      <c r="R100" s="62">
        <v>1.127151</v>
      </c>
      <c r="S100" s="62">
        <v>1.146841</v>
      </c>
      <c r="T100" s="62">
        <v>1.1452260000000001</v>
      </c>
      <c r="U100" s="62">
        <v>1.1584840000000001</v>
      </c>
      <c r="V100" s="62">
        <v>1.177856</v>
      </c>
      <c r="W100" s="62">
        <v>1.1850069999999999</v>
      </c>
      <c r="X100" s="62">
        <v>1.212761</v>
      </c>
      <c r="Y100" s="62">
        <v>1.2285619999999999</v>
      </c>
      <c r="Z100" s="62">
        <v>1.2370909999999999</v>
      </c>
      <c r="AA100" s="62">
        <v>1.251803</v>
      </c>
      <c r="AB100" s="62">
        <v>1.2693559999999999</v>
      </c>
      <c r="AC100" s="62">
        <v>1.267558</v>
      </c>
      <c r="AD100" s="62">
        <v>1.2807440000000001</v>
      </c>
      <c r="AE100" s="62">
        <v>1.2886660000000001</v>
      </c>
      <c r="AF100" s="62">
        <v>1.301666</v>
      </c>
      <c r="AG100" s="62">
        <v>1.314546</v>
      </c>
      <c r="AH100" s="62">
        <v>1.3396220000000001</v>
      </c>
      <c r="AI100" s="62">
        <v>1.3422879999999999</v>
      </c>
      <c r="AJ100" s="62">
        <v>1.3581529999999999</v>
      </c>
      <c r="AK100" s="60">
        <v>2.2957999999999999E-2</v>
      </c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25">
      <c r="A101" s="58" t="s">
        <v>311</v>
      </c>
      <c r="B101" s="58">
        <f>About!C73</f>
        <v>0</v>
      </c>
      <c r="C101" s="62">
        <v>8.5871000000000003E-2</v>
      </c>
      <c r="D101" s="62">
        <v>8.8170999999999999E-2</v>
      </c>
      <c r="E101" s="62">
        <v>9.3171000000000004E-2</v>
      </c>
      <c r="F101" s="62">
        <v>8.8564000000000004E-2</v>
      </c>
      <c r="G101" s="62">
        <v>8.3861000000000005E-2</v>
      </c>
      <c r="H101" s="62">
        <v>8.0367999999999995E-2</v>
      </c>
      <c r="I101" s="62">
        <v>7.7727000000000004E-2</v>
      </c>
      <c r="J101" s="62">
        <v>7.5356999999999993E-2</v>
      </c>
      <c r="K101" s="62">
        <v>7.6896999999999993E-2</v>
      </c>
      <c r="L101" s="62">
        <v>7.6429999999999998E-2</v>
      </c>
      <c r="M101" s="62">
        <v>7.5051000000000007E-2</v>
      </c>
      <c r="N101" s="62">
        <v>7.5469999999999995E-2</v>
      </c>
      <c r="O101" s="62">
        <v>7.4916999999999997E-2</v>
      </c>
      <c r="P101" s="62">
        <v>7.4450000000000002E-2</v>
      </c>
      <c r="Q101" s="62">
        <v>7.3992000000000002E-2</v>
      </c>
      <c r="R101" s="62">
        <v>7.4156E-2</v>
      </c>
      <c r="S101" s="62">
        <v>7.3905999999999999E-2</v>
      </c>
      <c r="T101" s="62">
        <v>7.3658000000000001E-2</v>
      </c>
      <c r="U101" s="62">
        <v>7.2387999999999994E-2</v>
      </c>
      <c r="V101" s="62">
        <v>7.2935E-2</v>
      </c>
      <c r="W101" s="62">
        <v>7.3789999999999994E-2</v>
      </c>
      <c r="X101" s="62">
        <v>7.4261999999999995E-2</v>
      </c>
      <c r="Y101" s="62">
        <v>7.4526999999999996E-2</v>
      </c>
      <c r="Z101" s="62">
        <v>7.5052999999999995E-2</v>
      </c>
      <c r="AA101" s="62">
        <v>7.5259000000000006E-2</v>
      </c>
      <c r="AB101" s="62">
        <v>7.5555999999999998E-2</v>
      </c>
      <c r="AC101" s="62">
        <v>7.6220999999999997E-2</v>
      </c>
      <c r="AD101" s="62">
        <v>7.7128000000000002E-2</v>
      </c>
      <c r="AE101" s="62">
        <v>7.8028E-2</v>
      </c>
      <c r="AF101" s="62">
        <v>7.8685000000000005E-2</v>
      </c>
      <c r="AG101" s="62">
        <v>7.9507999999999995E-2</v>
      </c>
      <c r="AH101" s="62">
        <v>8.0623E-2</v>
      </c>
      <c r="AI101" s="62">
        <v>8.1439999999999999E-2</v>
      </c>
      <c r="AJ101" s="62">
        <v>8.2029000000000005E-2</v>
      </c>
      <c r="AK101" s="60">
        <v>-2.2539999999999999E-3</v>
      </c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25">
      <c r="A102" s="58" t="s">
        <v>312</v>
      </c>
      <c r="B102" s="58">
        <f>About!C74</f>
        <v>0</v>
      </c>
      <c r="C102" s="62">
        <v>0.84919999999999995</v>
      </c>
      <c r="D102" s="62">
        <v>0.85209999999999997</v>
      </c>
      <c r="E102" s="62">
        <v>0.87880000000000003</v>
      </c>
      <c r="F102" s="62">
        <v>0.888602</v>
      </c>
      <c r="G102" s="62">
        <v>0.90391299999999997</v>
      </c>
      <c r="H102" s="62">
        <v>0.91840699999999997</v>
      </c>
      <c r="I102" s="62">
        <v>0.92540299999999998</v>
      </c>
      <c r="J102" s="62">
        <v>0.93040100000000003</v>
      </c>
      <c r="K102" s="62">
        <v>0.93624499999999999</v>
      </c>
      <c r="L102" s="62">
        <v>0.94327499999999997</v>
      </c>
      <c r="M102" s="62">
        <v>0.95116000000000001</v>
      </c>
      <c r="N102" s="62">
        <v>0.95908199999999999</v>
      </c>
      <c r="O102" s="62">
        <v>0.97584099999999996</v>
      </c>
      <c r="P102" s="62">
        <v>1.0036240000000001</v>
      </c>
      <c r="Q102" s="62">
        <v>1.031018</v>
      </c>
      <c r="R102" s="62">
        <v>1.0535289999999999</v>
      </c>
      <c r="S102" s="62">
        <v>1.0793729999999999</v>
      </c>
      <c r="T102" s="62">
        <v>1.1057440000000001</v>
      </c>
      <c r="U102" s="62">
        <v>1.130479</v>
      </c>
      <c r="V102" s="62">
        <v>1.15509</v>
      </c>
      <c r="W102" s="62">
        <v>1.1821900000000001</v>
      </c>
      <c r="X102" s="62">
        <v>1.2074130000000001</v>
      </c>
      <c r="Y102" s="62">
        <v>1.231676</v>
      </c>
      <c r="Z102" s="62">
        <v>1.259074</v>
      </c>
      <c r="AA102" s="62">
        <v>1.286297</v>
      </c>
      <c r="AB102" s="62">
        <v>1.314357</v>
      </c>
      <c r="AC102" s="62">
        <v>1.342856</v>
      </c>
      <c r="AD102" s="62">
        <v>1.3718060000000001</v>
      </c>
      <c r="AE102" s="62">
        <v>1.401778</v>
      </c>
      <c r="AF102" s="62">
        <v>1.432302</v>
      </c>
      <c r="AG102" s="62">
        <v>1.463848</v>
      </c>
      <c r="AH102" s="62">
        <v>1.4956320000000001</v>
      </c>
      <c r="AI102" s="62">
        <v>1.5281450000000001</v>
      </c>
      <c r="AJ102" s="62">
        <v>1.561572</v>
      </c>
      <c r="AK102" s="60">
        <v>1.9109999999999999E-2</v>
      </c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25">
      <c r="A103" s="58" t="s">
        <v>313</v>
      </c>
      <c r="B103" s="58">
        <f>About!C75</f>
        <v>0</v>
      </c>
      <c r="C103" s="62">
        <v>0.44779999999999998</v>
      </c>
      <c r="D103" s="62">
        <v>0.45900000000000002</v>
      </c>
      <c r="E103" s="62">
        <v>0.46079999999999999</v>
      </c>
      <c r="F103" s="62">
        <v>0.423151</v>
      </c>
      <c r="G103" s="62">
        <v>0.38906400000000002</v>
      </c>
      <c r="H103" s="62">
        <v>0.36835099999999998</v>
      </c>
      <c r="I103" s="62">
        <v>0.35024300000000003</v>
      </c>
      <c r="J103" s="62">
        <v>0.33425500000000002</v>
      </c>
      <c r="K103" s="62">
        <v>0.33837299999999998</v>
      </c>
      <c r="L103" s="62">
        <v>0.33512700000000001</v>
      </c>
      <c r="M103" s="62">
        <v>0.32887</v>
      </c>
      <c r="N103" s="62">
        <v>0.328953</v>
      </c>
      <c r="O103" s="62">
        <v>0.32459100000000002</v>
      </c>
      <c r="P103" s="62">
        <v>0.32442599999999999</v>
      </c>
      <c r="Q103" s="62">
        <v>0.32291700000000001</v>
      </c>
      <c r="R103" s="62">
        <v>0.32571299999999997</v>
      </c>
      <c r="S103" s="62">
        <v>0.32729900000000001</v>
      </c>
      <c r="T103" s="62">
        <v>0.32724500000000001</v>
      </c>
      <c r="U103" s="62">
        <v>0.32783400000000001</v>
      </c>
      <c r="V103" s="62">
        <v>0.32866200000000001</v>
      </c>
      <c r="W103" s="62">
        <v>0.32936900000000002</v>
      </c>
      <c r="X103" s="62">
        <v>0.32996700000000001</v>
      </c>
      <c r="Y103" s="62">
        <v>0.32967099999999999</v>
      </c>
      <c r="Z103" s="62">
        <v>0.330513</v>
      </c>
      <c r="AA103" s="62">
        <v>0.330181</v>
      </c>
      <c r="AB103" s="62">
        <v>0.33007599999999998</v>
      </c>
      <c r="AC103" s="62">
        <v>0.33154499999999998</v>
      </c>
      <c r="AD103" s="62">
        <v>0.334623</v>
      </c>
      <c r="AE103" s="62">
        <v>0.33678900000000001</v>
      </c>
      <c r="AF103" s="62">
        <v>0.33914100000000003</v>
      </c>
      <c r="AG103" s="62">
        <v>0.34180700000000003</v>
      </c>
      <c r="AH103" s="62">
        <v>0.34646900000000003</v>
      </c>
      <c r="AI103" s="62">
        <v>0.34994999999999998</v>
      </c>
      <c r="AJ103" s="62">
        <v>0.35389199999999998</v>
      </c>
      <c r="AK103" s="60">
        <v>-8.0940000000000005E-3</v>
      </c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25">
      <c r="A104" s="58" t="s">
        <v>96</v>
      </c>
      <c r="B104" s="58"/>
      <c r="C104" s="62">
        <v>6.3513140000000003</v>
      </c>
      <c r="D104" s="62">
        <v>6.6862130000000004</v>
      </c>
      <c r="E104" s="62">
        <v>6.9012130000000003</v>
      </c>
      <c r="F104" s="62">
        <v>6.8313940000000004</v>
      </c>
      <c r="G104" s="62">
        <v>7.0767860000000002</v>
      </c>
      <c r="H104" s="62">
        <v>7.2212019999999999</v>
      </c>
      <c r="I104" s="62">
        <v>7.3136400000000004</v>
      </c>
      <c r="J104" s="62">
        <v>7.4236219999999999</v>
      </c>
      <c r="K104" s="62">
        <v>7.5260160000000003</v>
      </c>
      <c r="L104" s="62">
        <v>7.5974060000000003</v>
      </c>
      <c r="M104" s="62">
        <v>7.7305429999999999</v>
      </c>
      <c r="N104" s="62">
        <v>7.821809</v>
      </c>
      <c r="O104" s="62">
        <v>7.943727</v>
      </c>
      <c r="P104" s="62">
        <v>8.0223379999999995</v>
      </c>
      <c r="Q104" s="62">
        <v>8.1302629999999994</v>
      </c>
      <c r="R104" s="62">
        <v>8.2386219999999994</v>
      </c>
      <c r="S104" s="62">
        <v>8.3289380000000008</v>
      </c>
      <c r="T104" s="62">
        <v>8.3581800000000008</v>
      </c>
      <c r="U104" s="62">
        <v>8.4340159999999997</v>
      </c>
      <c r="V104" s="62">
        <v>8.5286950000000008</v>
      </c>
      <c r="W104" s="62">
        <v>8.5872499999999992</v>
      </c>
      <c r="X104" s="62">
        <v>8.7107729999999997</v>
      </c>
      <c r="Y104" s="62">
        <v>8.7894939999999995</v>
      </c>
      <c r="Z104" s="62">
        <v>8.8541509999999999</v>
      </c>
      <c r="AA104" s="62">
        <v>8.9395360000000004</v>
      </c>
      <c r="AB104" s="62">
        <v>9.0316480000000006</v>
      </c>
      <c r="AC104" s="62">
        <v>9.0669780000000006</v>
      </c>
      <c r="AD104" s="62">
        <v>9.1555230000000005</v>
      </c>
      <c r="AE104" s="62">
        <v>9.2263210000000004</v>
      </c>
      <c r="AF104" s="62">
        <v>9.3149320000000007</v>
      </c>
      <c r="AG104" s="62">
        <v>9.4039000000000001</v>
      </c>
      <c r="AH104" s="62">
        <v>9.5327120000000001</v>
      </c>
      <c r="AI104" s="62">
        <v>9.5925659999999997</v>
      </c>
      <c r="AJ104" s="62">
        <v>9.6893349999999998</v>
      </c>
      <c r="AK104" s="60">
        <v>1.1660999999999999E-2</v>
      </c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25">
      <c r="A105" s="58" t="s">
        <v>314</v>
      </c>
      <c r="B105" s="58"/>
      <c r="C105" s="62">
        <v>5.9394600000000004</v>
      </c>
      <c r="D105" s="62">
        <v>6.1816599999999999</v>
      </c>
      <c r="E105" s="62">
        <v>6.1247379999999998</v>
      </c>
      <c r="F105" s="62">
        <v>6.2927200000000001</v>
      </c>
      <c r="G105" s="62">
        <v>6.4929259999999998</v>
      </c>
      <c r="H105" s="62">
        <v>6.6429819999999999</v>
      </c>
      <c r="I105" s="62">
        <v>6.7597120000000004</v>
      </c>
      <c r="J105" s="62">
        <v>6.8794029999999999</v>
      </c>
      <c r="K105" s="62">
        <v>6.9189540000000003</v>
      </c>
      <c r="L105" s="62">
        <v>6.9831529999999997</v>
      </c>
      <c r="M105" s="62">
        <v>7.081429</v>
      </c>
      <c r="N105" s="62">
        <v>7.1410369999999999</v>
      </c>
      <c r="O105" s="62">
        <v>7.2032999999999996</v>
      </c>
      <c r="P105" s="62">
        <v>7.230988</v>
      </c>
      <c r="Q105" s="62">
        <v>7.2732559999999999</v>
      </c>
      <c r="R105" s="62">
        <v>7.2863350000000002</v>
      </c>
      <c r="S105" s="62">
        <v>7.2993959999999998</v>
      </c>
      <c r="T105" s="62">
        <v>7.3036709999999996</v>
      </c>
      <c r="U105" s="62">
        <v>7.3361460000000003</v>
      </c>
      <c r="V105" s="62">
        <v>7.3808049999999996</v>
      </c>
      <c r="W105" s="62">
        <v>7.4150070000000001</v>
      </c>
      <c r="X105" s="62">
        <v>7.4773160000000001</v>
      </c>
      <c r="Y105" s="62">
        <v>7.525595</v>
      </c>
      <c r="Z105" s="62">
        <v>7.560047</v>
      </c>
      <c r="AA105" s="62">
        <v>7.6107399999999998</v>
      </c>
      <c r="AB105" s="62">
        <v>7.6620109999999997</v>
      </c>
      <c r="AC105" s="62">
        <v>7.688974</v>
      </c>
      <c r="AD105" s="62">
        <v>7.7309130000000001</v>
      </c>
      <c r="AE105" s="62">
        <v>7.7764660000000001</v>
      </c>
      <c r="AF105" s="62">
        <v>7.8242859999999999</v>
      </c>
      <c r="AG105" s="62">
        <v>7.8738970000000004</v>
      </c>
      <c r="AH105" s="62">
        <v>7.9267599999999998</v>
      </c>
      <c r="AI105" s="62">
        <v>7.9640649999999997</v>
      </c>
      <c r="AJ105" s="62">
        <v>8.0190239999999999</v>
      </c>
      <c r="AK105" s="60">
        <v>8.1650000000000004E-3</v>
      </c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25">
      <c r="A106" s="58" t="s">
        <v>315</v>
      </c>
      <c r="B106" s="58"/>
      <c r="C106" s="62">
        <v>0.82599999999999996</v>
      </c>
      <c r="D106" s="62">
        <v>0.89400000000000002</v>
      </c>
      <c r="E106" s="62">
        <v>0.94699999999999995</v>
      </c>
      <c r="F106" s="62">
        <v>0.95799999999999996</v>
      </c>
      <c r="G106" s="62">
        <v>0.96599999999999997</v>
      </c>
      <c r="H106" s="62">
        <v>0.98408099999999998</v>
      </c>
      <c r="I106" s="62">
        <v>0.99960899999999997</v>
      </c>
      <c r="J106" s="62">
        <v>1.0173760000000001</v>
      </c>
      <c r="K106" s="62">
        <v>1.0314099999999999</v>
      </c>
      <c r="L106" s="62">
        <v>1.043455</v>
      </c>
      <c r="M106" s="62">
        <v>1.060513</v>
      </c>
      <c r="N106" s="62">
        <v>1.072343</v>
      </c>
      <c r="O106" s="62">
        <v>1.079782</v>
      </c>
      <c r="P106" s="62">
        <v>1.079088</v>
      </c>
      <c r="Q106" s="62">
        <v>1.0834900000000001</v>
      </c>
      <c r="R106" s="62">
        <v>1.095556</v>
      </c>
      <c r="S106" s="62">
        <v>1.0964400000000001</v>
      </c>
      <c r="T106" s="62">
        <v>1.0947039999999999</v>
      </c>
      <c r="U106" s="62">
        <v>1.097108</v>
      </c>
      <c r="V106" s="62">
        <v>1.103558</v>
      </c>
      <c r="W106" s="62">
        <v>1.10629</v>
      </c>
      <c r="X106" s="62">
        <v>1.115955</v>
      </c>
      <c r="Y106" s="62">
        <v>1.1204400000000001</v>
      </c>
      <c r="Z106" s="62">
        <v>1.1217630000000001</v>
      </c>
      <c r="AA106" s="62">
        <v>1.123567</v>
      </c>
      <c r="AB106" s="62">
        <v>1.1262570000000001</v>
      </c>
      <c r="AC106" s="62">
        <v>1.1242810000000001</v>
      </c>
      <c r="AD106" s="62">
        <v>1.127246</v>
      </c>
      <c r="AE106" s="62">
        <v>1.128401</v>
      </c>
      <c r="AF106" s="62">
        <v>1.1310009999999999</v>
      </c>
      <c r="AG106" s="62">
        <v>1.1342019999999999</v>
      </c>
      <c r="AH106" s="62">
        <v>1.141446</v>
      </c>
      <c r="AI106" s="62">
        <v>1.1433340000000001</v>
      </c>
      <c r="AJ106" s="62">
        <v>1.147427</v>
      </c>
      <c r="AK106" s="60">
        <v>7.8300000000000002E-3</v>
      </c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25">
      <c r="A107" s="58" t="s">
        <v>316</v>
      </c>
      <c r="B107" s="58"/>
      <c r="C107" s="62">
        <v>1.627453</v>
      </c>
      <c r="D107" s="62">
        <v>1.8070040000000001</v>
      </c>
      <c r="E107" s="62">
        <v>1.939764</v>
      </c>
      <c r="F107" s="62">
        <v>2.0253429999999999</v>
      </c>
      <c r="G107" s="62">
        <v>2.0708859999999998</v>
      </c>
      <c r="H107" s="62">
        <v>2.1089039999999999</v>
      </c>
      <c r="I107" s="62">
        <v>2.138973</v>
      </c>
      <c r="J107" s="62">
        <v>2.1718630000000001</v>
      </c>
      <c r="K107" s="62">
        <v>2.2022780000000002</v>
      </c>
      <c r="L107" s="62">
        <v>2.2560820000000001</v>
      </c>
      <c r="M107" s="62">
        <v>2.2753489999999998</v>
      </c>
      <c r="N107" s="62">
        <v>2.2911000000000001</v>
      </c>
      <c r="O107" s="62">
        <v>2.2974600000000001</v>
      </c>
      <c r="P107" s="62">
        <v>2.3020870000000002</v>
      </c>
      <c r="Q107" s="62">
        <v>2.319197</v>
      </c>
      <c r="R107" s="62">
        <v>2.33494</v>
      </c>
      <c r="S107" s="62">
        <v>2.3408570000000002</v>
      </c>
      <c r="T107" s="62">
        <v>2.3562150000000002</v>
      </c>
      <c r="U107" s="62">
        <v>2.366606</v>
      </c>
      <c r="V107" s="62">
        <v>2.3871859999999998</v>
      </c>
      <c r="W107" s="62">
        <v>2.3990770000000001</v>
      </c>
      <c r="X107" s="62">
        <v>2.4199709999999999</v>
      </c>
      <c r="Y107" s="62">
        <v>2.4342619999999999</v>
      </c>
      <c r="Z107" s="62">
        <v>2.456324</v>
      </c>
      <c r="AA107" s="62">
        <v>2.452296</v>
      </c>
      <c r="AB107" s="62">
        <v>2.4544139999999999</v>
      </c>
      <c r="AC107" s="62">
        <v>2.4459590000000002</v>
      </c>
      <c r="AD107" s="62">
        <v>2.4473669999999998</v>
      </c>
      <c r="AE107" s="62">
        <v>2.4416449999999998</v>
      </c>
      <c r="AF107" s="62">
        <v>2.4383910000000002</v>
      </c>
      <c r="AG107" s="62">
        <v>2.4294799999999999</v>
      </c>
      <c r="AH107" s="62">
        <v>2.4306079999999999</v>
      </c>
      <c r="AI107" s="62">
        <v>2.4204110000000001</v>
      </c>
      <c r="AJ107" s="62">
        <v>2.4211450000000001</v>
      </c>
      <c r="AK107" s="60">
        <v>9.1850000000000005E-3</v>
      </c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25">
      <c r="A108" s="58" t="s">
        <v>317</v>
      </c>
      <c r="B108" s="58"/>
      <c r="C108" s="62">
        <v>7.3372000000000007E-2</v>
      </c>
      <c r="D108" s="62">
        <v>0.111803</v>
      </c>
      <c r="E108" s="62">
        <v>0.198681</v>
      </c>
      <c r="F108" s="62">
        <v>0.28018199999999999</v>
      </c>
      <c r="G108" s="62">
        <v>0.30360799999999999</v>
      </c>
      <c r="H108" s="62">
        <v>0.304732</v>
      </c>
      <c r="I108" s="62">
        <v>0.34478300000000001</v>
      </c>
      <c r="J108" s="62">
        <v>0.38741199999999998</v>
      </c>
      <c r="K108" s="62">
        <v>0.43491600000000002</v>
      </c>
      <c r="L108" s="62">
        <v>0.46948299999999998</v>
      </c>
      <c r="M108" s="62">
        <v>0.49022300000000002</v>
      </c>
      <c r="N108" s="62">
        <v>0.51185199999999997</v>
      </c>
      <c r="O108" s="62">
        <v>0.52478999999999998</v>
      </c>
      <c r="P108" s="62">
        <v>0.53170300000000004</v>
      </c>
      <c r="Q108" s="62">
        <v>0.53170300000000004</v>
      </c>
      <c r="R108" s="62">
        <v>0.53259199999999995</v>
      </c>
      <c r="S108" s="62">
        <v>0.53170300000000004</v>
      </c>
      <c r="T108" s="62">
        <v>0.53170300000000004</v>
      </c>
      <c r="U108" s="62">
        <v>0.53170300000000004</v>
      </c>
      <c r="V108" s="62">
        <v>0.53259199999999995</v>
      </c>
      <c r="W108" s="62">
        <v>0.53170300000000004</v>
      </c>
      <c r="X108" s="62">
        <v>0.53170300000000004</v>
      </c>
      <c r="Y108" s="62">
        <v>0.53170300000000004</v>
      </c>
      <c r="Z108" s="62">
        <v>0.53259199999999995</v>
      </c>
      <c r="AA108" s="62">
        <v>0.53170300000000004</v>
      </c>
      <c r="AB108" s="62">
        <v>0.53170300000000004</v>
      </c>
      <c r="AC108" s="62">
        <v>0.53170300000000004</v>
      </c>
      <c r="AD108" s="62">
        <v>0.53259199999999995</v>
      </c>
      <c r="AE108" s="62">
        <v>0.53170300000000004</v>
      </c>
      <c r="AF108" s="62">
        <v>0.53170300000000004</v>
      </c>
      <c r="AG108" s="62">
        <v>0.53170300000000004</v>
      </c>
      <c r="AH108" s="62">
        <v>0.53259199999999995</v>
      </c>
      <c r="AI108" s="62">
        <v>0.53170300000000004</v>
      </c>
      <c r="AJ108" s="62">
        <v>0.53170300000000004</v>
      </c>
      <c r="AK108" s="60">
        <v>4.9936000000000001E-2</v>
      </c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25">
      <c r="A109" s="58" t="s">
        <v>54</v>
      </c>
      <c r="B109" s="58"/>
      <c r="C109" s="62">
        <v>8.4662860000000002</v>
      </c>
      <c r="D109" s="62">
        <v>8.9944670000000002</v>
      </c>
      <c r="E109" s="62">
        <v>9.2101830000000007</v>
      </c>
      <c r="F109" s="62">
        <v>9.5562459999999998</v>
      </c>
      <c r="G109" s="62">
        <v>9.8334200000000003</v>
      </c>
      <c r="H109" s="62">
        <v>10.040699</v>
      </c>
      <c r="I109" s="62">
        <v>10.243077</v>
      </c>
      <c r="J109" s="62">
        <v>10.456053000000001</v>
      </c>
      <c r="K109" s="62">
        <v>10.587559000000001</v>
      </c>
      <c r="L109" s="62">
        <v>10.752173000000001</v>
      </c>
      <c r="M109" s="62">
        <v>10.907515</v>
      </c>
      <c r="N109" s="62">
        <v>11.016332</v>
      </c>
      <c r="O109" s="62">
        <v>11.105331</v>
      </c>
      <c r="P109" s="62">
        <v>11.143865999999999</v>
      </c>
      <c r="Q109" s="62">
        <v>11.207644999999999</v>
      </c>
      <c r="R109" s="62">
        <v>11.249423</v>
      </c>
      <c r="S109" s="62">
        <v>11.268394000000001</v>
      </c>
      <c r="T109" s="62">
        <v>11.286292</v>
      </c>
      <c r="U109" s="62">
        <v>11.331562999999999</v>
      </c>
      <c r="V109" s="62">
        <v>11.40414</v>
      </c>
      <c r="W109" s="62">
        <v>11.452076</v>
      </c>
      <c r="X109" s="62">
        <v>11.544945</v>
      </c>
      <c r="Y109" s="62">
        <v>11.612</v>
      </c>
      <c r="Z109" s="62">
        <v>11.670726</v>
      </c>
      <c r="AA109" s="62">
        <v>11.718306</v>
      </c>
      <c r="AB109" s="62">
        <v>11.774384</v>
      </c>
      <c r="AC109" s="62">
        <v>11.790915999999999</v>
      </c>
      <c r="AD109" s="62">
        <v>11.838118</v>
      </c>
      <c r="AE109" s="62">
        <v>11.878215000000001</v>
      </c>
      <c r="AF109" s="62">
        <v>11.925381</v>
      </c>
      <c r="AG109" s="62">
        <v>11.969281000000001</v>
      </c>
      <c r="AH109" s="62">
        <v>12.031404999999999</v>
      </c>
      <c r="AI109" s="62">
        <v>12.059513000000001</v>
      </c>
      <c r="AJ109" s="62">
        <v>12.119298000000001</v>
      </c>
      <c r="AK109" s="60">
        <v>9.3620000000000005E-3</v>
      </c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25">
      <c r="A110" s="58" t="s">
        <v>318</v>
      </c>
      <c r="B110" s="58"/>
      <c r="C110" s="62">
        <v>0.47439999999999999</v>
      </c>
      <c r="D110" s="62">
        <v>0.53410000000000002</v>
      </c>
      <c r="E110" s="62">
        <v>0.56169999999999998</v>
      </c>
      <c r="F110" s="62">
        <v>0.51243300000000003</v>
      </c>
      <c r="G110" s="62">
        <v>0.48030400000000001</v>
      </c>
      <c r="H110" s="62">
        <v>0.46878999999999998</v>
      </c>
      <c r="I110" s="62">
        <v>0.45962399999999998</v>
      </c>
      <c r="J110" s="62">
        <v>0.45963399999999999</v>
      </c>
      <c r="K110" s="62">
        <v>0.46260099999999998</v>
      </c>
      <c r="L110" s="62">
        <v>0.46488499999999999</v>
      </c>
      <c r="M110" s="62">
        <v>0.46390700000000001</v>
      </c>
      <c r="N110" s="62">
        <v>0.46733799999999998</v>
      </c>
      <c r="O110" s="62">
        <v>0.46665099999999998</v>
      </c>
      <c r="P110" s="62">
        <v>0.47016000000000002</v>
      </c>
      <c r="Q110" s="62">
        <v>0.473194</v>
      </c>
      <c r="R110" s="62">
        <v>0.47552800000000001</v>
      </c>
      <c r="S110" s="62">
        <v>0.47842299999999999</v>
      </c>
      <c r="T110" s="62">
        <v>0.48211500000000002</v>
      </c>
      <c r="U110" s="62">
        <v>0.48320200000000002</v>
      </c>
      <c r="V110" s="62">
        <v>0.484066</v>
      </c>
      <c r="W110" s="62">
        <v>0.48829400000000001</v>
      </c>
      <c r="X110" s="62">
        <v>0.48953799999999997</v>
      </c>
      <c r="Y110" s="62">
        <v>0.48846899999999999</v>
      </c>
      <c r="Z110" s="62">
        <v>0.48500700000000002</v>
      </c>
      <c r="AA110" s="62">
        <v>0.48389500000000002</v>
      </c>
      <c r="AB110" s="62">
        <v>0.48017300000000002</v>
      </c>
      <c r="AC110" s="62">
        <v>0.478016</v>
      </c>
      <c r="AD110" s="62">
        <v>0.47485500000000003</v>
      </c>
      <c r="AE110" s="62">
        <v>0.47470600000000002</v>
      </c>
      <c r="AF110" s="62">
        <v>0.47083199999999997</v>
      </c>
      <c r="AG110" s="62">
        <v>0.46945799999999999</v>
      </c>
      <c r="AH110" s="62">
        <v>0.46679100000000001</v>
      </c>
      <c r="AI110" s="62">
        <v>0.46476000000000001</v>
      </c>
      <c r="AJ110" s="62">
        <v>0.46199699999999999</v>
      </c>
      <c r="AK110" s="60">
        <v>-4.522E-3</v>
      </c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25">
      <c r="A111" s="58" t="s">
        <v>55</v>
      </c>
      <c r="B111" s="58"/>
      <c r="C111" s="62">
        <v>0.61753199999999997</v>
      </c>
      <c r="D111" s="62">
        <v>0.56161700000000003</v>
      </c>
      <c r="E111" s="62">
        <v>0.54829399999999995</v>
      </c>
      <c r="F111" s="62">
        <v>0.56370799999999999</v>
      </c>
      <c r="G111" s="62">
        <v>0.57873399999999997</v>
      </c>
      <c r="H111" s="62">
        <v>0.58974599999999999</v>
      </c>
      <c r="I111" s="62">
        <v>0.59778799999999999</v>
      </c>
      <c r="J111" s="62">
        <v>0.60509100000000005</v>
      </c>
      <c r="K111" s="62">
        <v>0.60940700000000003</v>
      </c>
      <c r="L111" s="62">
        <v>0.60846699999999998</v>
      </c>
      <c r="M111" s="62">
        <v>0.60550000000000004</v>
      </c>
      <c r="N111" s="62">
        <v>0.60349799999999998</v>
      </c>
      <c r="O111" s="62">
        <v>0.599831</v>
      </c>
      <c r="P111" s="62">
        <v>0.592005</v>
      </c>
      <c r="Q111" s="62">
        <v>0.58486800000000005</v>
      </c>
      <c r="R111" s="62">
        <v>0.57698799999999995</v>
      </c>
      <c r="S111" s="62">
        <v>0.56964700000000001</v>
      </c>
      <c r="T111" s="62">
        <v>0.56336299999999995</v>
      </c>
      <c r="U111" s="62">
        <v>0.55598499999999995</v>
      </c>
      <c r="V111" s="62">
        <v>0.55402600000000002</v>
      </c>
      <c r="W111" s="62">
        <v>0.55297200000000002</v>
      </c>
      <c r="X111" s="62">
        <v>0.55160500000000001</v>
      </c>
      <c r="Y111" s="62">
        <v>0.54932499999999995</v>
      </c>
      <c r="Z111" s="62">
        <v>0.54740599999999995</v>
      </c>
      <c r="AA111" s="62">
        <v>0.54637999999999998</v>
      </c>
      <c r="AB111" s="62">
        <v>0.54451000000000005</v>
      </c>
      <c r="AC111" s="62">
        <v>0.54320599999999997</v>
      </c>
      <c r="AD111" s="62">
        <v>0.54232599999999997</v>
      </c>
      <c r="AE111" s="62">
        <v>0.542161</v>
      </c>
      <c r="AF111" s="62">
        <v>0.54118999999999995</v>
      </c>
      <c r="AG111" s="62">
        <v>0.54104200000000002</v>
      </c>
      <c r="AH111" s="62">
        <v>0.541045</v>
      </c>
      <c r="AI111" s="62">
        <v>0.54088199999999997</v>
      </c>
      <c r="AJ111" s="62">
        <v>0.54121799999999998</v>
      </c>
      <c r="AK111" s="60">
        <v>-1.155E-3</v>
      </c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25">
      <c r="A112" s="58" t="s">
        <v>56</v>
      </c>
      <c r="B112" s="58"/>
      <c r="C112" s="62">
        <v>1.0919319999999999</v>
      </c>
      <c r="D112" s="62">
        <v>1.0957170000000001</v>
      </c>
      <c r="E112" s="62">
        <v>1.1099939999999999</v>
      </c>
      <c r="F112" s="62">
        <v>1.0761419999999999</v>
      </c>
      <c r="G112" s="62">
        <v>1.0590379999999999</v>
      </c>
      <c r="H112" s="62">
        <v>1.0585370000000001</v>
      </c>
      <c r="I112" s="62">
        <v>1.057412</v>
      </c>
      <c r="J112" s="62">
        <v>1.0647249999999999</v>
      </c>
      <c r="K112" s="62">
        <v>1.0720080000000001</v>
      </c>
      <c r="L112" s="62">
        <v>1.0733520000000001</v>
      </c>
      <c r="M112" s="62">
        <v>1.069407</v>
      </c>
      <c r="N112" s="62">
        <v>1.0708359999999999</v>
      </c>
      <c r="O112" s="62">
        <v>1.0664819999999999</v>
      </c>
      <c r="P112" s="62">
        <v>1.062165</v>
      </c>
      <c r="Q112" s="62">
        <v>1.0580620000000001</v>
      </c>
      <c r="R112" s="62">
        <v>1.052516</v>
      </c>
      <c r="S112" s="62">
        <v>1.0480700000000001</v>
      </c>
      <c r="T112" s="62">
        <v>1.0454779999999999</v>
      </c>
      <c r="U112" s="62">
        <v>1.0391870000000001</v>
      </c>
      <c r="V112" s="62">
        <v>1.0380929999999999</v>
      </c>
      <c r="W112" s="62">
        <v>1.041266</v>
      </c>
      <c r="X112" s="62">
        <v>1.041142</v>
      </c>
      <c r="Y112" s="62">
        <v>1.037793</v>
      </c>
      <c r="Z112" s="62">
        <v>1.032413</v>
      </c>
      <c r="AA112" s="62">
        <v>1.0302739999999999</v>
      </c>
      <c r="AB112" s="62">
        <v>1.0246820000000001</v>
      </c>
      <c r="AC112" s="62">
        <v>1.0212220000000001</v>
      </c>
      <c r="AD112" s="62">
        <v>1.0171809999999999</v>
      </c>
      <c r="AE112" s="62">
        <v>1.016866</v>
      </c>
      <c r="AF112" s="62">
        <v>1.012022</v>
      </c>
      <c r="AG112" s="62">
        <v>1.0105</v>
      </c>
      <c r="AH112" s="62">
        <v>1.007836</v>
      </c>
      <c r="AI112" s="62">
        <v>1.0056419999999999</v>
      </c>
      <c r="AJ112" s="62">
        <v>1.003215</v>
      </c>
      <c r="AK112" s="60">
        <v>-2.7520000000000001E-3</v>
      </c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25">
      <c r="A113" s="58" t="s">
        <v>319</v>
      </c>
      <c r="B113" s="58"/>
      <c r="C113" s="62">
        <v>1.645724</v>
      </c>
      <c r="D113" s="62">
        <v>1.6372070000000001</v>
      </c>
      <c r="E113" s="62">
        <v>1.5788070000000001</v>
      </c>
      <c r="F113" s="62">
        <v>1.6148899999999999</v>
      </c>
      <c r="G113" s="62">
        <v>1.652601</v>
      </c>
      <c r="H113" s="62">
        <v>1.683052</v>
      </c>
      <c r="I113" s="62">
        <v>1.7153099999999999</v>
      </c>
      <c r="J113" s="62">
        <v>1.74841</v>
      </c>
      <c r="K113" s="62">
        <v>1.7841819999999999</v>
      </c>
      <c r="L113" s="62">
        <v>1.8130930000000001</v>
      </c>
      <c r="M113" s="62">
        <v>1.8319639999999999</v>
      </c>
      <c r="N113" s="62">
        <v>1.855602</v>
      </c>
      <c r="O113" s="62">
        <v>1.878374</v>
      </c>
      <c r="P113" s="62">
        <v>1.8951020000000001</v>
      </c>
      <c r="Q113" s="62">
        <v>1.9191549999999999</v>
      </c>
      <c r="R113" s="62">
        <v>1.942777</v>
      </c>
      <c r="S113" s="62">
        <v>1.9699949999999999</v>
      </c>
      <c r="T113" s="62">
        <v>2.005074</v>
      </c>
      <c r="U113" s="62">
        <v>2.0392320000000002</v>
      </c>
      <c r="V113" s="62">
        <v>2.0754999999999999</v>
      </c>
      <c r="W113" s="62">
        <v>2.1121059999999998</v>
      </c>
      <c r="X113" s="62">
        <v>2.14771</v>
      </c>
      <c r="Y113" s="62">
        <v>2.1763690000000002</v>
      </c>
      <c r="Z113" s="62">
        <v>2.2064539999999999</v>
      </c>
      <c r="AA113" s="62">
        <v>2.238407</v>
      </c>
      <c r="AB113" s="62">
        <v>2.2667630000000001</v>
      </c>
      <c r="AC113" s="62">
        <v>2.29358</v>
      </c>
      <c r="AD113" s="62">
        <v>2.326085</v>
      </c>
      <c r="AE113" s="62">
        <v>2.360312</v>
      </c>
      <c r="AF113" s="62">
        <v>2.3952650000000002</v>
      </c>
      <c r="AG113" s="62">
        <v>2.4304290000000002</v>
      </c>
      <c r="AH113" s="62">
        <v>2.463975</v>
      </c>
      <c r="AI113" s="62">
        <v>2.4944060000000001</v>
      </c>
      <c r="AJ113" s="62">
        <v>2.5254989999999999</v>
      </c>
      <c r="AK113" s="60">
        <v>1.3637E-2</v>
      </c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25">
      <c r="A114" s="58" t="s">
        <v>320</v>
      </c>
      <c r="B114" s="58"/>
      <c r="C114" s="62">
        <v>3.026599</v>
      </c>
      <c r="D114" s="62">
        <v>3.035399</v>
      </c>
      <c r="E114" s="62">
        <v>3.0666989999999998</v>
      </c>
      <c r="F114" s="62">
        <v>3.1631140000000002</v>
      </c>
      <c r="G114" s="62">
        <v>3.2519429999999998</v>
      </c>
      <c r="H114" s="62">
        <v>3.3150050000000002</v>
      </c>
      <c r="I114" s="62">
        <v>3.3705620000000001</v>
      </c>
      <c r="J114" s="62">
        <v>3.4288189999999998</v>
      </c>
      <c r="K114" s="62">
        <v>3.4850759999999998</v>
      </c>
      <c r="L114" s="62">
        <v>3.529852</v>
      </c>
      <c r="M114" s="62">
        <v>3.572435</v>
      </c>
      <c r="N114" s="62">
        <v>3.6151360000000001</v>
      </c>
      <c r="O114" s="62">
        <v>3.653311</v>
      </c>
      <c r="P114" s="62">
        <v>3.6674869999999999</v>
      </c>
      <c r="Q114" s="62">
        <v>3.689282</v>
      </c>
      <c r="R114" s="62">
        <v>3.7066720000000002</v>
      </c>
      <c r="S114" s="62">
        <v>3.724116</v>
      </c>
      <c r="T114" s="62">
        <v>3.739268</v>
      </c>
      <c r="U114" s="62">
        <v>3.7616879999999999</v>
      </c>
      <c r="V114" s="62">
        <v>3.7864239999999998</v>
      </c>
      <c r="W114" s="62">
        <v>3.8091979999999999</v>
      </c>
      <c r="X114" s="62">
        <v>3.838492</v>
      </c>
      <c r="Y114" s="62">
        <v>3.8606419999999999</v>
      </c>
      <c r="Z114" s="62">
        <v>3.8806120000000002</v>
      </c>
      <c r="AA114" s="62">
        <v>3.8990589999999998</v>
      </c>
      <c r="AB114" s="62">
        <v>3.9194939999999998</v>
      </c>
      <c r="AC114" s="62">
        <v>3.9340480000000002</v>
      </c>
      <c r="AD114" s="62">
        <v>3.956026</v>
      </c>
      <c r="AE114" s="62">
        <v>3.9797769999999999</v>
      </c>
      <c r="AF114" s="62">
        <v>4.0083440000000001</v>
      </c>
      <c r="AG114" s="62">
        <v>4.0326550000000001</v>
      </c>
      <c r="AH114" s="62">
        <v>4.0597909999999997</v>
      </c>
      <c r="AI114" s="62">
        <v>4.0805280000000002</v>
      </c>
      <c r="AJ114" s="62">
        <v>4.104438</v>
      </c>
      <c r="AK114" s="60">
        <v>9.4739999999999998E-3</v>
      </c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25">
      <c r="A115" s="57" t="s">
        <v>57</v>
      </c>
      <c r="B115" s="57"/>
      <c r="C115" s="69">
        <v>20.581855999999998</v>
      </c>
      <c r="D115" s="69">
        <v>21.449000999999999</v>
      </c>
      <c r="E115" s="69">
        <v>21.866897999999999</v>
      </c>
      <c r="F115" s="69">
        <v>22.241785</v>
      </c>
      <c r="G115" s="69">
        <v>22.873787</v>
      </c>
      <c r="H115" s="69">
        <v>23.318497000000001</v>
      </c>
      <c r="I115" s="69">
        <v>23.700001</v>
      </c>
      <c r="J115" s="69">
        <v>24.12163</v>
      </c>
      <c r="K115" s="69">
        <v>24.454841999999999</v>
      </c>
      <c r="L115" s="69">
        <v>24.765877</v>
      </c>
      <c r="M115" s="69">
        <v>25.111861999999999</v>
      </c>
      <c r="N115" s="69">
        <v>25.379715000000001</v>
      </c>
      <c r="O115" s="69">
        <v>25.647226</v>
      </c>
      <c r="P115" s="69">
        <v>25.790956000000001</v>
      </c>
      <c r="Q115" s="69">
        <v>26.00441</v>
      </c>
      <c r="R115" s="69">
        <v>26.190010000000001</v>
      </c>
      <c r="S115" s="69">
        <v>26.339514000000001</v>
      </c>
      <c r="T115" s="69">
        <v>26.434291999999999</v>
      </c>
      <c r="U115" s="69">
        <v>26.605685999999999</v>
      </c>
      <c r="V115" s="69">
        <v>26.832851000000002</v>
      </c>
      <c r="W115" s="69">
        <v>27.001895999999999</v>
      </c>
      <c r="X115" s="69">
        <v>27.283062000000001</v>
      </c>
      <c r="Y115" s="69">
        <v>27.476299000000001</v>
      </c>
      <c r="Z115" s="69">
        <v>27.644355999999998</v>
      </c>
      <c r="AA115" s="69">
        <v>27.825581</v>
      </c>
      <c r="AB115" s="69">
        <v>28.016971999999999</v>
      </c>
      <c r="AC115" s="69">
        <v>28.106745</v>
      </c>
      <c r="AD115" s="69">
        <v>28.292933000000001</v>
      </c>
      <c r="AE115" s="69">
        <v>28.461490999999999</v>
      </c>
      <c r="AF115" s="69">
        <v>28.655944999999999</v>
      </c>
      <c r="AG115" s="69">
        <v>28.846764</v>
      </c>
      <c r="AH115" s="69">
        <v>29.09572</v>
      </c>
      <c r="AI115" s="69">
        <v>29.232655000000001</v>
      </c>
      <c r="AJ115" s="69">
        <v>29.441783999999998</v>
      </c>
      <c r="AK115" s="64">
        <v>9.9469999999999992E-3</v>
      </c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25">
      <c r="A116" s="58" t="s">
        <v>58</v>
      </c>
      <c r="B116" s="58"/>
      <c r="C116" s="62">
        <v>5.9662170000000003</v>
      </c>
      <c r="D116" s="62">
        <v>5.907546</v>
      </c>
      <c r="E116" s="62">
        <v>5.9017439999999999</v>
      </c>
      <c r="F116" s="62">
        <v>6.0078259999999997</v>
      </c>
      <c r="G116" s="62">
        <v>6.04575</v>
      </c>
      <c r="H116" s="62">
        <v>6.0443759999999997</v>
      </c>
      <c r="I116" s="62">
        <v>6.0469099999999996</v>
      </c>
      <c r="J116" s="62">
        <v>6.0985199999999997</v>
      </c>
      <c r="K116" s="62">
        <v>6.119872</v>
      </c>
      <c r="L116" s="62">
        <v>6.1287900000000004</v>
      </c>
      <c r="M116" s="62">
        <v>6.1445460000000001</v>
      </c>
      <c r="N116" s="62">
        <v>6.168374</v>
      </c>
      <c r="O116" s="62">
        <v>6.2107929999999998</v>
      </c>
      <c r="P116" s="62">
        <v>6.2025030000000001</v>
      </c>
      <c r="Q116" s="62">
        <v>6.1975600000000002</v>
      </c>
      <c r="R116" s="62">
        <v>6.15313</v>
      </c>
      <c r="S116" s="62">
        <v>6.1425590000000003</v>
      </c>
      <c r="T116" s="62">
        <v>6.1194199999999999</v>
      </c>
      <c r="U116" s="62">
        <v>6.1260810000000001</v>
      </c>
      <c r="V116" s="62">
        <v>6.1462719999999997</v>
      </c>
      <c r="W116" s="62">
        <v>6.1499959999999998</v>
      </c>
      <c r="X116" s="62">
        <v>6.1694620000000002</v>
      </c>
      <c r="Y116" s="62">
        <v>6.1826869999999996</v>
      </c>
      <c r="Z116" s="62">
        <v>6.1891829999999999</v>
      </c>
      <c r="AA116" s="62">
        <v>6.1898650000000002</v>
      </c>
      <c r="AB116" s="62">
        <v>6.1915480000000001</v>
      </c>
      <c r="AC116" s="62">
        <v>6.1867590000000003</v>
      </c>
      <c r="AD116" s="62">
        <v>6.1949759999999996</v>
      </c>
      <c r="AE116" s="62">
        <v>6.2063170000000003</v>
      </c>
      <c r="AF116" s="62">
        <v>6.2280620000000004</v>
      </c>
      <c r="AG116" s="62">
        <v>6.2516470000000002</v>
      </c>
      <c r="AH116" s="62">
        <v>6.2743890000000002</v>
      </c>
      <c r="AI116" s="62">
        <v>6.291906</v>
      </c>
      <c r="AJ116" s="62">
        <v>6.3091600000000003</v>
      </c>
      <c r="AK116" s="60">
        <v>2.0569999999999998E-3</v>
      </c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x14ac:dyDescent="0.25">
      <c r="A117" s="57" t="s">
        <v>59</v>
      </c>
      <c r="B117" s="57"/>
      <c r="C117" s="69">
        <v>26.548072999999999</v>
      </c>
      <c r="D117" s="69">
        <v>27.356548</v>
      </c>
      <c r="E117" s="69">
        <v>27.768642</v>
      </c>
      <c r="F117" s="69">
        <v>28.249611000000002</v>
      </c>
      <c r="G117" s="69">
        <v>28.919536999999998</v>
      </c>
      <c r="H117" s="69">
        <v>29.362873</v>
      </c>
      <c r="I117" s="69">
        <v>29.74691</v>
      </c>
      <c r="J117" s="69">
        <v>30.22015</v>
      </c>
      <c r="K117" s="69">
        <v>30.574712999999999</v>
      </c>
      <c r="L117" s="69">
        <v>30.894666999999998</v>
      </c>
      <c r="M117" s="69">
        <v>31.256409000000001</v>
      </c>
      <c r="N117" s="69">
        <v>31.548088</v>
      </c>
      <c r="O117" s="69">
        <v>31.858018999999999</v>
      </c>
      <c r="P117" s="69">
        <v>31.993459999999999</v>
      </c>
      <c r="Q117" s="69">
        <v>32.201968999999998</v>
      </c>
      <c r="R117" s="69">
        <v>32.343139999999998</v>
      </c>
      <c r="S117" s="69">
        <v>32.482070999999998</v>
      </c>
      <c r="T117" s="69">
        <v>32.553711</v>
      </c>
      <c r="U117" s="69">
        <v>32.731766</v>
      </c>
      <c r="V117" s="69">
        <v>32.979121999999997</v>
      </c>
      <c r="W117" s="69">
        <v>33.151893999999999</v>
      </c>
      <c r="X117" s="69">
        <v>33.452522000000002</v>
      </c>
      <c r="Y117" s="69">
        <v>33.658985000000001</v>
      </c>
      <c r="Z117" s="69">
        <v>33.833537999999997</v>
      </c>
      <c r="AA117" s="69">
        <v>34.015445999999997</v>
      </c>
      <c r="AB117" s="69">
        <v>34.208519000000003</v>
      </c>
      <c r="AC117" s="69">
        <v>34.293503000000001</v>
      </c>
      <c r="AD117" s="69">
        <v>34.487907</v>
      </c>
      <c r="AE117" s="69">
        <v>34.667808999999998</v>
      </c>
      <c r="AF117" s="69">
        <v>34.884006999999997</v>
      </c>
      <c r="AG117" s="69">
        <v>35.098412000000003</v>
      </c>
      <c r="AH117" s="69">
        <v>35.370109999999997</v>
      </c>
      <c r="AI117" s="69">
        <v>35.524559000000004</v>
      </c>
      <c r="AJ117" s="69">
        <v>35.750942000000002</v>
      </c>
      <c r="AK117" s="64">
        <v>8.3979999999999992E-3</v>
      </c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6" customFormat="1" x14ac:dyDescent="0.25"/>
    <row r="119" spans="1:16384" s="78" customFormat="1" x14ac:dyDescent="0.25">
      <c r="A119" s="78" t="s">
        <v>306</v>
      </c>
    </row>
    <row r="120" spans="1:16384" s="6" customFormat="1" x14ac:dyDescent="0.25">
      <c r="A120" s="14" t="s">
        <v>307</v>
      </c>
      <c r="B120" s="66"/>
      <c r="C120" s="79">
        <f>Refineries!C105/10^15</f>
        <v>36.920673808477027</v>
      </c>
      <c r="D120" s="79">
        <f>Refineries!D105/10^15</f>
        <v>37.702142160286442</v>
      </c>
      <c r="E120" s="79">
        <f>Refineries!E105/10^15</f>
        <v>38.329111730387659</v>
      </c>
      <c r="F120" s="79">
        <f>Refineries!F105/10^15</f>
        <v>39.449717721707387</v>
      </c>
      <c r="G120" s="79">
        <f>Refineries!G105/10^15</f>
        <v>38.640888432695107</v>
      </c>
      <c r="H120" s="79">
        <f>Refineries!H105/10^15</f>
        <v>38.716832647376542</v>
      </c>
      <c r="I120" s="79">
        <f>Refineries!I105/10^15</f>
        <v>38.524459738046517</v>
      </c>
      <c r="J120" s="79">
        <f>Refineries!J105/10^15</f>
        <v>38.286953175073137</v>
      </c>
      <c r="K120" s="79">
        <f>Refineries!K105/10^15</f>
        <v>37.722902463692691</v>
      </c>
      <c r="L120" s="79">
        <f>Refineries!L105/10^15</f>
        <v>37.389407458097565</v>
      </c>
      <c r="M120" s="79">
        <f>Refineries!M105/10^15</f>
        <v>37.414441063674488</v>
      </c>
      <c r="N120" s="79">
        <f>Refineries!N105/10^15</f>
        <v>37.501457494059203</v>
      </c>
      <c r="O120" s="79">
        <f>Refineries!O105/10^15</f>
        <v>37.416143868704019</v>
      </c>
      <c r="P120" s="79">
        <f>Refineries!P105/10^15</f>
        <v>37.329124896271537</v>
      </c>
      <c r="Q120" s="79">
        <f>Refineries!Q105/10^15</f>
        <v>37.374502036084536</v>
      </c>
      <c r="R120" s="79">
        <f>Refineries!R105/10^15</f>
        <v>37.321180936259843</v>
      </c>
      <c r="S120" s="79">
        <f>Refineries!S105/10^15</f>
        <v>37.131862767953159</v>
      </c>
      <c r="T120" s="79">
        <f>Refineries!T105/10^15</f>
        <v>37.156873927178559</v>
      </c>
      <c r="U120" s="79">
        <f>Refineries!U105/10^15</f>
        <v>37.154787798568307</v>
      </c>
      <c r="V120" s="79">
        <f>Refineries!V105/10^15</f>
        <v>37.137048426264762</v>
      </c>
      <c r="W120" s="79">
        <f>Refineries!W105/10^15</f>
        <v>37.311968978193327</v>
      </c>
      <c r="X120" s="79">
        <f>Refineries!X105/10^15</f>
        <v>37.349633727293536</v>
      </c>
      <c r="Y120" s="79">
        <f>Refineries!Y105/10^15</f>
        <v>37.19251007766912</v>
      </c>
      <c r="Z120" s="79">
        <f>Refineries!Z105/10^15</f>
        <v>37.193107986931921</v>
      </c>
      <c r="AA120" s="79">
        <f>Refineries!AA105/10^15</f>
        <v>37.252277080089549</v>
      </c>
      <c r="AB120" s="79">
        <f>Refineries!AB105/10^15</f>
        <v>37.401760139637076</v>
      </c>
      <c r="AC120" s="79">
        <f>Refineries!AC105/10^15</f>
        <v>37.402733752997882</v>
      </c>
      <c r="AD120" s="79">
        <f>Refineries!AD105/10^15</f>
        <v>37.563940181665814</v>
      </c>
      <c r="AE120" s="79">
        <f>Refineries!AE105/10^15</f>
        <v>37.641433975209374</v>
      </c>
      <c r="AF120" s="79">
        <f>Refineries!AF105/10^15</f>
        <v>37.845322307668262</v>
      </c>
      <c r="AG120" s="79">
        <f>Refineries!AG105/10^15</f>
        <v>37.842558521428607</v>
      </c>
      <c r="AH120" s="79">
        <f>Refineries!AH105/10^15</f>
        <v>37.908746417997101</v>
      </c>
      <c r="AI120" s="79">
        <f>Refineries!AI105/10^15</f>
        <v>37.674722114617744</v>
      </c>
      <c r="AJ120" s="79">
        <f>Refineries!AJ105/10^15</f>
        <v>37.69903347553624</v>
      </c>
    </row>
    <row r="121" spans="1:16384" s="10" customFormat="1" ht="15" customHeight="1" x14ac:dyDescent="0.25">
      <c r="A121" s="58" t="s">
        <v>308</v>
      </c>
      <c r="B121" s="58">
        <f>B95</f>
        <v>0</v>
      </c>
      <c r="C121" s="62">
        <f>C95</f>
        <v>0.439772</v>
      </c>
      <c r="D121" s="62">
        <f t="shared" ref="D121:AJ134" si="1">D95</f>
        <v>0.52067200000000002</v>
      </c>
      <c r="E121" s="62">
        <f t="shared" si="1"/>
        <v>0.44447199999999998</v>
      </c>
      <c r="F121" s="62">
        <f t="shared" si="1"/>
        <v>0.19968</v>
      </c>
      <c r="G121" s="62">
        <f t="shared" si="1"/>
        <v>0.19961200000000001</v>
      </c>
      <c r="H121" s="62">
        <f t="shared" si="1"/>
        <v>0.19977400000000001</v>
      </c>
      <c r="I121" s="62">
        <f t="shared" si="1"/>
        <v>0.19994300000000001</v>
      </c>
      <c r="J121" s="62">
        <f t="shared" si="1"/>
        <v>0.19985</v>
      </c>
      <c r="K121" s="62">
        <f t="shared" si="1"/>
        <v>0.20059399999999999</v>
      </c>
      <c r="L121" s="62">
        <f t="shared" si="1"/>
        <v>0.20139299999999999</v>
      </c>
      <c r="M121" s="62">
        <f t="shared" si="1"/>
        <v>0.201958</v>
      </c>
      <c r="N121" s="62">
        <f t="shared" si="1"/>
        <v>0.20313100000000001</v>
      </c>
      <c r="O121" s="62">
        <f t="shared" si="1"/>
        <v>0.20412</v>
      </c>
      <c r="P121" s="62">
        <f t="shared" si="1"/>
        <v>0.20505200000000001</v>
      </c>
      <c r="Q121" s="62">
        <f t="shared" si="1"/>
        <v>0.20644199999999999</v>
      </c>
      <c r="R121" s="62">
        <f t="shared" si="1"/>
        <v>0.208231</v>
      </c>
      <c r="S121" s="62">
        <f t="shared" si="1"/>
        <v>0.20915900000000001</v>
      </c>
      <c r="T121" s="62">
        <f t="shared" si="1"/>
        <v>0.210535</v>
      </c>
      <c r="U121" s="62">
        <f t="shared" si="1"/>
        <v>0.212064</v>
      </c>
      <c r="V121" s="62">
        <f t="shared" si="1"/>
        <v>0.213366</v>
      </c>
      <c r="W121" s="62">
        <f t="shared" si="1"/>
        <v>0.21501300000000001</v>
      </c>
      <c r="X121" s="62">
        <f t="shared" si="1"/>
        <v>0.21679699999999999</v>
      </c>
      <c r="Y121" s="62">
        <f t="shared" si="1"/>
        <v>0.218144</v>
      </c>
      <c r="Z121" s="62">
        <f t="shared" si="1"/>
        <v>0.219636</v>
      </c>
      <c r="AA121" s="62">
        <f t="shared" si="1"/>
        <v>0.221191</v>
      </c>
      <c r="AB121" s="62">
        <f t="shared" si="1"/>
        <v>0.222553</v>
      </c>
      <c r="AC121" s="62">
        <f t="shared" si="1"/>
        <v>0.22416</v>
      </c>
      <c r="AD121" s="62">
        <f t="shared" si="1"/>
        <v>0.226054</v>
      </c>
      <c r="AE121" s="62">
        <f t="shared" si="1"/>
        <v>0.227992</v>
      </c>
      <c r="AF121" s="62">
        <f t="shared" si="1"/>
        <v>0.23014399999999999</v>
      </c>
      <c r="AG121" s="62">
        <f t="shared" si="1"/>
        <v>0.23227400000000001</v>
      </c>
      <c r="AH121" s="62">
        <f t="shared" si="1"/>
        <v>0.23442199999999999</v>
      </c>
      <c r="AI121" s="62">
        <f t="shared" si="1"/>
        <v>0.236372</v>
      </c>
      <c r="AJ121" s="62">
        <f t="shared" si="1"/>
        <v>0.23841300000000001</v>
      </c>
      <c r="AK121" s="60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  <c r="CVN121" s="6"/>
      <c r="CVO121" s="6"/>
      <c r="CVP121" s="6"/>
      <c r="CVQ121" s="6"/>
      <c r="CVR121" s="6"/>
      <c r="CVS121" s="6"/>
      <c r="CVT121" s="6"/>
      <c r="CVU121" s="6"/>
      <c r="CVV121" s="6"/>
      <c r="CVW121" s="6"/>
      <c r="CVX121" s="6"/>
      <c r="CVY121" s="6"/>
      <c r="CVZ121" s="6"/>
      <c r="CWA121" s="6"/>
      <c r="CWB121" s="6"/>
      <c r="CWC121" s="6"/>
      <c r="CWD121" s="6"/>
      <c r="CWE121" s="6"/>
      <c r="CWF121" s="6"/>
      <c r="CWG121" s="6"/>
      <c r="CWH121" s="6"/>
      <c r="CWI121" s="6"/>
      <c r="CWJ121" s="6"/>
      <c r="CWK121" s="6"/>
      <c r="CWL121" s="6"/>
      <c r="CWM121" s="6"/>
      <c r="CWN121" s="6"/>
      <c r="CWO121" s="6"/>
      <c r="CWP121" s="6"/>
      <c r="CWQ121" s="6"/>
      <c r="CWR121" s="6"/>
      <c r="CWS121" s="6"/>
      <c r="CWT121" s="6"/>
      <c r="CWU121" s="6"/>
      <c r="CWV121" s="6"/>
      <c r="CWW121" s="6"/>
      <c r="CWX121" s="6"/>
      <c r="CWY121" s="6"/>
      <c r="CWZ121" s="6"/>
      <c r="CXA121" s="6"/>
      <c r="CXB121" s="6"/>
      <c r="CXC121" s="6"/>
      <c r="CXD121" s="6"/>
      <c r="CXE121" s="6"/>
      <c r="CXF121" s="6"/>
      <c r="CXG121" s="6"/>
      <c r="CXH121" s="6"/>
      <c r="CXI121" s="6"/>
      <c r="CXJ121" s="6"/>
      <c r="CXK121" s="6"/>
      <c r="CXL121" s="6"/>
      <c r="CXM121" s="6"/>
      <c r="CXN121" s="6"/>
      <c r="CXO121" s="6"/>
      <c r="CXP121" s="6"/>
      <c r="CXQ121" s="6"/>
      <c r="CXR121" s="6"/>
      <c r="CXS121" s="6"/>
      <c r="CXT121" s="6"/>
      <c r="CXU121" s="6"/>
      <c r="CXV121" s="6"/>
      <c r="CXW121" s="6"/>
      <c r="CXX121" s="6"/>
      <c r="CXY121" s="6"/>
      <c r="CXZ121" s="6"/>
      <c r="CYA121" s="6"/>
      <c r="CYB121" s="6"/>
      <c r="CYC121" s="6"/>
      <c r="CYD121" s="6"/>
      <c r="CYE121" s="6"/>
      <c r="CYF121" s="6"/>
      <c r="CYG121" s="6"/>
      <c r="CYH121" s="6"/>
      <c r="CYI121" s="6"/>
      <c r="CYJ121" s="6"/>
      <c r="CYK121" s="6"/>
      <c r="CYL121" s="6"/>
      <c r="CYM121" s="6"/>
      <c r="CYN121" s="6"/>
      <c r="CYO121" s="6"/>
      <c r="CYP121" s="6"/>
      <c r="CYQ121" s="6"/>
      <c r="CYR121" s="6"/>
      <c r="CYS121" s="6"/>
      <c r="CYT121" s="6"/>
      <c r="CYU121" s="6"/>
      <c r="CYV121" s="6"/>
      <c r="CYW121" s="6"/>
      <c r="CYX121" s="6"/>
      <c r="CYY121" s="6"/>
      <c r="CYZ121" s="6"/>
      <c r="CZA121" s="6"/>
      <c r="CZB121" s="6"/>
      <c r="CZC121" s="6"/>
      <c r="CZD121" s="6"/>
      <c r="CZE121" s="6"/>
      <c r="CZF121" s="6"/>
      <c r="CZG121" s="6"/>
      <c r="CZH121" s="6"/>
      <c r="CZI121" s="6"/>
      <c r="CZJ121" s="6"/>
      <c r="CZK121" s="6"/>
      <c r="CZL121" s="6"/>
      <c r="CZM121" s="6"/>
      <c r="CZN121" s="6"/>
      <c r="CZO121" s="6"/>
      <c r="CZP121" s="6"/>
      <c r="CZQ121" s="6"/>
      <c r="CZR121" s="6"/>
      <c r="CZS121" s="6"/>
      <c r="CZT121" s="6"/>
      <c r="CZU121" s="6"/>
      <c r="CZV121" s="6"/>
      <c r="CZW121" s="6"/>
      <c r="CZX121" s="6"/>
      <c r="CZY121" s="6"/>
      <c r="CZZ121" s="6"/>
      <c r="DAA121" s="6"/>
      <c r="DAB121" s="6"/>
      <c r="DAC121" s="6"/>
      <c r="DAD121" s="6"/>
      <c r="DAE121" s="6"/>
      <c r="DAF121" s="6"/>
      <c r="DAG121" s="6"/>
      <c r="DAH121" s="6"/>
      <c r="DAI121" s="6"/>
      <c r="DAJ121" s="6"/>
      <c r="DAK121" s="6"/>
      <c r="DAL121" s="6"/>
      <c r="DAM121" s="6"/>
      <c r="DAN121" s="6"/>
      <c r="DAO121" s="6"/>
      <c r="DAP121" s="6"/>
      <c r="DAQ121" s="6"/>
      <c r="DAR121" s="6"/>
      <c r="DAS121" s="6"/>
      <c r="DAT121" s="6"/>
      <c r="DAU121" s="6"/>
      <c r="DAV121" s="6"/>
      <c r="DAW121" s="6"/>
      <c r="DAX121" s="6"/>
      <c r="DAY121" s="6"/>
      <c r="DAZ121" s="6"/>
      <c r="DBA121" s="6"/>
      <c r="DBB121" s="6"/>
      <c r="DBC121" s="6"/>
      <c r="DBD121" s="6"/>
      <c r="DBE121" s="6"/>
      <c r="DBF121" s="6"/>
      <c r="DBG121" s="6"/>
      <c r="DBH121" s="6"/>
      <c r="DBI121" s="6"/>
      <c r="DBJ121" s="6"/>
      <c r="DBK121" s="6"/>
      <c r="DBL121" s="6"/>
      <c r="DBM121" s="6"/>
      <c r="DBN121" s="6"/>
      <c r="DBO121" s="6"/>
      <c r="DBP121" s="6"/>
      <c r="DBQ121" s="6"/>
      <c r="DBR121" s="6"/>
      <c r="DBS121" s="6"/>
      <c r="DBT121" s="6"/>
      <c r="DBU121" s="6"/>
      <c r="DBV121" s="6"/>
      <c r="DBW121" s="6"/>
      <c r="DBX121" s="6"/>
      <c r="DBY121" s="6"/>
      <c r="DBZ121" s="6"/>
      <c r="DCA121" s="6"/>
      <c r="DCB121" s="6"/>
      <c r="DCC121" s="6"/>
      <c r="DCD121" s="6"/>
      <c r="DCE121" s="6"/>
      <c r="DCF121" s="6"/>
      <c r="DCG121" s="6"/>
      <c r="DCH121" s="6"/>
      <c r="DCI121" s="6"/>
      <c r="DCJ121" s="6"/>
      <c r="DCK121" s="6"/>
      <c r="DCL121" s="6"/>
      <c r="DCM121" s="6"/>
      <c r="DCN121" s="6"/>
      <c r="DCO121" s="6"/>
      <c r="DCP121" s="6"/>
      <c r="DCQ121" s="6"/>
      <c r="DCR121" s="6"/>
      <c r="DCS121" s="6"/>
      <c r="DCT121" s="6"/>
      <c r="DCU121" s="6"/>
      <c r="DCV121" s="6"/>
      <c r="DCW121" s="6"/>
      <c r="DCX121" s="6"/>
      <c r="DCY121" s="6"/>
      <c r="DCZ121" s="6"/>
      <c r="DDA121" s="6"/>
      <c r="DDB121" s="6"/>
      <c r="DDC121" s="6"/>
      <c r="DDD121" s="6"/>
      <c r="DDE121" s="6"/>
      <c r="DDF121" s="6"/>
      <c r="DDG121" s="6"/>
      <c r="DDH121" s="6"/>
      <c r="DDI121" s="6"/>
      <c r="DDJ121" s="6"/>
      <c r="DDK121" s="6"/>
      <c r="DDL121" s="6"/>
      <c r="DDM121" s="6"/>
      <c r="DDN121" s="6"/>
      <c r="DDO121" s="6"/>
      <c r="DDP121" s="6"/>
      <c r="DDQ121" s="6"/>
      <c r="DDR121" s="6"/>
      <c r="DDS121" s="6"/>
      <c r="DDT121" s="6"/>
      <c r="DDU121" s="6"/>
      <c r="DDV121" s="6"/>
      <c r="DDW121" s="6"/>
      <c r="DDX121" s="6"/>
      <c r="DDY121" s="6"/>
      <c r="DDZ121" s="6"/>
      <c r="DEA121" s="6"/>
      <c r="DEB121" s="6"/>
      <c r="DEC121" s="6"/>
      <c r="DED121" s="6"/>
      <c r="DEE121" s="6"/>
      <c r="DEF121" s="6"/>
      <c r="DEG121" s="6"/>
      <c r="DEH121" s="6"/>
      <c r="DEI121" s="6"/>
      <c r="DEJ121" s="6"/>
      <c r="DEK121" s="6"/>
      <c r="DEL121" s="6"/>
      <c r="DEM121" s="6"/>
      <c r="DEN121" s="6"/>
      <c r="DEO121" s="6"/>
      <c r="DEP121" s="6"/>
      <c r="DEQ121" s="6"/>
      <c r="DER121" s="6"/>
      <c r="DES121" s="6"/>
      <c r="DET121" s="6"/>
      <c r="DEU121" s="6"/>
      <c r="DEV121" s="6"/>
      <c r="DEW121" s="6"/>
      <c r="DEX121" s="6"/>
      <c r="DEY121" s="6"/>
      <c r="DEZ121" s="6"/>
      <c r="DFA121" s="6"/>
      <c r="DFB121" s="6"/>
      <c r="DFC121" s="6"/>
      <c r="DFD121" s="6"/>
      <c r="DFE121" s="6"/>
      <c r="DFF121" s="6"/>
      <c r="DFG121" s="6"/>
      <c r="DFH121" s="6"/>
      <c r="DFI121" s="6"/>
      <c r="DFJ121" s="6"/>
      <c r="DFK121" s="6"/>
      <c r="DFL121" s="6"/>
      <c r="DFM121" s="6"/>
      <c r="DFN121" s="6"/>
      <c r="DFO121" s="6"/>
      <c r="DFP121" s="6"/>
      <c r="DFQ121" s="6"/>
      <c r="DFR121" s="6"/>
      <c r="DFS121" s="6"/>
      <c r="DFT121" s="6"/>
      <c r="DFU121" s="6"/>
      <c r="DFV121" s="6"/>
      <c r="DFW121" s="6"/>
      <c r="DFX121" s="6"/>
      <c r="DFY121" s="6"/>
      <c r="DFZ121" s="6"/>
      <c r="DGA121" s="6"/>
      <c r="DGB121" s="6"/>
      <c r="DGC121" s="6"/>
      <c r="DGD121" s="6"/>
      <c r="DGE121" s="6"/>
      <c r="DGF121" s="6"/>
      <c r="DGG121" s="6"/>
      <c r="DGH121" s="6"/>
      <c r="DGI121" s="6"/>
      <c r="DGJ121" s="6"/>
      <c r="DGK121" s="6"/>
      <c r="DGL121" s="6"/>
      <c r="DGM121" s="6"/>
      <c r="DGN121" s="6"/>
      <c r="DGO121" s="6"/>
      <c r="DGP121" s="6"/>
      <c r="DGQ121" s="6"/>
      <c r="DGR121" s="6"/>
      <c r="DGS121" s="6"/>
      <c r="DGT121" s="6"/>
      <c r="DGU121" s="6"/>
      <c r="DGV121" s="6"/>
      <c r="DGW121" s="6"/>
      <c r="DGX121" s="6"/>
      <c r="DGY121" s="6"/>
      <c r="DGZ121" s="6"/>
      <c r="DHA121" s="6"/>
      <c r="DHB121" s="6"/>
      <c r="DHC121" s="6"/>
      <c r="DHD121" s="6"/>
      <c r="DHE121" s="6"/>
      <c r="DHF121" s="6"/>
      <c r="DHG121" s="6"/>
      <c r="DHH121" s="6"/>
      <c r="DHI121" s="6"/>
      <c r="DHJ121" s="6"/>
      <c r="DHK121" s="6"/>
      <c r="DHL121" s="6"/>
      <c r="DHM121" s="6"/>
      <c r="DHN121" s="6"/>
      <c r="DHO121" s="6"/>
      <c r="DHP121" s="6"/>
      <c r="DHQ121" s="6"/>
      <c r="DHR121" s="6"/>
      <c r="DHS121" s="6"/>
      <c r="DHT121" s="6"/>
      <c r="DHU121" s="6"/>
      <c r="DHV121" s="6"/>
      <c r="DHW121" s="6"/>
      <c r="DHX121" s="6"/>
      <c r="DHY121" s="6"/>
      <c r="DHZ121" s="6"/>
      <c r="DIA121" s="6"/>
      <c r="DIB121" s="6"/>
      <c r="DIC121" s="6"/>
      <c r="DID121" s="6"/>
      <c r="DIE121" s="6"/>
      <c r="DIF121" s="6"/>
      <c r="DIG121" s="6"/>
      <c r="DIH121" s="6"/>
      <c r="DII121" s="6"/>
      <c r="DIJ121" s="6"/>
      <c r="DIK121" s="6"/>
      <c r="DIL121" s="6"/>
      <c r="DIM121" s="6"/>
      <c r="DIN121" s="6"/>
      <c r="DIO121" s="6"/>
      <c r="DIP121" s="6"/>
      <c r="DIQ121" s="6"/>
      <c r="DIR121" s="6"/>
      <c r="DIS121" s="6"/>
      <c r="DIT121" s="6"/>
      <c r="DIU121" s="6"/>
      <c r="DIV121" s="6"/>
      <c r="DIW121" s="6"/>
      <c r="DIX121" s="6"/>
      <c r="DIY121" s="6"/>
      <c r="DIZ121" s="6"/>
      <c r="DJA121" s="6"/>
      <c r="DJB121" s="6"/>
      <c r="DJC121" s="6"/>
      <c r="DJD121" s="6"/>
      <c r="DJE121" s="6"/>
      <c r="DJF121" s="6"/>
      <c r="DJG121" s="6"/>
      <c r="DJH121" s="6"/>
      <c r="DJI121" s="6"/>
      <c r="DJJ121" s="6"/>
      <c r="DJK121" s="6"/>
      <c r="DJL121" s="6"/>
      <c r="DJM121" s="6"/>
      <c r="DJN121" s="6"/>
      <c r="DJO121" s="6"/>
      <c r="DJP121" s="6"/>
      <c r="DJQ121" s="6"/>
      <c r="DJR121" s="6"/>
      <c r="DJS121" s="6"/>
      <c r="DJT121" s="6"/>
      <c r="DJU121" s="6"/>
      <c r="DJV121" s="6"/>
      <c r="DJW121" s="6"/>
      <c r="DJX121" s="6"/>
      <c r="DJY121" s="6"/>
      <c r="DJZ121" s="6"/>
      <c r="DKA121" s="6"/>
      <c r="DKB121" s="6"/>
      <c r="DKC121" s="6"/>
      <c r="DKD121" s="6"/>
      <c r="DKE121" s="6"/>
      <c r="DKF121" s="6"/>
      <c r="DKG121" s="6"/>
      <c r="DKH121" s="6"/>
      <c r="DKI121" s="6"/>
      <c r="DKJ121" s="6"/>
      <c r="DKK121" s="6"/>
      <c r="DKL121" s="6"/>
      <c r="DKM121" s="6"/>
      <c r="DKN121" s="6"/>
      <c r="DKO121" s="6"/>
      <c r="DKP121" s="6"/>
      <c r="DKQ121" s="6"/>
      <c r="DKR121" s="6"/>
      <c r="DKS121" s="6"/>
      <c r="DKT121" s="6"/>
      <c r="DKU121" s="6"/>
      <c r="DKV121" s="6"/>
      <c r="DKW121" s="6"/>
      <c r="DKX121" s="6"/>
      <c r="DKY121" s="6"/>
      <c r="DKZ121" s="6"/>
      <c r="DLA121" s="6"/>
      <c r="DLB121" s="6"/>
      <c r="DLC121" s="6"/>
      <c r="DLD121" s="6"/>
      <c r="DLE121" s="6"/>
      <c r="DLF121" s="6"/>
      <c r="DLG121" s="6"/>
      <c r="DLH121" s="6"/>
      <c r="DLI121" s="6"/>
      <c r="DLJ121" s="6"/>
      <c r="DLK121" s="6"/>
      <c r="DLL121" s="6"/>
      <c r="DLM121" s="6"/>
      <c r="DLN121" s="6"/>
      <c r="DLO121" s="6"/>
      <c r="DLP121" s="6"/>
      <c r="DLQ121" s="6"/>
      <c r="DLR121" s="6"/>
      <c r="DLS121" s="6"/>
      <c r="DLT121" s="6"/>
      <c r="DLU121" s="6"/>
      <c r="DLV121" s="6"/>
      <c r="DLW121" s="6"/>
      <c r="DLX121" s="6"/>
      <c r="DLY121" s="6"/>
      <c r="DLZ121" s="6"/>
      <c r="DMA121" s="6"/>
      <c r="DMB121" s="6"/>
      <c r="DMC121" s="6"/>
      <c r="DMD121" s="6"/>
      <c r="DME121" s="6"/>
      <c r="DMF121" s="6"/>
      <c r="DMG121" s="6"/>
      <c r="DMH121" s="6"/>
      <c r="DMI121" s="6"/>
      <c r="DMJ121" s="6"/>
      <c r="DMK121" s="6"/>
      <c r="DML121" s="6"/>
      <c r="DMM121" s="6"/>
      <c r="DMN121" s="6"/>
      <c r="DMO121" s="6"/>
      <c r="DMP121" s="6"/>
      <c r="DMQ121" s="6"/>
      <c r="DMR121" s="6"/>
      <c r="DMS121" s="6"/>
      <c r="DMT121" s="6"/>
      <c r="DMU121" s="6"/>
      <c r="DMV121" s="6"/>
      <c r="DMW121" s="6"/>
      <c r="DMX121" s="6"/>
      <c r="DMY121" s="6"/>
      <c r="DMZ121" s="6"/>
      <c r="DNA121" s="6"/>
      <c r="DNB121" s="6"/>
      <c r="DNC121" s="6"/>
      <c r="DND121" s="6"/>
      <c r="DNE121" s="6"/>
      <c r="DNF121" s="6"/>
      <c r="DNG121" s="6"/>
      <c r="DNH121" s="6"/>
      <c r="DNI121" s="6"/>
      <c r="DNJ121" s="6"/>
      <c r="DNK121" s="6"/>
      <c r="DNL121" s="6"/>
      <c r="DNM121" s="6"/>
      <c r="DNN121" s="6"/>
      <c r="DNO121" s="6"/>
      <c r="DNP121" s="6"/>
      <c r="DNQ121" s="6"/>
      <c r="DNR121" s="6"/>
      <c r="DNS121" s="6"/>
      <c r="DNT121" s="6"/>
      <c r="DNU121" s="6"/>
      <c r="DNV121" s="6"/>
      <c r="DNW121" s="6"/>
      <c r="DNX121" s="6"/>
      <c r="DNY121" s="6"/>
      <c r="DNZ121" s="6"/>
      <c r="DOA121" s="6"/>
      <c r="DOB121" s="6"/>
      <c r="DOC121" s="6"/>
      <c r="DOD121" s="6"/>
      <c r="DOE121" s="6"/>
      <c r="DOF121" s="6"/>
      <c r="DOG121" s="6"/>
      <c r="DOH121" s="6"/>
      <c r="DOI121" s="6"/>
      <c r="DOJ121" s="6"/>
      <c r="DOK121" s="6"/>
      <c r="DOL121" s="6"/>
      <c r="DOM121" s="6"/>
      <c r="DON121" s="6"/>
      <c r="DOO121" s="6"/>
      <c r="DOP121" s="6"/>
      <c r="DOQ121" s="6"/>
      <c r="DOR121" s="6"/>
      <c r="DOS121" s="6"/>
      <c r="DOT121" s="6"/>
      <c r="DOU121" s="6"/>
      <c r="DOV121" s="6"/>
      <c r="DOW121" s="6"/>
      <c r="DOX121" s="6"/>
      <c r="DOY121" s="6"/>
      <c r="DOZ121" s="6"/>
      <c r="DPA121" s="6"/>
      <c r="DPB121" s="6"/>
      <c r="DPC121" s="6"/>
      <c r="DPD121" s="6"/>
      <c r="DPE121" s="6"/>
      <c r="DPF121" s="6"/>
      <c r="DPG121" s="6"/>
      <c r="DPH121" s="6"/>
      <c r="DPI121" s="6"/>
      <c r="DPJ121" s="6"/>
      <c r="DPK121" s="6"/>
      <c r="DPL121" s="6"/>
      <c r="DPM121" s="6"/>
      <c r="DPN121" s="6"/>
      <c r="DPO121" s="6"/>
      <c r="DPP121" s="6"/>
      <c r="DPQ121" s="6"/>
      <c r="DPR121" s="6"/>
      <c r="DPS121" s="6"/>
      <c r="DPT121" s="6"/>
      <c r="DPU121" s="6"/>
      <c r="DPV121" s="6"/>
      <c r="DPW121" s="6"/>
      <c r="DPX121" s="6"/>
      <c r="DPY121" s="6"/>
      <c r="DPZ121" s="6"/>
      <c r="DQA121" s="6"/>
      <c r="DQB121" s="6"/>
      <c r="DQC121" s="6"/>
      <c r="DQD121" s="6"/>
      <c r="DQE121" s="6"/>
      <c r="DQF121" s="6"/>
      <c r="DQG121" s="6"/>
      <c r="DQH121" s="6"/>
      <c r="DQI121" s="6"/>
      <c r="DQJ121" s="6"/>
      <c r="DQK121" s="6"/>
      <c r="DQL121" s="6"/>
      <c r="DQM121" s="6"/>
      <c r="DQN121" s="6"/>
      <c r="DQO121" s="6"/>
      <c r="DQP121" s="6"/>
      <c r="DQQ121" s="6"/>
      <c r="DQR121" s="6"/>
      <c r="DQS121" s="6"/>
      <c r="DQT121" s="6"/>
      <c r="DQU121" s="6"/>
      <c r="DQV121" s="6"/>
      <c r="DQW121" s="6"/>
      <c r="DQX121" s="6"/>
      <c r="DQY121" s="6"/>
      <c r="DQZ121" s="6"/>
      <c r="DRA121" s="6"/>
      <c r="DRB121" s="6"/>
      <c r="DRC121" s="6"/>
      <c r="DRD121" s="6"/>
      <c r="DRE121" s="6"/>
      <c r="DRF121" s="6"/>
      <c r="DRG121" s="6"/>
      <c r="DRH121" s="6"/>
      <c r="DRI121" s="6"/>
      <c r="DRJ121" s="6"/>
      <c r="DRK121" s="6"/>
      <c r="DRL121" s="6"/>
      <c r="DRM121" s="6"/>
      <c r="DRN121" s="6"/>
      <c r="DRO121" s="6"/>
      <c r="DRP121" s="6"/>
      <c r="DRQ121" s="6"/>
      <c r="DRR121" s="6"/>
      <c r="DRS121" s="6"/>
      <c r="DRT121" s="6"/>
      <c r="DRU121" s="6"/>
      <c r="DRV121" s="6"/>
      <c r="DRW121" s="6"/>
      <c r="DRX121" s="6"/>
      <c r="DRY121" s="6"/>
      <c r="DRZ121" s="6"/>
      <c r="DSA121" s="6"/>
      <c r="DSB121" s="6"/>
      <c r="DSC121" s="6"/>
      <c r="DSD121" s="6"/>
      <c r="DSE121" s="6"/>
      <c r="DSF121" s="6"/>
      <c r="DSG121" s="6"/>
      <c r="DSH121" s="6"/>
      <c r="DSI121" s="6"/>
      <c r="DSJ121" s="6"/>
      <c r="DSK121" s="6"/>
      <c r="DSL121" s="6"/>
      <c r="DSM121" s="6"/>
      <c r="DSN121" s="6"/>
      <c r="DSO121" s="6"/>
      <c r="DSP121" s="6"/>
      <c r="DSQ121" s="6"/>
      <c r="DSR121" s="6"/>
      <c r="DSS121" s="6"/>
      <c r="DST121" s="6"/>
      <c r="DSU121" s="6"/>
      <c r="DSV121" s="6"/>
      <c r="DSW121" s="6"/>
      <c r="DSX121" s="6"/>
      <c r="DSY121" s="6"/>
      <c r="DSZ121" s="6"/>
      <c r="DTA121" s="6"/>
      <c r="DTB121" s="6"/>
      <c r="DTC121" s="6"/>
      <c r="DTD121" s="6"/>
      <c r="DTE121" s="6"/>
      <c r="DTF121" s="6"/>
      <c r="DTG121" s="6"/>
      <c r="DTH121" s="6"/>
      <c r="DTI121" s="6"/>
      <c r="DTJ121" s="6"/>
      <c r="DTK121" s="6"/>
      <c r="DTL121" s="6"/>
      <c r="DTM121" s="6"/>
      <c r="DTN121" s="6"/>
      <c r="DTO121" s="6"/>
      <c r="DTP121" s="6"/>
      <c r="DTQ121" s="6"/>
      <c r="DTR121" s="6"/>
      <c r="DTS121" s="6"/>
      <c r="DTT121" s="6"/>
      <c r="DTU121" s="6"/>
      <c r="DTV121" s="6"/>
      <c r="DTW121" s="6"/>
      <c r="DTX121" s="6"/>
      <c r="DTY121" s="6"/>
      <c r="DTZ121" s="6"/>
      <c r="DUA121" s="6"/>
      <c r="DUB121" s="6"/>
      <c r="DUC121" s="6"/>
      <c r="DUD121" s="6"/>
      <c r="DUE121" s="6"/>
      <c r="DUF121" s="6"/>
      <c r="DUG121" s="6"/>
      <c r="DUH121" s="6"/>
      <c r="DUI121" s="6"/>
      <c r="DUJ121" s="6"/>
      <c r="DUK121" s="6"/>
      <c r="DUL121" s="6"/>
      <c r="DUM121" s="6"/>
      <c r="DUN121" s="6"/>
      <c r="DUO121" s="6"/>
      <c r="DUP121" s="6"/>
      <c r="DUQ121" s="6"/>
      <c r="DUR121" s="6"/>
      <c r="DUS121" s="6"/>
      <c r="DUT121" s="6"/>
      <c r="DUU121" s="6"/>
      <c r="DUV121" s="6"/>
      <c r="DUW121" s="6"/>
      <c r="DUX121" s="6"/>
      <c r="DUY121" s="6"/>
      <c r="DUZ121" s="6"/>
      <c r="DVA121" s="6"/>
      <c r="DVB121" s="6"/>
      <c r="DVC121" s="6"/>
      <c r="DVD121" s="6"/>
      <c r="DVE121" s="6"/>
      <c r="DVF121" s="6"/>
      <c r="DVG121" s="6"/>
      <c r="DVH121" s="6"/>
      <c r="DVI121" s="6"/>
      <c r="DVJ121" s="6"/>
      <c r="DVK121" s="6"/>
      <c r="DVL121" s="6"/>
      <c r="DVM121" s="6"/>
      <c r="DVN121" s="6"/>
      <c r="DVO121" s="6"/>
      <c r="DVP121" s="6"/>
      <c r="DVQ121" s="6"/>
      <c r="DVR121" s="6"/>
      <c r="DVS121" s="6"/>
      <c r="DVT121" s="6"/>
      <c r="DVU121" s="6"/>
      <c r="DVV121" s="6"/>
      <c r="DVW121" s="6"/>
      <c r="DVX121" s="6"/>
      <c r="DVY121" s="6"/>
      <c r="DVZ121" s="6"/>
      <c r="DWA121" s="6"/>
      <c r="DWB121" s="6"/>
      <c r="DWC121" s="6"/>
      <c r="DWD121" s="6"/>
      <c r="DWE121" s="6"/>
      <c r="DWF121" s="6"/>
      <c r="DWG121" s="6"/>
      <c r="DWH121" s="6"/>
      <c r="DWI121" s="6"/>
      <c r="DWJ121" s="6"/>
      <c r="DWK121" s="6"/>
      <c r="DWL121" s="6"/>
      <c r="DWM121" s="6"/>
      <c r="DWN121" s="6"/>
      <c r="DWO121" s="6"/>
      <c r="DWP121" s="6"/>
      <c r="DWQ121" s="6"/>
      <c r="DWR121" s="6"/>
      <c r="DWS121" s="6"/>
      <c r="DWT121" s="6"/>
      <c r="DWU121" s="6"/>
      <c r="DWV121" s="6"/>
      <c r="DWW121" s="6"/>
      <c r="DWX121" s="6"/>
      <c r="DWY121" s="6"/>
      <c r="DWZ121" s="6"/>
      <c r="DXA121" s="6"/>
      <c r="DXB121" s="6"/>
      <c r="DXC121" s="6"/>
      <c r="DXD121" s="6"/>
      <c r="DXE121" s="6"/>
      <c r="DXF121" s="6"/>
      <c r="DXG121" s="6"/>
      <c r="DXH121" s="6"/>
      <c r="DXI121" s="6"/>
      <c r="DXJ121" s="6"/>
      <c r="DXK121" s="6"/>
      <c r="DXL121" s="6"/>
      <c r="DXM121" s="6"/>
      <c r="DXN121" s="6"/>
      <c r="DXO121" s="6"/>
      <c r="DXP121" s="6"/>
      <c r="DXQ121" s="6"/>
      <c r="DXR121" s="6"/>
      <c r="DXS121" s="6"/>
      <c r="DXT121" s="6"/>
      <c r="DXU121" s="6"/>
      <c r="DXV121" s="6"/>
      <c r="DXW121" s="6"/>
      <c r="DXX121" s="6"/>
      <c r="DXY121" s="6"/>
      <c r="DXZ121" s="6"/>
      <c r="DYA121" s="6"/>
      <c r="DYB121" s="6"/>
      <c r="DYC121" s="6"/>
      <c r="DYD121" s="6"/>
      <c r="DYE121" s="6"/>
      <c r="DYF121" s="6"/>
      <c r="DYG121" s="6"/>
      <c r="DYH121" s="6"/>
      <c r="DYI121" s="6"/>
      <c r="DYJ121" s="6"/>
      <c r="DYK121" s="6"/>
      <c r="DYL121" s="6"/>
      <c r="DYM121" s="6"/>
      <c r="DYN121" s="6"/>
      <c r="DYO121" s="6"/>
      <c r="DYP121" s="6"/>
      <c r="DYQ121" s="6"/>
      <c r="DYR121" s="6"/>
      <c r="DYS121" s="6"/>
      <c r="DYT121" s="6"/>
      <c r="DYU121" s="6"/>
      <c r="DYV121" s="6"/>
      <c r="DYW121" s="6"/>
      <c r="DYX121" s="6"/>
      <c r="DYY121" s="6"/>
      <c r="DYZ121" s="6"/>
      <c r="DZA121" s="6"/>
      <c r="DZB121" s="6"/>
      <c r="DZC121" s="6"/>
      <c r="DZD121" s="6"/>
      <c r="DZE121" s="6"/>
      <c r="DZF121" s="6"/>
      <c r="DZG121" s="6"/>
      <c r="DZH121" s="6"/>
      <c r="DZI121" s="6"/>
      <c r="DZJ121" s="6"/>
      <c r="DZK121" s="6"/>
      <c r="DZL121" s="6"/>
      <c r="DZM121" s="6"/>
      <c r="DZN121" s="6"/>
      <c r="DZO121" s="6"/>
      <c r="DZP121" s="6"/>
      <c r="DZQ121" s="6"/>
      <c r="DZR121" s="6"/>
      <c r="DZS121" s="6"/>
      <c r="DZT121" s="6"/>
      <c r="DZU121" s="6"/>
      <c r="DZV121" s="6"/>
      <c r="DZW121" s="6"/>
      <c r="DZX121" s="6"/>
      <c r="DZY121" s="6"/>
      <c r="DZZ121" s="6"/>
      <c r="EAA121" s="6"/>
      <c r="EAB121" s="6"/>
      <c r="EAC121" s="6"/>
      <c r="EAD121" s="6"/>
      <c r="EAE121" s="6"/>
      <c r="EAF121" s="6"/>
      <c r="EAG121" s="6"/>
      <c r="EAH121" s="6"/>
      <c r="EAI121" s="6"/>
      <c r="EAJ121" s="6"/>
      <c r="EAK121" s="6"/>
      <c r="EAL121" s="6"/>
      <c r="EAM121" s="6"/>
      <c r="EAN121" s="6"/>
      <c r="EAO121" s="6"/>
      <c r="EAP121" s="6"/>
      <c r="EAQ121" s="6"/>
      <c r="EAR121" s="6"/>
      <c r="EAS121" s="6"/>
      <c r="EAT121" s="6"/>
      <c r="EAU121" s="6"/>
      <c r="EAV121" s="6"/>
      <c r="EAW121" s="6"/>
      <c r="EAX121" s="6"/>
      <c r="EAY121" s="6"/>
      <c r="EAZ121" s="6"/>
      <c r="EBA121" s="6"/>
      <c r="EBB121" s="6"/>
      <c r="EBC121" s="6"/>
      <c r="EBD121" s="6"/>
      <c r="EBE121" s="6"/>
      <c r="EBF121" s="6"/>
      <c r="EBG121" s="6"/>
      <c r="EBH121" s="6"/>
      <c r="EBI121" s="6"/>
      <c r="EBJ121" s="6"/>
      <c r="EBK121" s="6"/>
      <c r="EBL121" s="6"/>
      <c r="EBM121" s="6"/>
      <c r="EBN121" s="6"/>
      <c r="EBO121" s="6"/>
      <c r="EBP121" s="6"/>
      <c r="EBQ121" s="6"/>
      <c r="EBR121" s="6"/>
      <c r="EBS121" s="6"/>
      <c r="EBT121" s="6"/>
      <c r="EBU121" s="6"/>
      <c r="EBV121" s="6"/>
      <c r="EBW121" s="6"/>
      <c r="EBX121" s="6"/>
      <c r="EBY121" s="6"/>
      <c r="EBZ121" s="6"/>
      <c r="ECA121" s="6"/>
      <c r="ECB121" s="6"/>
      <c r="ECC121" s="6"/>
      <c r="ECD121" s="6"/>
      <c r="ECE121" s="6"/>
      <c r="ECF121" s="6"/>
      <c r="ECG121" s="6"/>
      <c r="ECH121" s="6"/>
      <c r="ECI121" s="6"/>
      <c r="ECJ121" s="6"/>
      <c r="ECK121" s="6"/>
      <c r="ECL121" s="6"/>
      <c r="ECM121" s="6"/>
      <c r="ECN121" s="6"/>
      <c r="ECO121" s="6"/>
      <c r="ECP121" s="6"/>
      <c r="ECQ121" s="6"/>
      <c r="ECR121" s="6"/>
      <c r="ECS121" s="6"/>
      <c r="ECT121" s="6"/>
      <c r="ECU121" s="6"/>
      <c r="ECV121" s="6"/>
      <c r="ECW121" s="6"/>
      <c r="ECX121" s="6"/>
      <c r="ECY121" s="6"/>
      <c r="ECZ121" s="6"/>
      <c r="EDA121" s="6"/>
      <c r="EDB121" s="6"/>
      <c r="EDC121" s="6"/>
      <c r="EDD121" s="6"/>
      <c r="EDE121" s="6"/>
      <c r="EDF121" s="6"/>
      <c r="EDG121" s="6"/>
      <c r="EDH121" s="6"/>
      <c r="EDI121" s="6"/>
      <c r="EDJ121" s="6"/>
      <c r="EDK121" s="6"/>
      <c r="EDL121" s="6"/>
      <c r="EDM121" s="6"/>
      <c r="EDN121" s="6"/>
      <c r="EDO121" s="6"/>
      <c r="EDP121" s="6"/>
      <c r="EDQ121" s="6"/>
      <c r="EDR121" s="6"/>
      <c r="EDS121" s="6"/>
      <c r="EDT121" s="6"/>
      <c r="EDU121" s="6"/>
      <c r="EDV121" s="6"/>
      <c r="EDW121" s="6"/>
      <c r="EDX121" s="6"/>
      <c r="EDY121" s="6"/>
      <c r="EDZ121" s="6"/>
      <c r="EEA121" s="6"/>
      <c r="EEB121" s="6"/>
      <c r="EEC121" s="6"/>
      <c r="EED121" s="6"/>
      <c r="EEE121" s="6"/>
      <c r="EEF121" s="6"/>
      <c r="EEG121" s="6"/>
      <c r="EEH121" s="6"/>
      <c r="EEI121" s="6"/>
      <c r="EEJ121" s="6"/>
      <c r="EEK121" s="6"/>
      <c r="EEL121" s="6"/>
      <c r="EEM121" s="6"/>
      <c r="EEN121" s="6"/>
      <c r="EEO121" s="6"/>
      <c r="EEP121" s="6"/>
      <c r="EEQ121" s="6"/>
      <c r="EER121" s="6"/>
      <c r="EES121" s="6"/>
      <c r="EET121" s="6"/>
      <c r="EEU121" s="6"/>
      <c r="EEV121" s="6"/>
      <c r="EEW121" s="6"/>
      <c r="EEX121" s="6"/>
      <c r="EEY121" s="6"/>
      <c r="EEZ121" s="6"/>
      <c r="EFA121" s="6"/>
      <c r="EFB121" s="6"/>
      <c r="EFC121" s="6"/>
      <c r="EFD121" s="6"/>
      <c r="EFE121" s="6"/>
      <c r="EFF121" s="6"/>
      <c r="EFG121" s="6"/>
      <c r="EFH121" s="6"/>
      <c r="EFI121" s="6"/>
      <c r="EFJ121" s="6"/>
      <c r="EFK121" s="6"/>
      <c r="EFL121" s="6"/>
      <c r="EFM121" s="6"/>
      <c r="EFN121" s="6"/>
      <c r="EFO121" s="6"/>
      <c r="EFP121" s="6"/>
      <c r="EFQ121" s="6"/>
      <c r="EFR121" s="6"/>
      <c r="EFS121" s="6"/>
      <c r="EFT121" s="6"/>
      <c r="EFU121" s="6"/>
      <c r="EFV121" s="6"/>
      <c r="EFW121" s="6"/>
      <c r="EFX121" s="6"/>
      <c r="EFY121" s="6"/>
      <c r="EFZ121" s="6"/>
      <c r="EGA121" s="6"/>
      <c r="EGB121" s="6"/>
      <c r="EGC121" s="6"/>
      <c r="EGD121" s="6"/>
      <c r="EGE121" s="6"/>
      <c r="EGF121" s="6"/>
      <c r="EGG121" s="6"/>
      <c r="EGH121" s="6"/>
      <c r="EGI121" s="6"/>
      <c r="EGJ121" s="6"/>
      <c r="EGK121" s="6"/>
      <c r="EGL121" s="6"/>
      <c r="EGM121" s="6"/>
      <c r="EGN121" s="6"/>
      <c r="EGO121" s="6"/>
      <c r="EGP121" s="6"/>
      <c r="EGQ121" s="6"/>
      <c r="EGR121" s="6"/>
      <c r="EGS121" s="6"/>
      <c r="EGT121" s="6"/>
      <c r="EGU121" s="6"/>
      <c r="EGV121" s="6"/>
      <c r="EGW121" s="6"/>
      <c r="EGX121" s="6"/>
      <c r="EGY121" s="6"/>
      <c r="EGZ121" s="6"/>
      <c r="EHA121" s="6"/>
      <c r="EHB121" s="6"/>
      <c r="EHC121" s="6"/>
      <c r="EHD121" s="6"/>
      <c r="EHE121" s="6"/>
      <c r="EHF121" s="6"/>
      <c r="EHG121" s="6"/>
      <c r="EHH121" s="6"/>
      <c r="EHI121" s="6"/>
      <c r="EHJ121" s="6"/>
      <c r="EHK121" s="6"/>
      <c r="EHL121" s="6"/>
      <c r="EHM121" s="6"/>
      <c r="EHN121" s="6"/>
      <c r="EHO121" s="6"/>
      <c r="EHP121" s="6"/>
      <c r="EHQ121" s="6"/>
      <c r="EHR121" s="6"/>
      <c r="EHS121" s="6"/>
      <c r="EHT121" s="6"/>
      <c r="EHU121" s="6"/>
      <c r="EHV121" s="6"/>
      <c r="EHW121" s="6"/>
      <c r="EHX121" s="6"/>
      <c r="EHY121" s="6"/>
      <c r="EHZ121" s="6"/>
      <c r="EIA121" s="6"/>
      <c r="EIB121" s="6"/>
      <c r="EIC121" s="6"/>
      <c r="EID121" s="6"/>
      <c r="EIE121" s="6"/>
      <c r="EIF121" s="6"/>
      <c r="EIG121" s="6"/>
      <c r="EIH121" s="6"/>
      <c r="EII121" s="6"/>
      <c r="EIJ121" s="6"/>
      <c r="EIK121" s="6"/>
      <c r="EIL121" s="6"/>
      <c r="EIM121" s="6"/>
      <c r="EIN121" s="6"/>
      <c r="EIO121" s="6"/>
      <c r="EIP121" s="6"/>
      <c r="EIQ121" s="6"/>
      <c r="EIR121" s="6"/>
      <c r="EIS121" s="6"/>
      <c r="EIT121" s="6"/>
      <c r="EIU121" s="6"/>
      <c r="EIV121" s="6"/>
      <c r="EIW121" s="6"/>
      <c r="EIX121" s="6"/>
      <c r="EIY121" s="6"/>
      <c r="EIZ121" s="6"/>
      <c r="EJA121" s="6"/>
      <c r="EJB121" s="6"/>
      <c r="EJC121" s="6"/>
      <c r="EJD121" s="6"/>
      <c r="EJE121" s="6"/>
      <c r="EJF121" s="6"/>
      <c r="EJG121" s="6"/>
      <c r="EJH121" s="6"/>
      <c r="EJI121" s="6"/>
      <c r="EJJ121" s="6"/>
      <c r="EJK121" s="6"/>
      <c r="EJL121" s="6"/>
      <c r="EJM121" s="6"/>
      <c r="EJN121" s="6"/>
      <c r="EJO121" s="6"/>
      <c r="EJP121" s="6"/>
      <c r="EJQ121" s="6"/>
      <c r="EJR121" s="6"/>
      <c r="EJS121" s="6"/>
      <c r="EJT121" s="6"/>
      <c r="EJU121" s="6"/>
      <c r="EJV121" s="6"/>
      <c r="EJW121" s="6"/>
      <c r="EJX121" s="6"/>
      <c r="EJY121" s="6"/>
      <c r="EJZ121" s="6"/>
      <c r="EKA121" s="6"/>
      <c r="EKB121" s="6"/>
      <c r="EKC121" s="6"/>
      <c r="EKD121" s="6"/>
      <c r="EKE121" s="6"/>
      <c r="EKF121" s="6"/>
      <c r="EKG121" s="6"/>
      <c r="EKH121" s="6"/>
      <c r="EKI121" s="6"/>
      <c r="EKJ121" s="6"/>
      <c r="EKK121" s="6"/>
      <c r="EKL121" s="6"/>
      <c r="EKM121" s="6"/>
      <c r="EKN121" s="6"/>
      <c r="EKO121" s="6"/>
      <c r="EKP121" s="6"/>
      <c r="EKQ121" s="6"/>
      <c r="EKR121" s="6"/>
      <c r="EKS121" s="6"/>
      <c r="EKT121" s="6"/>
      <c r="EKU121" s="6"/>
      <c r="EKV121" s="6"/>
      <c r="EKW121" s="6"/>
      <c r="EKX121" s="6"/>
      <c r="EKY121" s="6"/>
      <c r="EKZ121" s="6"/>
      <c r="ELA121" s="6"/>
      <c r="ELB121" s="6"/>
      <c r="ELC121" s="6"/>
      <c r="ELD121" s="6"/>
      <c r="ELE121" s="6"/>
      <c r="ELF121" s="6"/>
      <c r="ELG121" s="6"/>
      <c r="ELH121" s="6"/>
      <c r="ELI121" s="6"/>
      <c r="ELJ121" s="6"/>
      <c r="ELK121" s="6"/>
      <c r="ELL121" s="6"/>
      <c r="ELM121" s="6"/>
      <c r="ELN121" s="6"/>
      <c r="ELO121" s="6"/>
      <c r="ELP121" s="6"/>
      <c r="ELQ121" s="6"/>
      <c r="ELR121" s="6"/>
      <c r="ELS121" s="6"/>
      <c r="ELT121" s="6"/>
      <c r="ELU121" s="6"/>
      <c r="ELV121" s="6"/>
      <c r="ELW121" s="6"/>
      <c r="ELX121" s="6"/>
      <c r="ELY121" s="6"/>
      <c r="ELZ121" s="6"/>
      <c r="EMA121" s="6"/>
      <c r="EMB121" s="6"/>
      <c r="EMC121" s="6"/>
      <c r="EMD121" s="6"/>
      <c r="EME121" s="6"/>
      <c r="EMF121" s="6"/>
      <c r="EMG121" s="6"/>
      <c r="EMH121" s="6"/>
      <c r="EMI121" s="6"/>
      <c r="EMJ121" s="6"/>
      <c r="EMK121" s="6"/>
      <c r="EML121" s="6"/>
      <c r="EMM121" s="6"/>
      <c r="EMN121" s="6"/>
      <c r="EMO121" s="6"/>
      <c r="EMP121" s="6"/>
      <c r="EMQ121" s="6"/>
      <c r="EMR121" s="6"/>
      <c r="EMS121" s="6"/>
      <c r="EMT121" s="6"/>
      <c r="EMU121" s="6"/>
      <c r="EMV121" s="6"/>
      <c r="EMW121" s="6"/>
      <c r="EMX121" s="6"/>
      <c r="EMY121" s="6"/>
      <c r="EMZ121" s="6"/>
      <c r="ENA121" s="6"/>
      <c r="ENB121" s="6"/>
      <c r="ENC121" s="6"/>
      <c r="END121" s="6"/>
      <c r="ENE121" s="6"/>
      <c r="ENF121" s="6"/>
      <c r="ENG121" s="6"/>
      <c r="ENH121" s="6"/>
      <c r="ENI121" s="6"/>
      <c r="ENJ121" s="6"/>
      <c r="ENK121" s="6"/>
      <c r="ENL121" s="6"/>
      <c r="ENM121" s="6"/>
      <c r="ENN121" s="6"/>
      <c r="ENO121" s="6"/>
      <c r="ENP121" s="6"/>
      <c r="ENQ121" s="6"/>
      <c r="ENR121" s="6"/>
      <c r="ENS121" s="6"/>
      <c r="ENT121" s="6"/>
      <c r="ENU121" s="6"/>
      <c r="ENV121" s="6"/>
      <c r="ENW121" s="6"/>
      <c r="ENX121" s="6"/>
      <c r="ENY121" s="6"/>
      <c r="ENZ121" s="6"/>
      <c r="EOA121" s="6"/>
      <c r="EOB121" s="6"/>
      <c r="EOC121" s="6"/>
      <c r="EOD121" s="6"/>
      <c r="EOE121" s="6"/>
      <c r="EOF121" s="6"/>
      <c r="EOG121" s="6"/>
      <c r="EOH121" s="6"/>
      <c r="EOI121" s="6"/>
      <c r="EOJ121" s="6"/>
      <c r="EOK121" s="6"/>
      <c r="EOL121" s="6"/>
      <c r="EOM121" s="6"/>
      <c r="EON121" s="6"/>
      <c r="EOO121" s="6"/>
      <c r="EOP121" s="6"/>
      <c r="EOQ121" s="6"/>
      <c r="EOR121" s="6"/>
      <c r="EOS121" s="6"/>
      <c r="EOT121" s="6"/>
      <c r="EOU121" s="6"/>
      <c r="EOV121" s="6"/>
      <c r="EOW121" s="6"/>
      <c r="EOX121" s="6"/>
      <c r="EOY121" s="6"/>
      <c r="EOZ121" s="6"/>
      <c r="EPA121" s="6"/>
      <c r="EPB121" s="6"/>
      <c r="EPC121" s="6"/>
      <c r="EPD121" s="6"/>
      <c r="EPE121" s="6"/>
      <c r="EPF121" s="6"/>
      <c r="EPG121" s="6"/>
      <c r="EPH121" s="6"/>
      <c r="EPI121" s="6"/>
      <c r="EPJ121" s="6"/>
      <c r="EPK121" s="6"/>
      <c r="EPL121" s="6"/>
      <c r="EPM121" s="6"/>
      <c r="EPN121" s="6"/>
      <c r="EPO121" s="6"/>
      <c r="EPP121" s="6"/>
      <c r="EPQ121" s="6"/>
      <c r="EPR121" s="6"/>
      <c r="EPS121" s="6"/>
      <c r="EPT121" s="6"/>
      <c r="EPU121" s="6"/>
      <c r="EPV121" s="6"/>
      <c r="EPW121" s="6"/>
      <c r="EPX121" s="6"/>
      <c r="EPY121" s="6"/>
      <c r="EPZ121" s="6"/>
      <c r="EQA121" s="6"/>
      <c r="EQB121" s="6"/>
      <c r="EQC121" s="6"/>
      <c r="EQD121" s="6"/>
      <c r="EQE121" s="6"/>
      <c r="EQF121" s="6"/>
      <c r="EQG121" s="6"/>
      <c r="EQH121" s="6"/>
      <c r="EQI121" s="6"/>
      <c r="EQJ121" s="6"/>
      <c r="EQK121" s="6"/>
      <c r="EQL121" s="6"/>
      <c r="EQM121" s="6"/>
      <c r="EQN121" s="6"/>
      <c r="EQO121" s="6"/>
      <c r="EQP121" s="6"/>
      <c r="EQQ121" s="6"/>
      <c r="EQR121" s="6"/>
      <c r="EQS121" s="6"/>
      <c r="EQT121" s="6"/>
      <c r="EQU121" s="6"/>
      <c r="EQV121" s="6"/>
      <c r="EQW121" s="6"/>
      <c r="EQX121" s="6"/>
      <c r="EQY121" s="6"/>
      <c r="EQZ121" s="6"/>
      <c r="ERA121" s="6"/>
      <c r="ERB121" s="6"/>
      <c r="ERC121" s="6"/>
      <c r="ERD121" s="6"/>
      <c r="ERE121" s="6"/>
      <c r="ERF121" s="6"/>
      <c r="ERG121" s="6"/>
      <c r="ERH121" s="6"/>
      <c r="ERI121" s="6"/>
      <c r="ERJ121" s="6"/>
      <c r="ERK121" s="6"/>
      <c r="ERL121" s="6"/>
      <c r="ERM121" s="6"/>
      <c r="ERN121" s="6"/>
      <c r="ERO121" s="6"/>
      <c r="ERP121" s="6"/>
      <c r="ERQ121" s="6"/>
      <c r="ERR121" s="6"/>
      <c r="ERS121" s="6"/>
      <c r="ERT121" s="6"/>
      <c r="ERU121" s="6"/>
      <c r="ERV121" s="6"/>
      <c r="ERW121" s="6"/>
      <c r="ERX121" s="6"/>
      <c r="ERY121" s="6"/>
      <c r="ERZ121" s="6"/>
      <c r="ESA121" s="6"/>
      <c r="ESB121" s="6"/>
      <c r="ESC121" s="6"/>
      <c r="ESD121" s="6"/>
      <c r="ESE121" s="6"/>
      <c r="ESF121" s="6"/>
      <c r="ESG121" s="6"/>
      <c r="ESH121" s="6"/>
      <c r="ESI121" s="6"/>
      <c r="ESJ121" s="6"/>
      <c r="ESK121" s="6"/>
      <c r="ESL121" s="6"/>
      <c r="ESM121" s="6"/>
      <c r="ESN121" s="6"/>
      <c r="ESO121" s="6"/>
      <c r="ESP121" s="6"/>
      <c r="ESQ121" s="6"/>
      <c r="ESR121" s="6"/>
      <c r="ESS121" s="6"/>
      <c r="EST121" s="6"/>
      <c r="ESU121" s="6"/>
      <c r="ESV121" s="6"/>
      <c r="ESW121" s="6"/>
      <c r="ESX121" s="6"/>
      <c r="ESY121" s="6"/>
      <c r="ESZ121" s="6"/>
      <c r="ETA121" s="6"/>
      <c r="ETB121" s="6"/>
      <c r="ETC121" s="6"/>
      <c r="ETD121" s="6"/>
      <c r="ETE121" s="6"/>
      <c r="ETF121" s="6"/>
      <c r="ETG121" s="6"/>
      <c r="ETH121" s="6"/>
      <c r="ETI121" s="6"/>
      <c r="ETJ121" s="6"/>
      <c r="ETK121" s="6"/>
      <c r="ETL121" s="6"/>
      <c r="ETM121" s="6"/>
      <c r="ETN121" s="6"/>
      <c r="ETO121" s="6"/>
      <c r="ETP121" s="6"/>
      <c r="ETQ121" s="6"/>
      <c r="ETR121" s="6"/>
      <c r="ETS121" s="6"/>
      <c r="ETT121" s="6"/>
      <c r="ETU121" s="6"/>
      <c r="ETV121" s="6"/>
      <c r="ETW121" s="6"/>
      <c r="ETX121" s="6"/>
      <c r="ETY121" s="6"/>
      <c r="ETZ121" s="6"/>
      <c r="EUA121" s="6"/>
      <c r="EUB121" s="6"/>
      <c r="EUC121" s="6"/>
      <c r="EUD121" s="6"/>
      <c r="EUE121" s="6"/>
      <c r="EUF121" s="6"/>
      <c r="EUG121" s="6"/>
      <c r="EUH121" s="6"/>
      <c r="EUI121" s="6"/>
      <c r="EUJ121" s="6"/>
      <c r="EUK121" s="6"/>
      <c r="EUL121" s="6"/>
      <c r="EUM121" s="6"/>
      <c r="EUN121" s="6"/>
      <c r="EUO121" s="6"/>
      <c r="EUP121" s="6"/>
      <c r="EUQ121" s="6"/>
      <c r="EUR121" s="6"/>
      <c r="EUS121" s="6"/>
      <c r="EUT121" s="6"/>
      <c r="EUU121" s="6"/>
      <c r="EUV121" s="6"/>
      <c r="EUW121" s="6"/>
      <c r="EUX121" s="6"/>
      <c r="EUY121" s="6"/>
      <c r="EUZ121" s="6"/>
      <c r="EVA121" s="6"/>
      <c r="EVB121" s="6"/>
      <c r="EVC121" s="6"/>
      <c r="EVD121" s="6"/>
      <c r="EVE121" s="6"/>
      <c r="EVF121" s="6"/>
      <c r="EVG121" s="6"/>
      <c r="EVH121" s="6"/>
      <c r="EVI121" s="6"/>
      <c r="EVJ121" s="6"/>
      <c r="EVK121" s="6"/>
      <c r="EVL121" s="6"/>
      <c r="EVM121" s="6"/>
      <c r="EVN121" s="6"/>
      <c r="EVO121" s="6"/>
      <c r="EVP121" s="6"/>
      <c r="EVQ121" s="6"/>
      <c r="EVR121" s="6"/>
      <c r="EVS121" s="6"/>
      <c r="EVT121" s="6"/>
      <c r="EVU121" s="6"/>
      <c r="EVV121" s="6"/>
      <c r="EVW121" s="6"/>
      <c r="EVX121" s="6"/>
      <c r="EVY121" s="6"/>
      <c r="EVZ121" s="6"/>
      <c r="EWA121" s="6"/>
      <c r="EWB121" s="6"/>
      <c r="EWC121" s="6"/>
      <c r="EWD121" s="6"/>
      <c r="EWE121" s="6"/>
      <c r="EWF121" s="6"/>
      <c r="EWG121" s="6"/>
      <c r="EWH121" s="6"/>
      <c r="EWI121" s="6"/>
      <c r="EWJ121" s="6"/>
      <c r="EWK121" s="6"/>
      <c r="EWL121" s="6"/>
      <c r="EWM121" s="6"/>
      <c r="EWN121" s="6"/>
      <c r="EWO121" s="6"/>
      <c r="EWP121" s="6"/>
      <c r="EWQ121" s="6"/>
      <c r="EWR121" s="6"/>
      <c r="EWS121" s="6"/>
      <c r="EWT121" s="6"/>
      <c r="EWU121" s="6"/>
      <c r="EWV121" s="6"/>
      <c r="EWW121" s="6"/>
      <c r="EWX121" s="6"/>
      <c r="EWY121" s="6"/>
      <c r="EWZ121" s="6"/>
      <c r="EXA121" s="6"/>
      <c r="EXB121" s="6"/>
      <c r="EXC121" s="6"/>
      <c r="EXD121" s="6"/>
      <c r="EXE121" s="6"/>
      <c r="EXF121" s="6"/>
      <c r="EXG121" s="6"/>
      <c r="EXH121" s="6"/>
      <c r="EXI121" s="6"/>
      <c r="EXJ121" s="6"/>
      <c r="EXK121" s="6"/>
      <c r="EXL121" s="6"/>
      <c r="EXM121" s="6"/>
      <c r="EXN121" s="6"/>
      <c r="EXO121" s="6"/>
      <c r="EXP121" s="6"/>
      <c r="EXQ121" s="6"/>
      <c r="EXR121" s="6"/>
      <c r="EXS121" s="6"/>
      <c r="EXT121" s="6"/>
      <c r="EXU121" s="6"/>
      <c r="EXV121" s="6"/>
      <c r="EXW121" s="6"/>
      <c r="EXX121" s="6"/>
      <c r="EXY121" s="6"/>
      <c r="EXZ121" s="6"/>
      <c r="EYA121" s="6"/>
      <c r="EYB121" s="6"/>
      <c r="EYC121" s="6"/>
      <c r="EYD121" s="6"/>
      <c r="EYE121" s="6"/>
      <c r="EYF121" s="6"/>
      <c r="EYG121" s="6"/>
      <c r="EYH121" s="6"/>
      <c r="EYI121" s="6"/>
      <c r="EYJ121" s="6"/>
      <c r="EYK121" s="6"/>
      <c r="EYL121" s="6"/>
      <c r="EYM121" s="6"/>
      <c r="EYN121" s="6"/>
      <c r="EYO121" s="6"/>
      <c r="EYP121" s="6"/>
      <c r="EYQ121" s="6"/>
      <c r="EYR121" s="6"/>
      <c r="EYS121" s="6"/>
      <c r="EYT121" s="6"/>
      <c r="EYU121" s="6"/>
      <c r="EYV121" s="6"/>
      <c r="EYW121" s="6"/>
      <c r="EYX121" s="6"/>
      <c r="EYY121" s="6"/>
      <c r="EYZ121" s="6"/>
      <c r="EZA121" s="6"/>
      <c r="EZB121" s="6"/>
      <c r="EZC121" s="6"/>
      <c r="EZD121" s="6"/>
      <c r="EZE121" s="6"/>
      <c r="EZF121" s="6"/>
      <c r="EZG121" s="6"/>
      <c r="EZH121" s="6"/>
      <c r="EZI121" s="6"/>
      <c r="EZJ121" s="6"/>
      <c r="EZK121" s="6"/>
      <c r="EZL121" s="6"/>
      <c r="EZM121" s="6"/>
      <c r="EZN121" s="6"/>
      <c r="EZO121" s="6"/>
      <c r="EZP121" s="6"/>
      <c r="EZQ121" s="6"/>
      <c r="EZR121" s="6"/>
      <c r="EZS121" s="6"/>
      <c r="EZT121" s="6"/>
      <c r="EZU121" s="6"/>
      <c r="EZV121" s="6"/>
      <c r="EZW121" s="6"/>
      <c r="EZX121" s="6"/>
      <c r="EZY121" s="6"/>
      <c r="EZZ121" s="6"/>
      <c r="FAA121" s="6"/>
      <c r="FAB121" s="6"/>
      <c r="FAC121" s="6"/>
      <c r="FAD121" s="6"/>
      <c r="FAE121" s="6"/>
      <c r="FAF121" s="6"/>
      <c r="FAG121" s="6"/>
      <c r="FAH121" s="6"/>
      <c r="FAI121" s="6"/>
      <c r="FAJ121" s="6"/>
      <c r="FAK121" s="6"/>
      <c r="FAL121" s="6"/>
      <c r="FAM121" s="6"/>
      <c r="FAN121" s="6"/>
      <c r="FAO121" s="6"/>
      <c r="FAP121" s="6"/>
      <c r="FAQ121" s="6"/>
      <c r="FAR121" s="6"/>
      <c r="FAS121" s="6"/>
      <c r="FAT121" s="6"/>
      <c r="FAU121" s="6"/>
      <c r="FAV121" s="6"/>
      <c r="FAW121" s="6"/>
      <c r="FAX121" s="6"/>
      <c r="FAY121" s="6"/>
      <c r="FAZ121" s="6"/>
      <c r="FBA121" s="6"/>
      <c r="FBB121" s="6"/>
      <c r="FBC121" s="6"/>
      <c r="FBD121" s="6"/>
      <c r="FBE121" s="6"/>
      <c r="FBF121" s="6"/>
      <c r="FBG121" s="6"/>
      <c r="FBH121" s="6"/>
      <c r="FBI121" s="6"/>
      <c r="FBJ121" s="6"/>
      <c r="FBK121" s="6"/>
      <c r="FBL121" s="6"/>
      <c r="FBM121" s="6"/>
      <c r="FBN121" s="6"/>
      <c r="FBO121" s="6"/>
      <c r="FBP121" s="6"/>
      <c r="FBQ121" s="6"/>
      <c r="FBR121" s="6"/>
      <c r="FBS121" s="6"/>
      <c r="FBT121" s="6"/>
      <c r="FBU121" s="6"/>
      <c r="FBV121" s="6"/>
      <c r="FBW121" s="6"/>
      <c r="FBX121" s="6"/>
      <c r="FBY121" s="6"/>
      <c r="FBZ121" s="6"/>
      <c r="FCA121" s="6"/>
      <c r="FCB121" s="6"/>
      <c r="FCC121" s="6"/>
      <c r="FCD121" s="6"/>
      <c r="FCE121" s="6"/>
      <c r="FCF121" s="6"/>
      <c r="FCG121" s="6"/>
      <c r="FCH121" s="6"/>
      <c r="FCI121" s="6"/>
      <c r="FCJ121" s="6"/>
      <c r="FCK121" s="6"/>
      <c r="FCL121" s="6"/>
      <c r="FCM121" s="6"/>
      <c r="FCN121" s="6"/>
      <c r="FCO121" s="6"/>
      <c r="FCP121" s="6"/>
      <c r="FCQ121" s="6"/>
      <c r="FCR121" s="6"/>
      <c r="FCS121" s="6"/>
      <c r="FCT121" s="6"/>
      <c r="FCU121" s="6"/>
      <c r="FCV121" s="6"/>
      <c r="FCW121" s="6"/>
      <c r="FCX121" s="6"/>
      <c r="FCY121" s="6"/>
      <c r="FCZ121" s="6"/>
      <c r="FDA121" s="6"/>
      <c r="FDB121" s="6"/>
      <c r="FDC121" s="6"/>
      <c r="FDD121" s="6"/>
      <c r="FDE121" s="6"/>
      <c r="FDF121" s="6"/>
      <c r="FDG121" s="6"/>
      <c r="FDH121" s="6"/>
      <c r="FDI121" s="6"/>
      <c r="FDJ121" s="6"/>
      <c r="FDK121" s="6"/>
      <c r="FDL121" s="6"/>
      <c r="FDM121" s="6"/>
      <c r="FDN121" s="6"/>
      <c r="FDO121" s="6"/>
      <c r="FDP121" s="6"/>
      <c r="FDQ121" s="6"/>
      <c r="FDR121" s="6"/>
      <c r="FDS121" s="6"/>
      <c r="FDT121" s="6"/>
      <c r="FDU121" s="6"/>
      <c r="FDV121" s="6"/>
      <c r="FDW121" s="6"/>
      <c r="FDX121" s="6"/>
      <c r="FDY121" s="6"/>
      <c r="FDZ121" s="6"/>
      <c r="FEA121" s="6"/>
      <c r="FEB121" s="6"/>
      <c r="FEC121" s="6"/>
      <c r="FED121" s="6"/>
      <c r="FEE121" s="6"/>
      <c r="FEF121" s="6"/>
      <c r="FEG121" s="6"/>
      <c r="FEH121" s="6"/>
      <c r="FEI121" s="6"/>
      <c r="FEJ121" s="6"/>
      <c r="FEK121" s="6"/>
      <c r="FEL121" s="6"/>
      <c r="FEM121" s="6"/>
      <c r="FEN121" s="6"/>
      <c r="FEO121" s="6"/>
      <c r="FEP121" s="6"/>
      <c r="FEQ121" s="6"/>
      <c r="FER121" s="6"/>
      <c r="FES121" s="6"/>
      <c r="FET121" s="6"/>
      <c r="FEU121" s="6"/>
      <c r="FEV121" s="6"/>
      <c r="FEW121" s="6"/>
      <c r="FEX121" s="6"/>
      <c r="FEY121" s="6"/>
      <c r="FEZ121" s="6"/>
      <c r="FFA121" s="6"/>
      <c r="FFB121" s="6"/>
      <c r="FFC121" s="6"/>
      <c r="FFD121" s="6"/>
      <c r="FFE121" s="6"/>
      <c r="FFF121" s="6"/>
      <c r="FFG121" s="6"/>
      <c r="FFH121" s="6"/>
      <c r="FFI121" s="6"/>
      <c r="FFJ121" s="6"/>
      <c r="FFK121" s="6"/>
      <c r="FFL121" s="6"/>
      <c r="FFM121" s="6"/>
      <c r="FFN121" s="6"/>
      <c r="FFO121" s="6"/>
      <c r="FFP121" s="6"/>
      <c r="FFQ121" s="6"/>
      <c r="FFR121" s="6"/>
      <c r="FFS121" s="6"/>
      <c r="FFT121" s="6"/>
      <c r="FFU121" s="6"/>
      <c r="FFV121" s="6"/>
      <c r="FFW121" s="6"/>
      <c r="FFX121" s="6"/>
      <c r="FFY121" s="6"/>
      <c r="FFZ121" s="6"/>
      <c r="FGA121" s="6"/>
      <c r="FGB121" s="6"/>
      <c r="FGC121" s="6"/>
      <c r="FGD121" s="6"/>
      <c r="FGE121" s="6"/>
      <c r="FGF121" s="6"/>
      <c r="FGG121" s="6"/>
      <c r="FGH121" s="6"/>
      <c r="FGI121" s="6"/>
      <c r="FGJ121" s="6"/>
      <c r="FGK121" s="6"/>
      <c r="FGL121" s="6"/>
      <c r="FGM121" s="6"/>
      <c r="FGN121" s="6"/>
      <c r="FGO121" s="6"/>
      <c r="FGP121" s="6"/>
      <c r="FGQ121" s="6"/>
      <c r="FGR121" s="6"/>
      <c r="FGS121" s="6"/>
      <c r="FGT121" s="6"/>
      <c r="FGU121" s="6"/>
      <c r="FGV121" s="6"/>
      <c r="FGW121" s="6"/>
      <c r="FGX121" s="6"/>
      <c r="FGY121" s="6"/>
      <c r="FGZ121" s="6"/>
      <c r="FHA121" s="6"/>
      <c r="FHB121" s="6"/>
      <c r="FHC121" s="6"/>
      <c r="FHD121" s="6"/>
      <c r="FHE121" s="6"/>
      <c r="FHF121" s="6"/>
      <c r="FHG121" s="6"/>
      <c r="FHH121" s="6"/>
      <c r="FHI121" s="6"/>
      <c r="FHJ121" s="6"/>
      <c r="FHK121" s="6"/>
      <c r="FHL121" s="6"/>
      <c r="FHM121" s="6"/>
      <c r="FHN121" s="6"/>
      <c r="FHO121" s="6"/>
      <c r="FHP121" s="6"/>
      <c r="FHQ121" s="6"/>
      <c r="FHR121" s="6"/>
      <c r="FHS121" s="6"/>
      <c r="FHT121" s="6"/>
      <c r="FHU121" s="6"/>
      <c r="FHV121" s="6"/>
      <c r="FHW121" s="6"/>
      <c r="FHX121" s="6"/>
      <c r="FHY121" s="6"/>
      <c r="FHZ121" s="6"/>
      <c r="FIA121" s="6"/>
      <c r="FIB121" s="6"/>
      <c r="FIC121" s="6"/>
      <c r="FID121" s="6"/>
      <c r="FIE121" s="6"/>
      <c r="FIF121" s="6"/>
      <c r="FIG121" s="6"/>
      <c r="FIH121" s="6"/>
      <c r="FII121" s="6"/>
      <c r="FIJ121" s="6"/>
      <c r="FIK121" s="6"/>
      <c r="FIL121" s="6"/>
      <c r="FIM121" s="6"/>
      <c r="FIN121" s="6"/>
      <c r="FIO121" s="6"/>
      <c r="FIP121" s="6"/>
      <c r="FIQ121" s="6"/>
      <c r="FIR121" s="6"/>
      <c r="FIS121" s="6"/>
      <c r="FIT121" s="6"/>
      <c r="FIU121" s="6"/>
      <c r="FIV121" s="6"/>
      <c r="FIW121" s="6"/>
      <c r="FIX121" s="6"/>
      <c r="FIY121" s="6"/>
      <c r="FIZ121" s="6"/>
      <c r="FJA121" s="6"/>
      <c r="FJB121" s="6"/>
      <c r="FJC121" s="6"/>
      <c r="FJD121" s="6"/>
      <c r="FJE121" s="6"/>
      <c r="FJF121" s="6"/>
      <c r="FJG121" s="6"/>
      <c r="FJH121" s="6"/>
      <c r="FJI121" s="6"/>
      <c r="FJJ121" s="6"/>
      <c r="FJK121" s="6"/>
      <c r="FJL121" s="6"/>
      <c r="FJM121" s="6"/>
      <c r="FJN121" s="6"/>
      <c r="FJO121" s="6"/>
      <c r="FJP121" s="6"/>
      <c r="FJQ121" s="6"/>
      <c r="FJR121" s="6"/>
      <c r="FJS121" s="6"/>
      <c r="FJT121" s="6"/>
      <c r="FJU121" s="6"/>
      <c r="FJV121" s="6"/>
      <c r="FJW121" s="6"/>
      <c r="FJX121" s="6"/>
      <c r="FJY121" s="6"/>
      <c r="FJZ121" s="6"/>
      <c r="FKA121" s="6"/>
      <c r="FKB121" s="6"/>
      <c r="FKC121" s="6"/>
      <c r="FKD121" s="6"/>
      <c r="FKE121" s="6"/>
      <c r="FKF121" s="6"/>
      <c r="FKG121" s="6"/>
      <c r="FKH121" s="6"/>
      <c r="FKI121" s="6"/>
      <c r="FKJ121" s="6"/>
      <c r="FKK121" s="6"/>
      <c r="FKL121" s="6"/>
      <c r="FKM121" s="6"/>
      <c r="FKN121" s="6"/>
      <c r="FKO121" s="6"/>
      <c r="FKP121" s="6"/>
      <c r="FKQ121" s="6"/>
      <c r="FKR121" s="6"/>
      <c r="FKS121" s="6"/>
      <c r="FKT121" s="6"/>
      <c r="FKU121" s="6"/>
      <c r="FKV121" s="6"/>
      <c r="FKW121" s="6"/>
      <c r="FKX121" s="6"/>
      <c r="FKY121" s="6"/>
      <c r="FKZ121" s="6"/>
      <c r="FLA121" s="6"/>
      <c r="FLB121" s="6"/>
      <c r="FLC121" s="6"/>
      <c r="FLD121" s="6"/>
      <c r="FLE121" s="6"/>
      <c r="FLF121" s="6"/>
      <c r="FLG121" s="6"/>
      <c r="FLH121" s="6"/>
      <c r="FLI121" s="6"/>
      <c r="FLJ121" s="6"/>
      <c r="FLK121" s="6"/>
      <c r="FLL121" s="6"/>
      <c r="FLM121" s="6"/>
      <c r="FLN121" s="6"/>
      <c r="FLO121" s="6"/>
      <c r="FLP121" s="6"/>
      <c r="FLQ121" s="6"/>
      <c r="FLR121" s="6"/>
      <c r="FLS121" s="6"/>
      <c r="FLT121" s="6"/>
      <c r="FLU121" s="6"/>
      <c r="FLV121" s="6"/>
      <c r="FLW121" s="6"/>
      <c r="FLX121" s="6"/>
      <c r="FLY121" s="6"/>
      <c r="FLZ121" s="6"/>
      <c r="FMA121" s="6"/>
      <c r="FMB121" s="6"/>
      <c r="FMC121" s="6"/>
      <c r="FMD121" s="6"/>
      <c r="FME121" s="6"/>
      <c r="FMF121" s="6"/>
      <c r="FMG121" s="6"/>
      <c r="FMH121" s="6"/>
      <c r="FMI121" s="6"/>
      <c r="FMJ121" s="6"/>
      <c r="FMK121" s="6"/>
      <c r="FML121" s="6"/>
      <c r="FMM121" s="6"/>
      <c r="FMN121" s="6"/>
      <c r="FMO121" s="6"/>
      <c r="FMP121" s="6"/>
      <c r="FMQ121" s="6"/>
      <c r="FMR121" s="6"/>
      <c r="FMS121" s="6"/>
      <c r="FMT121" s="6"/>
      <c r="FMU121" s="6"/>
      <c r="FMV121" s="6"/>
      <c r="FMW121" s="6"/>
      <c r="FMX121" s="6"/>
      <c r="FMY121" s="6"/>
      <c r="FMZ121" s="6"/>
      <c r="FNA121" s="6"/>
      <c r="FNB121" s="6"/>
      <c r="FNC121" s="6"/>
      <c r="FND121" s="6"/>
      <c r="FNE121" s="6"/>
      <c r="FNF121" s="6"/>
      <c r="FNG121" s="6"/>
      <c r="FNH121" s="6"/>
      <c r="FNI121" s="6"/>
      <c r="FNJ121" s="6"/>
      <c r="FNK121" s="6"/>
      <c r="FNL121" s="6"/>
      <c r="FNM121" s="6"/>
      <c r="FNN121" s="6"/>
      <c r="FNO121" s="6"/>
      <c r="FNP121" s="6"/>
      <c r="FNQ121" s="6"/>
      <c r="FNR121" s="6"/>
      <c r="FNS121" s="6"/>
      <c r="FNT121" s="6"/>
      <c r="FNU121" s="6"/>
      <c r="FNV121" s="6"/>
      <c r="FNW121" s="6"/>
      <c r="FNX121" s="6"/>
      <c r="FNY121" s="6"/>
      <c r="FNZ121" s="6"/>
      <c r="FOA121" s="6"/>
      <c r="FOB121" s="6"/>
      <c r="FOC121" s="6"/>
      <c r="FOD121" s="6"/>
      <c r="FOE121" s="6"/>
      <c r="FOF121" s="6"/>
      <c r="FOG121" s="6"/>
      <c r="FOH121" s="6"/>
      <c r="FOI121" s="6"/>
      <c r="FOJ121" s="6"/>
      <c r="FOK121" s="6"/>
      <c r="FOL121" s="6"/>
      <c r="FOM121" s="6"/>
      <c r="FON121" s="6"/>
      <c r="FOO121" s="6"/>
      <c r="FOP121" s="6"/>
      <c r="FOQ121" s="6"/>
      <c r="FOR121" s="6"/>
      <c r="FOS121" s="6"/>
      <c r="FOT121" s="6"/>
      <c r="FOU121" s="6"/>
      <c r="FOV121" s="6"/>
      <c r="FOW121" s="6"/>
      <c r="FOX121" s="6"/>
      <c r="FOY121" s="6"/>
      <c r="FOZ121" s="6"/>
      <c r="FPA121" s="6"/>
      <c r="FPB121" s="6"/>
      <c r="FPC121" s="6"/>
      <c r="FPD121" s="6"/>
      <c r="FPE121" s="6"/>
      <c r="FPF121" s="6"/>
      <c r="FPG121" s="6"/>
      <c r="FPH121" s="6"/>
      <c r="FPI121" s="6"/>
      <c r="FPJ121" s="6"/>
      <c r="FPK121" s="6"/>
      <c r="FPL121" s="6"/>
      <c r="FPM121" s="6"/>
      <c r="FPN121" s="6"/>
      <c r="FPO121" s="6"/>
      <c r="FPP121" s="6"/>
      <c r="FPQ121" s="6"/>
      <c r="FPR121" s="6"/>
      <c r="FPS121" s="6"/>
      <c r="FPT121" s="6"/>
      <c r="FPU121" s="6"/>
      <c r="FPV121" s="6"/>
      <c r="FPW121" s="6"/>
      <c r="FPX121" s="6"/>
      <c r="FPY121" s="6"/>
      <c r="FPZ121" s="6"/>
      <c r="FQA121" s="6"/>
      <c r="FQB121" s="6"/>
      <c r="FQC121" s="6"/>
      <c r="FQD121" s="6"/>
      <c r="FQE121" s="6"/>
      <c r="FQF121" s="6"/>
      <c r="FQG121" s="6"/>
      <c r="FQH121" s="6"/>
      <c r="FQI121" s="6"/>
      <c r="FQJ121" s="6"/>
      <c r="FQK121" s="6"/>
      <c r="FQL121" s="6"/>
      <c r="FQM121" s="6"/>
      <c r="FQN121" s="6"/>
      <c r="FQO121" s="6"/>
      <c r="FQP121" s="6"/>
      <c r="FQQ121" s="6"/>
      <c r="FQR121" s="6"/>
      <c r="FQS121" s="6"/>
      <c r="FQT121" s="6"/>
      <c r="FQU121" s="6"/>
      <c r="FQV121" s="6"/>
      <c r="FQW121" s="6"/>
      <c r="FQX121" s="6"/>
      <c r="FQY121" s="6"/>
      <c r="FQZ121" s="6"/>
      <c r="FRA121" s="6"/>
      <c r="FRB121" s="6"/>
      <c r="FRC121" s="6"/>
      <c r="FRD121" s="6"/>
      <c r="FRE121" s="6"/>
      <c r="FRF121" s="6"/>
      <c r="FRG121" s="6"/>
      <c r="FRH121" s="6"/>
      <c r="FRI121" s="6"/>
      <c r="FRJ121" s="6"/>
      <c r="FRK121" s="6"/>
      <c r="FRL121" s="6"/>
      <c r="FRM121" s="6"/>
      <c r="FRN121" s="6"/>
      <c r="FRO121" s="6"/>
      <c r="FRP121" s="6"/>
      <c r="FRQ121" s="6"/>
      <c r="FRR121" s="6"/>
      <c r="FRS121" s="6"/>
      <c r="FRT121" s="6"/>
      <c r="FRU121" s="6"/>
      <c r="FRV121" s="6"/>
      <c r="FRW121" s="6"/>
      <c r="FRX121" s="6"/>
      <c r="FRY121" s="6"/>
      <c r="FRZ121" s="6"/>
      <c r="FSA121" s="6"/>
      <c r="FSB121" s="6"/>
      <c r="FSC121" s="6"/>
      <c r="FSD121" s="6"/>
      <c r="FSE121" s="6"/>
      <c r="FSF121" s="6"/>
      <c r="FSG121" s="6"/>
      <c r="FSH121" s="6"/>
      <c r="FSI121" s="6"/>
      <c r="FSJ121" s="6"/>
      <c r="FSK121" s="6"/>
      <c r="FSL121" s="6"/>
      <c r="FSM121" s="6"/>
      <c r="FSN121" s="6"/>
      <c r="FSO121" s="6"/>
      <c r="FSP121" s="6"/>
      <c r="FSQ121" s="6"/>
      <c r="FSR121" s="6"/>
      <c r="FSS121" s="6"/>
      <c r="FST121" s="6"/>
      <c r="FSU121" s="6"/>
      <c r="FSV121" s="6"/>
      <c r="FSW121" s="6"/>
      <c r="FSX121" s="6"/>
      <c r="FSY121" s="6"/>
      <c r="FSZ121" s="6"/>
      <c r="FTA121" s="6"/>
      <c r="FTB121" s="6"/>
      <c r="FTC121" s="6"/>
      <c r="FTD121" s="6"/>
      <c r="FTE121" s="6"/>
      <c r="FTF121" s="6"/>
      <c r="FTG121" s="6"/>
      <c r="FTH121" s="6"/>
      <c r="FTI121" s="6"/>
      <c r="FTJ121" s="6"/>
      <c r="FTK121" s="6"/>
      <c r="FTL121" s="6"/>
      <c r="FTM121" s="6"/>
      <c r="FTN121" s="6"/>
      <c r="FTO121" s="6"/>
      <c r="FTP121" s="6"/>
      <c r="FTQ121" s="6"/>
      <c r="FTR121" s="6"/>
      <c r="FTS121" s="6"/>
      <c r="FTT121" s="6"/>
      <c r="FTU121" s="6"/>
      <c r="FTV121" s="6"/>
      <c r="FTW121" s="6"/>
      <c r="FTX121" s="6"/>
      <c r="FTY121" s="6"/>
      <c r="FTZ121" s="6"/>
      <c r="FUA121" s="6"/>
      <c r="FUB121" s="6"/>
      <c r="FUC121" s="6"/>
      <c r="FUD121" s="6"/>
      <c r="FUE121" s="6"/>
      <c r="FUF121" s="6"/>
      <c r="FUG121" s="6"/>
      <c r="FUH121" s="6"/>
      <c r="FUI121" s="6"/>
      <c r="FUJ121" s="6"/>
      <c r="FUK121" s="6"/>
      <c r="FUL121" s="6"/>
      <c r="FUM121" s="6"/>
      <c r="FUN121" s="6"/>
      <c r="FUO121" s="6"/>
      <c r="FUP121" s="6"/>
      <c r="FUQ121" s="6"/>
      <c r="FUR121" s="6"/>
      <c r="FUS121" s="6"/>
      <c r="FUT121" s="6"/>
      <c r="FUU121" s="6"/>
      <c r="FUV121" s="6"/>
      <c r="FUW121" s="6"/>
      <c r="FUX121" s="6"/>
      <c r="FUY121" s="6"/>
      <c r="FUZ121" s="6"/>
      <c r="FVA121" s="6"/>
      <c r="FVB121" s="6"/>
      <c r="FVC121" s="6"/>
      <c r="FVD121" s="6"/>
      <c r="FVE121" s="6"/>
      <c r="FVF121" s="6"/>
      <c r="FVG121" s="6"/>
      <c r="FVH121" s="6"/>
      <c r="FVI121" s="6"/>
      <c r="FVJ121" s="6"/>
      <c r="FVK121" s="6"/>
      <c r="FVL121" s="6"/>
      <c r="FVM121" s="6"/>
      <c r="FVN121" s="6"/>
      <c r="FVO121" s="6"/>
      <c r="FVP121" s="6"/>
      <c r="FVQ121" s="6"/>
      <c r="FVR121" s="6"/>
      <c r="FVS121" s="6"/>
      <c r="FVT121" s="6"/>
      <c r="FVU121" s="6"/>
      <c r="FVV121" s="6"/>
      <c r="FVW121" s="6"/>
      <c r="FVX121" s="6"/>
      <c r="FVY121" s="6"/>
      <c r="FVZ121" s="6"/>
      <c r="FWA121" s="6"/>
      <c r="FWB121" s="6"/>
      <c r="FWC121" s="6"/>
      <c r="FWD121" s="6"/>
      <c r="FWE121" s="6"/>
      <c r="FWF121" s="6"/>
      <c r="FWG121" s="6"/>
      <c r="FWH121" s="6"/>
      <c r="FWI121" s="6"/>
      <c r="FWJ121" s="6"/>
      <c r="FWK121" s="6"/>
      <c r="FWL121" s="6"/>
      <c r="FWM121" s="6"/>
      <c r="FWN121" s="6"/>
      <c r="FWO121" s="6"/>
      <c r="FWP121" s="6"/>
      <c r="FWQ121" s="6"/>
      <c r="FWR121" s="6"/>
      <c r="FWS121" s="6"/>
      <c r="FWT121" s="6"/>
      <c r="FWU121" s="6"/>
      <c r="FWV121" s="6"/>
      <c r="FWW121" s="6"/>
      <c r="FWX121" s="6"/>
      <c r="FWY121" s="6"/>
      <c r="FWZ121" s="6"/>
      <c r="FXA121" s="6"/>
      <c r="FXB121" s="6"/>
      <c r="FXC121" s="6"/>
      <c r="FXD121" s="6"/>
      <c r="FXE121" s="6"/>
      <c r="FXF121" s="6"/>
      <c r="FXG121" s="6"/>
      <c r="FXH121" s="6"/>
      <c r="FXI121" s="6"/>
      <c r="FXJ121" s="6"/>
      <c r="FXK121" s="6"/>
      <c r="FXL121" s="6"/>
      <c r="FXM121" s="6"/>
      <c r="FXN121" s="6"/>
      <c r="FXO121" s="6"/>
      <c r="FXP121" s="6"/>
      <c r="FXQ121" s="6"/>
      <c r="FXR121" s="6"/>
      <c r="FXS121" s="6"/>
      <c r="FXT121" s="6"/>
      <c r="FXU121" s="6"/>
      <c r="FXV121" s="6"/>
      <c r="FXW121" s="6"/>
      <c r="FXX121" s="6"/>
      <c r="FXY121" s="6"/>
      <c r="FXZ121" s="6"/>
      <c r="FYA121" s="6"/>
      <c r="FYB121" s="6"/>
      <c r="FYC121" s="6"/>
      <c r="FYD121" s="6"/>
      <c r="FYE121" s="6"/>
      <c r="FYF121" s="6"/>
      <c r="FYG121" s="6"/>
      <c r="FYH121" s="6"/>
      <c r="FYI121" s="6"/>
      <c r="FYJ121" s="6"/>
      <c r="FYK121" s="6"/>
      <c r="FYL121" s="6"/>
      <c r="FYM121" s="6"/>
      <c r="FYN121" s="6"/>
      <c r="FYO121" s="6"/>
      <c r="FYP121" s="6"/>
      <c r="FYQ121" s="6"/>
      <c r="FYR121" s="6"/>
      <c r="FYS121" s="6"/>
      <c r="FYT121" s="6"/>
      <c r="FYU121" s="6"/>
      <c r="FYV121" s="6"/>
      <c r="FYW121" s="6"/>
      <c r="FYX121" s="6"/>
      <c r="FYY121" s="6"/>
      <c r="FYZ121" s="6"/>
      <c r="FZA121" s="6"/>
      <c r="FZB121" s="6"/>
      <c r="FZC121" s="6"/>
      <c r="FZD121" s="6"/>
      <c r="FZE121" s="6"/>
      <c r="FZF121" s="6"/>
      <c r="FZG121" s="6"/>
      <c r="FZH121" s="6"/>
      <c r="FZI121" s="6"/>
      <c r="FZJ121" s="6"/>
      <c r="FZK121" s="6"/>
      <c r="FZL121" s="6"/>
      <c r="FZM121" s="6"/>
      <c r="FZN121" s="6"/>
      <c r="FZO121" s="6"/>
      <c r="FZP121" s="6"/>
      <c r="FZQ121" s="6"/>
      <c r="FZR121" s="6"/>
      <c r="FZS121" s="6"/>
      <c r="FZT121" s="6"/>
      <c r="FZU121" s="6"/>
      <c r="FZV121" s="6"/>
      <c r="FZW121" s="6"/>
      <c r="FZX121" s="6"/>
      <c r="FZY121" s="6"/>
      <c r="FZZ121" s="6"/>
      <c r="GAA121" s="6"/>
      <c r="GAB121" s="6"/>
      <c r="GAC121" s="6"/>
      <c r="GAD121" s="6"/>
      <c r="GAE121" s="6"/>
      <c r="GAF121" s="6"/>
      <c r="GAG121" s="6"/>
      <c r="GAH121" s="6"/>
      <c r="GAI121" s="6"/>
      <c r="GAJ121" s="6"/>
      <c r="GAK121" s="6"/>
      <c r="GAL121" s="6"/>
      <c r="GAM121" s="6"/>
      <c r="GAN121" s="6"/>
      <c r="GAO121" s="6"/>
      <c r="GAP121" s="6"/>
      <c r="GAQ121" s="6"/>
      <c r="GAR121" s="6"/>
      <c r="GAS121" s="6"/>
      <c r="GAT121" s="6"/>
      <c r="GAU121" s="6"/>
      <c r="GAV121" s="6"/>
      <c r="GAW121" s="6"/>
      <c r="GAX121" s="6"/>
      <c r="GAY121" s="6"/>
      <c r="GAZ121" s="6"/>
      <c r="GBA121" s="6"/>
      <c r="GBB121" s="6"/>
      <c r="GBC121" s="6"/>
      <c r="GBD121" s="6"/>
      <c r="GBE121" s="6"/>
      <c r="GBF121" s="6"/>
      <c r="GBG121" s="6"/>
      <c r="GBH121" s="6"/>
      <c r="GBI121" s="6"/>
      <c r="GBJ121" s="6"/>
      <c r="GBK121" s="6"/>
      <c r="GBL121" s="6"/>
      <c r="GBM121" s="6"/>
      <c r="GBN121" s="6"/>
      <c r="GBO121" s="6"/>
      <c r="GBP121" s="6"/>
      <c r="GBQ121" s="6"/>
      <c r="GBR121" s="6"/>
      <c r="GBS121" s="6"/>
      <c r="GBT121" s="6"/>
      <c r="GBU121" s="6"/>
      <c r="GBV121" s="6"/>
      <c r="GBW121" s="6"/>
      <c r="GBX121" s="6"/>
      <c r="GBY121" s="6"/>
      <c r="GBZ121" s="6"/>
      <c r="GCA121" s="6"/>
      <c r="GCB121" s="6"/>
      <c r="GCC121" s="6"/>
      <c r="GCD121" s="6"/>
      <c r="GCE121" s="6"/>
      <c r="GCF121" s="6"/>
      <c r="GCG121" s="6"/>
      <c r="GCH121" s="6"/>
      <c r="GCI121" s="6"/>
      <c r="GCJ121" s="6"/>
      <c r="GCK121" s="6"/>
      <c r="GCL121" s="6"/>
      <c r="GCM121" s="6"/>
      <c r="GCN121" s="6"/>
      <c r="GCO121" s="6"/>
      <c r="GCP121" s="6"/>
      <c r="GCQ121" s="6"/>
      <c r="GCR121" s="6"/>
      <c r="GCS121" s="6"/>
      <c r="GCT121" s="6"/>
      <c r="GCU121" s="6"/>
      <c r="GCV121" s="6"/>
      <c r="GCW121" s="6"/>
      <c r="GCX121" s="6"/>
      <c r="GCY121" s="6"/>
      <c r="GCZ121" s="6"/>
      <c r="GDA121" s="6"/>
      <c r="GDB121" s="6"/>
      <c r="GDC121" s="6"/>
      <c r="GDD121" s="6"/>
      <c r="GDE121" s="6"/>
      <c r="GDF121" s="6"/>
      <c r="GDG121" s="6"/>
      <c r="GDH121" s="6"/>
      <c r="GDI121" s="6"/>
      <c r="GDJ121" s="6"/>
      <c r="GDK121" s="6"/>
      <c r="GDL121" s="6"/>
      <c r="GDM121" s="6"/>
      <c r="GDN121" s="6"/>
      <c r="GDO121" s="6"/>
      <c r="GDP121" s="6"/>
      <c r="GDQ121" s="6"/>
      <c r="GDR121" s="6"/>
      <c r="GDS121" s="6"/>
      <c r="GDT121" s="6"/>
      <c r="GDU121" s="6"/>
      <c r="GDV121" s="6"/>
      <c r="GDW121" s="6"/>
      <c r="GDX121" s="6"/>
      <c r="GDY121" s="6"/>
      <c r="GDZ121" s="6"/>
      <c r="GEA121" s="6"/>
      <c r="GEB121" s="6"/>
      <c r="GEC121" s="6"/>
      <c r="GED121" s="6"/>
      <c r="GEE121" s="6"/>
      <c r="GEF121" s="6"/>
      <c r="GEG121" s="6"/>
      <c r="GEH121" s="6"/>
      <c r="GEI121" s="6"/>
      <c r="GEJ121" s="6"/>
      <c r="GEK121" s="6"/>
      <c r="GEL121" s="6"/>
      <c r="GEM121" s="6"/>
      <c r="GEN121" s="6"/>
      <c r="GEO121" s="6"/>
      <c r="GEP121" s="6"/>
      <c r="GEQ121" s="6"/>
      <c r="GER121" s="6"/>
      <c r="GES121" s="6"/>
      <c r="GET121" s="6"/>
      <c r="GEU121" s="6"/>
      <c r="GEV121" s="6"/>
      <c r="GEW121" s="6"/>
      <c r="GEX121" s="6"/>
      <c r="GEY121" s="6"/>
      <c r="GEZ121" s="6"/>
      <c r="GFA121" s="6"/>
      <c r="GFB121" s="6"/>
      <c r="GFC121" s="6"/>
      <c r="GFD121" s="6"/>
      <c r="GFE121" s="6"/>
      <c r="GFF121" s="6"/>
      <c r="GFG121" s="6"/>
      <c r="GFH121" s="6"/>
      <c r="GFI121" s="6"/>
      <c r="GFJ121" s="6"/>
      <c r="GFK121" s="6"/>
      <c r="GFL121" s="6"/>
      <c r="GFM121" s="6"/>
      <c r="GFN121" s="6"/>
      <c r="GFO121" s="6"/>
      <c r="GFP121" s="6"/>
      <c r="GFQ121" s="6"/>
      <c r="GFR121" s="6"/>
      <c r="GFS121" s="6"/>
      <c r="GFT121" s="6"/>
      <c r="GFU121" s="6"/>
      <c r="GFV121" s="6"/>
      <c r="GFW121" s="6"/>
      <c r="GFX121" s="6"/>
      <c r="GFY121" s="6"/>
      <c r="GFZ121" s="6"/>
      <c r="GGA121" s="6"/>
      <c r="GGB121" s="6"/>
      <c r="GGC121" s="6"/>
      <c r="GGD121" s="6"/>
      <c r="GGE121" s="6"/>
      <c r="GGF121" s="6"/>
      <c r="GGG121" s="6"/>
      <c r="GGH121" s="6"/>
      <c r="GGI121" s="6"/>
      <c r="GGJ121" s="6"/>
      <c r="GGK121" s="6"/>
      <c r="GGL121" s="6"/>
      <c r="GGM121" s="6"/>
      <c r="GGN121" s="6"/>
      <c r="GGO121" s="6"/>
      <c r="GGP121" s="6"/>
      <c r="GGQ121" s="6"/>
      <c r="GGR121" s="6"/>
      <c r="GGS121" s="6"/>
      <c r="GGT121" s="6"/>
      <c r="GGU121" s="6"/>
      <c r="GGV121" s="6"/>
      <c r="GGW121" s="6"/>
      <c r="GGX121" s="6"/>
      <c r="GGY121" s="6"/>
      <c r="GGZ121" s="6"/>
      <c r="GHA121" s="6"/>
      <c r="GHB121" s="6"/>
      <c r="GHC121" s="6"/>
      <c r="GHD121" s="6"/>
      <c r="GHE121" s="6"/>
      <c r="GHF121" s="6"/>
      <c r="GHG121" s="6"/>
      <c r="GHH121" s="6"/>
      <c r="GHI121" s="6"/>
      <c r="GHJ121" s="6"/>
      <c r="GHK121" s="6"/>
      <c r="GHL121" s="6"/>
      <c r="GHM121" s="6"/>
      <c r="GHN121" s="6"/>
      <c r="GHO121" s="6"/>
      <c r="GHP121" s="6"/>
      <c r="GHQ121" s="6"/>
      <c r="GHR121" s="6"/>
      <c r="GHS121" s="6"/>
      <c r="GHT121" s="6"/>
      <c r="GHU121" s="6"/>
      <c r="GHV121" s="6"/>
      <c r="GHW121" s="6"/>
      <c r="GHX121" s="6"/>
      <c r="GHY121" s="6"/>
      <c r="GHZ121" s="6"/>
      <c r="GIA121" s="6"/>
      <c r="GIB121" s="6"/>
      <c r="GIC121" s="6"/>
      <c r="GID121" s="6"/>
      <c r="GIE121" s="6"/>
      <c r="GIF121" s="6"/>
      <c r="GIG121" s="6"/>
      <c r="GIH121" s="6"/>
      <c r="GII121" s="6"/>
      <c r="GIJ121" s="6"/>
      <c r="GIK121" s="6"/>
      <c r="GIL121" s="6"/>
      <c r="GIM121" s="6"/>
      <c r="GIN121" s="6"/>
      <c r="GIO121" s="6"/>
      <c r="GIP121" s="6"/>
      <c r="GIQ121" s="6"/>
      <c r="GIR121" s="6"/>
      <c r="GIS121" s="6"/>
      <c r="GIT121" s="6"/>
      <c r="GIU121" s="6"/>
      <c r="GIV121" s="6"/>
      <c r="GIW121" s="6"/>
      <c r="GIX121" s="6"/>
      <c r="GIY121" s="6"/>
      <c r="GIZ121" s="6"/>
      <c r="GJA121" s="6"/>
      <c r="GJB121" s="6"/>
      <c r="GJC121" s="6"/>
      <c r="GJD121" s="6"/>
      <c r="GJE121" s="6"/>
      <c r="GJF121" s="6"/>
      <c r="GJG121" s="6"/>
      <c r="GJH121" s="6"/>
      <c r="GJI121" s="6"/>
      <c r="GJJ121" s="6"/>
      <c r="GJK121" s="6"/>
      <c r="GJL121" s="6"/>
      <c r="GJM121" s="6"/>
      <c r="GJN121" s="6"/>
      <c r="GJO121" s="6"/>
      <c r="GJP121" s="6"/>
      <c r="GJQ121" s="6"/>
      <c r="GJR121" s="6"/>
      <c r="GJS121" s="6"/>
      <c r="GJT121" s="6"/>
      <c r="GJU121" s="6"/>
      <c r="GJV121" s="6"/>
      <c r="GJW121" s="6"/>
      <c r="GJX121" s="6"/>
      <c r="GJY121" s="6"/>
      <c r="GJZ121" s="6"/>
      <c r="GKA121" s="6"/>
      <c r="GKB121" s="6"/>
      <c r="GKC121" s="6"/>
      <c r="GKD121" s="6"/>
      <c r="GKE121" s="6"/>
      <c r="GKF121" s="6"/>
      <c r="GKG121" s="6"/>
      <c r="GKH121" s="6"/>
      <c r="GKI121" s="6"/>
      <c r="GKJ121" s="6"/>
      <c r="GKK121" s="6"/>
      <c r="GKL121" s="6"/>
      <c r="GKM121" s="6"/>
      <c r="GKN121" s="6"/>
      <c r="GKO121" s="6"/>
      <c r="GKP121" s="6"/>
      <c r="GKQ121" s="6"/>
      <c r="GKR121" s="6"/>
      <c r="GKS121" s="6"/>
      <c r="GKT121" s="6"/>
      <c r="GKU121" s="6"/>
      <c r="GKV121" s="6"/>
      <c r="GKW121" s="6"/>
      <c r="GKX121" s="6"/>
      <c r="GKY121" s="6"/>
      <c r="GKZ121" s="6"/>
      <c r="GLA121" s="6"/>
      <c r="GLB121" s="6"/>
      <c r="GLC121" s="6"/>
      <c r="GLD121" s="6"/>
      <c r="GLE121" s="6"/>
      <c r="GLF121" s="6"/>
      <c r="GLG121" s="6"/>
      <c r="GLH121" s="6"/>
      <c r="GLI121" s="6"/>
      <c r="GLJ121" s="6"/>
      <c r="GLK121" s="6"/>
      <c r="GLL121" s="6"/>
      <c r="GLM121" s="6"/>
      <c r="GLN121" s="6"/>
      <c r="GLO121" s="6"/>
      <c r="GLP121" s="6"/>
      <c r="GLQ121" s="6"/>
      <c r="GLR121" s="6"/>
      <c r="GLS121" s="6"/>
      <c r="GLT121" s="6"/>
      <c r="GLU121" s="6"/>
      <c r="GLV121" s="6"/>
      <c r="GLW121" s="6"/>
      <c r="GLX121" s="6"/>
      <c r="GLY121" s="6"/>
      <c r="GLZ121" s="6"/>
      <c r="GMA121" s="6"/>
      <c r="GMB121" s="6"/>
      <c r="GMC121" s="6"/>
      <c r="GMD121" s="6"/>
      <c r="GME121" s="6"/>
      <c r="GMF121" s="6"/>
      <c r="GMG121" s="6"/>
      <c r="GMH121" s="6"/>
      <c r="GMI121" s="6"/>
      <c r="GMJ121" s="6"/>
      <c r="GMK121" s="6"/>
      <c r="GML121" s="6"/>
      <c r="GMM121" s="6"/>
      <c r="GMN121" s="6"/>
      <c r="GMO121" s="6"/>
      <c r="GMP121" s="6"/>
      <c r="GMQ121" s="6"/>
      <c r="GMR121" s="6"/>
      <c r="GMS121" s="6"/>
      <c r="GMT121" s="6"/>
      <c r="GMU121" s="6"/>
      <c r="GMV121" s="6"/>
      <c r="GMW121" s="6"/>
      <c r="GMX121" s="6"/>
      <c r="GMY121" s="6"/>
      <c r="GMZ121" s="6"/>
      <c r="GNA121" s="6"/>
      <c r="GNB121" s="6"/>
      <c r="GNC121" s="6"/>
      <c r="GND121" s="6"/>
      <c r="GNE121" s="6"/>
      <c r="GNF121" s="6"/>
      <c r="GNG121" s="6"/>
      <c r="GNH121" s="6"/>
      <c r="GNI121" s="6"/>
      <c r="GNJ121" s="6"/>
      <c r="GNK121" s="6"/>
      <c r="GNL121" s="6"/>
      <c r="GNM121" s="6"/>
      <c r="GNN121" s="6"/>
      <c r="GNO121" s="6"/>
      <c r="GNP121" s="6"/>
      <c r="GNQ121" s="6"/>
      <c r="GNR121" s="6"/>
      <c r="GNS121" s="6"/>
      <c r="GNT121" s="6"/>
      <c r="GNU121" s="6"/>
      <c r="GNV121" s="6"/>
      <c r="GNW121" s="6"/>
      <c r="GNX121" s="6"/>
      <c r="GNY121" s="6"/>
      <c r="GNZ121" s="6"/>
      <c r="GOA121" s="6"/>
      <c r="GOB121" s="6"/>
      <c r="GOC121" s="6"/>
      <c r="GOD121" s="6"/>
      <c r="GOE121" s="6"/>
      <c r="GOF121" s="6"/>
      <c r="GOG121" s="6"/>
      <c r="GOH121" s="6"/>
      <c r="GOI121" s="6"/>
      <c r="GOJ121" s="6"/>
      <c r="GOK121" s="6"/>
      <c r="GOL121" s="6"/>
      <c r="GOM121" s="6"/>
      <c r="GON121" s="6"/>
      <c r="GOO121" s="6"/>
      <c r="GOP121" s="6"/>
      <c r="GOQ121" s="6"/>
      <c r="GOR121" s="6"/>
      <c r="GOS121" s="6"/>
      <c r="GOT121" s="6"/>
      <c r="GOU121" s="6"/>
      <c r="GOV121" s="6"/>
      <c r="GOW121" s="6"/>
      <c r="GOX121" s="6"/>
      <c r="GOY121" s="6"/>
      <c r="GOZ121" s="6"/>
      <c r="GPA121" s="6"/>
      <c r="GPB121" s="6"/>
      <c r="GPC121" s="6"/>
      <c r="GPD121" s="6"/>
      <c r="GPE121" s="6"/>
      <c r="GPF121" s="6"/>
      <c r="GPG121" s="6"/>
      <c r="GPH121" s="6"/>
      <c r="GPI121" s="6"/>
      <c r="GPJ121" s="6"/>
      <c r="GPK121" s="6"/>
      <c r="GPL121" s="6"/>
      <c r="GPM121" s="6"/>
      <c r="GPN121" s="6"/>
      <c r="GPO121" s="6"/>
      <c r="GPP121" s="6"/>
      <c r="GPQ121" s="6"/>
      <c r="GPR121" s="6"/>
      <c r="GPS121" s="6"/>
      <c r="GPT121" s="6"/>
      <c r="GPU121" s="6"/>
      <c r="GPV121" s="6"/>
      <c r="GPW121" s="6"/>
      <c r="GPX121" s="6"/>
      <c r="GPY121" s="6"/>
      <c r="GPZ121" s="6"/>
      <c r="GQA121" s="6"/>
      <c r="GQB121" s="6"/>
      <c r="GQC121" s="6"/>
      <c r="GQD121" s="6"/>
      <c r="GQE121" s="6"/>
      <c r="GQF121" s="6"/>
      <c r="GQG121" s="6"/>
      <c r="GQH121" s="6"/>
      <c r="GQI121" s="6"/>
      <c r="GQJ121" s="6"/>
      <c r="GQK121" s="6"/>
      <c r="GQL121" s="6"/>
      <c r="GQM121" s="6"/>
      <c r="GQN121" s="6"/>
      <c r="GQO121" s="6"/>
      <c r="GQP121" s="6"/>
      <c r="GQQ121" s="6"/>
      <c r="GQR121" s="6"/>
      <c r="GQS121" s="6"/>
      <c r="GQT121" s="6"/>
      <c r="GQU121" s="6"/>
      <c r="GQV121" s="6"/>
      <c r="GQW121" s="6"/>
      <c r="GQX121" s="6"/>
      <c r="GQY121" s="6"/>
      <c r="GQZ121" s="6"/>
      <c r="GRA121" s="6"/>
      <c r="GRB121" s="6"/>
      <c r="GRC121" s="6"/>
      <c r="GRD121" s="6"/>
      <c r="GRE121" s="6"/>
      <c r="GRF121" s="6"/>
      <c r="GRG121" s="6"/>
      <c r="GRH121" s="6"/>
      <c r="GRI121" s="6"/>
      <c r="GRJ121" s="6"/>
      <c r="GRK121" s="6"/>
      <c r="GRL121" s="6"/>
      <c r="GRM121" s="6"/>
      <c r="GRN121" s="6"/>
      <c r="GRO121" s="6"/>
      <c r="GRP121" s="6"/>
      <c r="GRQ121" s="6"/>
      <c r="GRR121" s="6"/>
      <c r="GRS121" s="6"/>
      <c r="GRT121" s="6"/>
      <c r="GRU121" s="6"/>
      <c r="GRV121" s="6"/>
      <c r="GRW121" s="6"/>
      <c r="GRX121" s="6"/>
      <c r="GRY121" s="6"/>
      <c r="GRZ121" s="6"/>
      <c r="GSA121" s="6"/>
      <c r="GSB121" s="6"/>
      <c r="GSC121" s="6"/>
      <c r="GSD121" s="6"/>
      <c r="GSE121" s="6"/>
      <c r="GSF121" s="6"/>
      <c r="GSG121" s="6"/>
      <c r="GSH121" s="6"/>
      <c r="GSI121" s="6"/>
      <c r="GSJ121" s="6"/>
      <c r="GSK121" s="6"/>
      <c r="GSL121" s="6"/>
      <c r="GSM121" s="6"/>
      <c r="GSN121" s="6"/>
      <c r="GSO121" s="6"/>
      <c r="GSP121" s="6"/>
      <c r="GSQ121" s="6"/>
      <c r="GSR121" s="6"/>
      <c r="GSS121" s="6"/>
      <c r="GST121" s="6"/>
      <c r="GSU121" s="6"/>
      <c r="GSV121" s="6"/>
      <c r="GSW121" s="6"/>
      <c r="GSX121" s="6"/>
      <c r="GSY121" s="6"/>
      <c r="GSZ121" s="6"/>
      <c r="GTA121" s="6"/>
      <c r="GTB121" s="6"/>
      <c r="GTC121" s="6"/>
      <c r="GTD121" s="6"/>
      <c r="GTE121" s="6"/>
      <c r="GTF121" s="6"/>
      <c r="GTG121" s="6"/>
      <c r="GTH121" s="6"/>
      <c r="GTI121" s="6"/>
      <c r="GTJ121" s="6"/>
      <c r="GTK121" s="6"/>
      <c r="GTL121" s="6"/>
      <c r="GTM121" s="6"/>
      <c r="GTN121" s="6"/>
      <c r="GTO121" s="6"/>
      <c r="GTP121" s="6"/>
      <c r="GTQ121" s="6"/>
      <c r="GTR121" s="6"/>
      <c r="GTS121" s="6"/>
      <c r="GTT121" s="6"/>
      <c r="GTU121" s="6"/>
      <c r="GTV121" s="6"/>
      <c r="GTW121" s="6"/>
      <c r="GTX121" s="6"/>
      <c r="GTY121" s="6"/>
      <c r="GTZ121" s="6"/>
      <c r="GUA121" s="6"/>
      <c r="GUB121" s="6"/>
      <c r="GUC121" s="6"/>
      <c r="GUD121" s="6"/>
      <c r="GUE121" s="6"/>
      <c r="GUF121" s="6"/>
      <c r="GUG121" s="6"/>
      <c r="GUH121" s="6"/>
      <c r="GUI121" s="6"/>
      <c r="GUJ121" s="6"/>
      <c r="GUK121" s="6"/>
      <c r="GUL121" s="6"/>
      <c r="GUM121" s="6"/>
      <c r="GUN121" s="6"/>
      <c r="GUO121" s="6"/>
      <c r="GUP121" s="6"/>
      <c r="GUQ121" s="6"/>
      <c r="GUR121" s="6"/>
      <c r="GUS121" s="6"/>
      <c r="GUT121" s="6"/>
      <c r="GUU121" s="6"/>
      <c r="GUV121" s="6"/>
      <c r="GUW121" s="6"/>
      <c r="GUX121" s="6"/>
      <c r="GUY121" s="6"/>
      <c r="GUZ121" s="6"/>
      <c r="GVA121" s="6"/>
      <c r="GVB121" s="6"/>
      <c r="GVC121" s="6"/>
      <c r="GVD121" s="6"/>
      <c r="GVE121" s="6"/>
      <c r="GVF121" s="6"/>
      <c r="GVG121" s="6"/>
      <c r="GVH121" s="6"/>
      <c r="GVI121" s="6"/>
      <c r="GVJ121" s="6"/>
      <c r="GVK121" s="6"/>
      <c r="GVL121" s="6"/>
      <c r="GVM121" s="6"/>
      <c r="GVN121" s="6"/>
      <c r="GVO121" s="6"/>
      <c r="GVP121" s="6"/>
      <c r="GVQ121" s="6"/>
      <c r="GVR121" s="6"/>
      <c r="GVS121" s="6"/>
      <c r="GVT121" s="6"/>
      <c r="GVU121" s="6"/>
      <c r="GVV121" s="6"/>
      <c r="GVW121" s="6"/>
      <c r="GVX121" s="6"/>
      <c r="GVY121" s="6"/>
      <c r="GVZ121" s="6"/>
      <c r="GWA121" s="6"/>
      <c r="GWB121" s="6"/>
      <c r="GWC121" s="6"/>
      <c r="GWD121" s="6"/>
      <c r="GWE121" s="6"/>
      <c r="GWF121" s="6"/>
      <c r="GWG121" s="6"/>
      <c r="GWH121" s="6"/>
      <c r="GWI121" s="6"/>
      <c r="GWJ121" s="6"/>
      <c r="GWK121" s="6"/>
      <c r="GWL121" s="6"/>
      <c r="GWM121" s="6"/>
      <c r="GWN121" s="6"/>
      <c r="GWO121" s="6"/>
      <c r="GWP121" s="6"/>
      <c r="GWQ121" s="6"/>
      <c r="GWR121" s="6"/>
      <c r="GWS121" s="6"/>
      <c r="GWT121" s="6"/>
      <c r="GWU121" s="6"/>
      <c r="GWV121" s="6"/>
      <c r="GWW121" s="6"/>
      <c r="GWX121" s="6"/>
      <c r="GWY121" s="6"/>
      <c r="GWZ121" s="6"/>
      <c r="GXA121" s="6"/>
      <c r="GXB121" s="6"/>
      <c r="GXC121" s="6"/>
      <c r="GXD121" s="6"/>
      <c r="GXE121" s="6"/>
      <c r="GXF121" s="6"/>
      <c r="GXG121" s="6"/>
      <c r="GXH121" s="6"/>
      <c r="GXI121" s="6"/>
      <c r="GXJ121" s="6"/>
      <c r="GXK121" s="6"/>
      <c r="GXL121" s="6"/>
      <c r="GXM121" s="6"/>
      <c r="GXN121" s="6"/>
      <c r="GXO121" s="6"/>
      <c r="GXP121" s="6"/>
      <c r="GXQ121" s="6"/>
      <c r="GXR121" s="6"/>
      <c r="GXS121" s="6"/>
      <c r="GXT121" s="6"/>
      <c r="GXU121" s="6"/>
      <c r="GXV121" s="6"/>
      <c r="GXW121" s="6"/>
      <c r="GXX121" s="6"/>
      <c r="GXY121" s="6"/>
      <c r="GXZ121" s="6"/>
      <c r="GYA121" s="6"/>
      <c r="GYB121" s="6"/>
      <c r="GYC121" s="6"/>
      <c r="GYD121" s="6"/>
      <c r="GYE121" s="6"/>
      <c r="GYF121" s="6"/>
      <c r="GYG121" s="6"/>
      <c r="GYH121" s="6"/>
      <c r="GYI121" s="6"/>
      <c r="GYJ121" s="6"/>
      <c r="GYK121" s="6"/>
      <c r="GYL121" s="6"/>
      <c r="GYM121" s="6"/>
      <c r="GYN121" s="6"/>
      <c r="GYO121" s="6"/>
      <c r="GYP121" s="6"/>
      <c r="GYQ121" s="6"/>
      <c r="GYR121" s="6"/>
      <c r="GYS121" s="6"/>
      <c r="GYT121" s="6"/>
      <c r="GYU121" s="6"/>
      <c r="GYV121" s="6"/>
      <c r="GYW121" s="6"/>
      <c r="GYX121" s="6"/>
      <c r="GYY121" s="6"/>
      <c r="GYZ121" s="6"/>
      <c r="GZA121" s="6"/>
      <c r="GZB121" s="6"/>
      <c r="GZC121" s="6"/>
      <c r="GZD121" s="6"/>
      <c r="GZE121" s="6"/>
      <c r="GZF121" s="6"/>
      <c r="GZG121" s="6"/>
      <c r="GZH121" s="6"/>
      <c r="GZI121" s="6"/>
      <c r="GZJ121" s="6"/>
      <c r="GZK121" s="6"/>
      <c r="GZL121" s="6"/>
      <c r="GZM121" s="6"/>
      <c r="GZN121" s="6"/>
      <c r="GZO121" s="6"/>
      <c r="GZP121" s="6"/>
      <c r="GZQ121" s="6"/>
      <c r="GZR121" s="6"/>
      <c r="GZS121" s="6"/>
      <c r="GZT121" s="6"/>
      <c r="GZU121" s="6"/>
      <c r="GZV121" s="6"/>
      <c r="GZW121" s="6"/>
      <c r="GZX121" s="6"/>
      <c r="GZY121" s="6"/>
      <c r="GZZ121" s="6"/>
      <c r="HAA121" s="6"/>
      <c r="HAB121" s="6"/>
      <c r="HAC121" s="6"/>
      <c r="HAD121" s="6"/>
      <c r="HAE121" s="6"/>
      <c r="HAF121" s="6"/>
      <c r="HAG121" s="6"/>
      <c r="HAH121" s="6"/>
      <c r="HAI121" s="6"/>
      <c r="HAJ121" s="6"/>
      <c r="HAK121" s="6"/>
      <c r="HAL121" s="6"/>
      <c r="HAM121" s="6"/>
      <c r="HAN121" s="6"/>
      <c r="HAO121" s="6"/>
      <c r="HAP121" s="6"/>
      <c r="HAQ121" s="6"/>
      <c r="HAR121" s="6"/>
      <c r="HAS121" s="6"/>
      <c r="HAT121" s="6"/>
      <c r="HAU121" s="6"/>
      <c r="HAV121" s="6"/>
      <c r="HAW121" s="6"/>
      <c r="HAX121" s="6"/>
      <c r="HAY121" s="6"/>
      <c r="HAZ121" s="6"/>
      <c r="HBA121" s="6"/>
      <c r="HBB121" s="6"/>
      <c r="HBC121" s="6"/>
      <c r="HBD121" s="6"/>
      <c r="HBE121" s="6"/>
      <c r="HBF121" s="6"/>
      <c r="HBG121" s="6"/>
      <c r="HBH121" s="6"/>
      <c r="HBI121" s="6"/>
      <c r="HBJ121" s="6"/>
      <c r="HBK121" s="6"/>
      <c r="HBL121" s="6"/>
      <c r="HBM121" s="6"/>
      <c r="HBN121" s="6"/>
      <c r="HBO121" s="6"/>
      <c r="HBP121" s="6"/>
      <c r="HBQ121" s="6"/>
      <c r="HBR121" s="6"/>
      <c r="HBS121" s="6"/>
      <c r="HBT121" s="6"/>
      <c r="HBU121" s="6"/>
      <c r="HBV121" s="6"/>
      <c r="HBW121" s="6"/>
      <c r="HBX121" s="6"/>
      <c r="HBY121" s="6"/>
      <c r="HBZ121" s="6"/>
      <c r="HCA121" s="6"/>
      <c r="HCB121" s="6"/>
      <c r="HCC121" s="6"/>
      <c r="HCD121" s="6"/>
      <c r="HCE121" s="6"/>
      <c r="HCF121" s="6"/>
      <c r="HCG121" s="6"/>
      <c r="HCH121" s="6"/>
      <c r="HCI121" s="6"/>
      <c r="HCJ121" s="6"/>
      <c r="HCK121" s="6"/>
      <c r="HCL121" s="6"/>
      <c r="HCM121" s="6"/>
      <c r="HCN121" s="6"/>
      <c r="HCO121" s="6"/>
      <c r="HCP121" s="6"/>
      <c r="HCQ121" s="6"/>
      <c r="HCR121" s="6"/>
      <c r="HCS121" s="6"/>
      <c r="HCT121" s="6"/>
      <c r="HCU121" s="6"/>
      <c r="HCV121" s="6"/>
      <c r="HCW121" s="6"/>
      <c r="HCX121" s="6"/>
      <c r="HCY121" s="6"/>
      <c r="HCZ121" s="6"/>
      <c r="HDA121" s="6"/>
      <c r="HDB121" s="6"/>
      <c r="HDC121" s="6"/>
      <c r="HDD121" s="6"/>
      <c r="HDE121" s="6"/>
      <c r="HDF121" s="6"/>
      <c r="HDG121" s="6"/>
      <c r="HDH121" s="6"/>
      <c r="HDI121" s="6"/>
      <c r="HDJ121" s="6"/>
      <c r="HDK121" s="6"/>
      <c r="HDL121" s="6"/>
      <c r="HDM121" s="6"/>
      <c r="HDN121" s="6"/>
      <c r="HDO121" s="6"/>
      <c r="HDP121" s="6"/>
      <c r="HDQ121" s="6"/>
      <c r="HDR121" s="6"/>
      <c r="HDS121" s="6"/>
      <c r="HDT121" s="6"/>
      <c r="HDU121" s="6"/>
      <c r="HDV121" s="6"/>
      <c r="HDW121" s="6"/>
      <c r="HDX121" s="6"/>
      <c r="HDY121" s="6"/>
      <c r="HDZ121" s="6"/>
      <c r="HEA121" s="6"/>
      <c r="HEB121" s="6"/>
      <c r="HEC121" s="6"/>
      <c r="HED121" s="6"/>
      <c r="HEE121" s="6"/>
      <c r="HEF121" s="6"/>
      <c r="HEG121" s="6"/>
      <c r="HEH121" s="6"/>
      <c r="HEI121" s="6"/>
      <c r="HEJ121" s="6"/>
      <c r="HEK121" s="6"/>
      <c r="HEL121" s="6"/>
      <c r="HEM121" s="6"/>
      <c r="HEN121" s="6"/>
      <c r="HEO121" s="6"/>
      <c r="HEP121" s="6"/>
      <c r="HEQ121" s="6"/>
      <c r="HER121" s="6"/>
      <c r="HES121" s="6"/>
      <c r="HET121" s="6"/>
      <c r="HEU121" s="6"/>
      <c r="HEV121" s="6"/>
      <c r="HEW121" s="6"/>
      <c r="HEX121" s="6"/>
      <c r="HEY121" s="6"/>
      <c r="HEZ121" s="6"/>
      <c r="HFA121" s="6"/>
      <c r="HFB121" s="6"/>
      <c r="HFC121" s="6"/>
      <c r="HFD121" s="6"/>
      <c r="HFE121" s="6"/>
      <c r="HFF121" s="6"/>
      <c r="HFG121" s="6"/>
      <c r="HFH121" s="6"/>
      <c r="HFI121" s="6"/>
      <c r="HFJ121" s="6"/>
      <c r="HFK121" s="6"/>
      <c r="HFL121" s="6"/>
      <c r="HFM121" s="6"/>
      <c r="HFN121" s="6"/>
      <c r="HFO121" s="6"/>
      <c r="HFP121" s="6"/>
      <c r="HFQ121" s="6"/>
      <c r="HFR121" s="6"/>
      <c r="HFS121" s="6"/>
      <c r="HFT121" s="6"/>
      <c r="HFU121" s="6"/>
      <c r="HFV121" s="6"/>
      <c r="HFW121" s="6"/>
      <c r="HFX121" s="6"/>
      <c r="HFY121" s="6"/>
      <c r="HFZ121" s="6"/>
      <c r="HGA121" s="6"/>
      <c r="HGB121" s="6"/>
      <c r="HGC121" s="6"/>
      <c r="HGD121" s="6"/>
      <c r="HGE121" s="6"/>
      <c r="HGF121" s="6"/>
      <c r="HGG121" s="6"/>
      <c r="HGH121" s="6"/>
      <c r="HGI121" s="6"/>
      <c r="HGJ121" s="6"/>
      <c r="HGK121" s="6"/>
      <c r="HGL121" s="6"/>
      <c r="HGM121" s="6"/>
      <c r="HGN121" s="6"/>
      <c r="HGO121" s="6"/>
      <c r="HGP121" s="6"/>
      <c r="HGQ121" s="6"/>
      <c r="HGR121" s="6"/>
      <c r="HGS121" s="6"/>
      <c r="HGT121" s="6"/>
      <c r="HGU121" s="6"/>
      <c r="HGV121" s="6"/>
      <c r="HGW121" s="6"/>
      <c r="HGX121" s="6"/>
      <c r="HGY121" s="6"/>
      <c r="HGZ121" s="6"/>
      <c r="HHA121" s="6"/>
      <c r="HHB121" s="6"/>
      <c r="HHC121" s="6"/>
      <c r="HHD121" s="6"/>
      <c r="HHE121" s="6"/>
      <c r="HHF121" s="6"/>
      <c r="HHG121" s="6"/>
      <c r="HHH121" s="6"/>
      <c r="HHI121" s="6"/>
      <c r="HHJ121" s="6"/>
      <c r="HHK121" s="6"/>
      <c r="HHL121" s="6"/>
      <c r="HHM121" s="6"/>
      <c r="HHN121" s="6"/>
      <c r="HHO121" s="6"/>
      <c r="HHP121" s="6"/>
      <c r="HHQ121" s="6"/>
      <c r="HHR121" s="6"/>
      <c r="HHS121" s="6"/>
      <c r="HHT121" s="6"/>
      <c r="HHU121" s="6"/>
      <c r="HHV121" s="6"/>
      <c r="HHW121" s="6"/>
      <c r="HHX121" s="6"/>
      <c r="HHY121" s="6"/>
      <c r="HHZ121" s="6"/>
      <c r="HIA121" s="6"/>
      <c r="HIB121" s="6"/>
      <c r="HIC121" s="6"/>
      <c r="HID121" s="6"/>
      <c r="HIE121" s="6"/>
      <c r="HIF121" s="6"/>
      <c r="HIG121" s="6"/>
      <c r="HIH121" s="6"/>
      <c r="HII121" s="6"/>
      <c r="HIJ121" s="6"/>
      <c r="HIK121" s="6"/>
      <c r="HIL121" s="6"/>
      <c r="HIM121" s="6"/>
      <c r="HIN121" s="6"/>
      <c r="HIO121" s="6"/>
      <c r="HIP121" s="6"/>
      <c r="HIQ121" s="6"/>
      <c r="HIR121" s="6"/>
      <c r="HIS121" s="6"/>
      <c r="HIT121" s="6"/>
      <c r="HIU121" s="6"/>
      <c r="HIV121" s="6"/>
      <c r="HIW121" s="6"/>
      <c r="HIX121" s="6"/>
      <c r="HIY121" s="6"/>
      <c r="HIZ121" s="6"/>
      <c r="HJA121" s="6"/>
      <c r="HJB121" s="6"/>
      <c r="HJC121" s="6"/>
      <c r="HJD121" s="6"/>
      <c r="HJE121" s="6"/>
      <c r="HJF121" s="6"/>
      <c r="HJG121" s="6"/>
      <c r="HJH121" s="6"/>
      <c r="HJI121" s="6"/>
      <c r="HJJ121" s="6"/>
      <c r="HJK121" s="6"/>
      <c r="HJL121" s="6"/>
      <c r="HJM121" s="6"/>
      <c r="HJN121" s="6"/>
      <c r="HJO121" s="6"/>
      <c r="HJP121" s="6"/>
      <c r="HJQ121" s="6"/>
      <c r="HJR121" s="6"/>
      <c r="HJS121" s="6"/>
      <c r="HJT121" s="6"/>
      <c r="HJU121" s="6"/>
      <c r="HJV121" s="6"/>
      <c r="HJW121" s="6"/>
      <c r="HJX121" s="6"/>
      <c r="HJY121" s="6"/>
      <c r="HJZ121" s="6"/>
      <c r="HKA121" s="6"/>
      <c r="HKB121" s="6"/>
      <c r="HKC121" s="6"/>
      <c r="HKD121" s="6"/>
      <c r="HKE121" s="6"/>
      <c r="HKF121" s="6"/>
      <c r="HKG121" s="6"/>
      <c r="HKH121" s="6"/>
      <c r="HKI121" s="6"/>
      <c r="HKJ121" s="6"/>
      <c r="HKK121" s="6"/>
      <c r="HKL121" s="6"/>
      <c r="HKM121" s="6"/>
      <c r="HKN121" s="6"/>
      <c r="HKO121" s="6"/>
      <c r="HKP121" s="6"/>
      <c r="HKQ121" s="6"/>
      <c r="HKR121" s="6"/>
      <c r="HKS121" s="6"/>
      <c r="HKT121" s="6"/>
      <c r="HKU121" s="6"/>
      <c r="HKV121" s="6"/>
      <c r="HKW121" s="6"/>
      <c r="HKX121" s="6"/>
      <c r="HKY121" s="6"/>
      <c r="HKZ121" s="6"/>
      <c r="HLA121" s="6"/>
      <c r="HLB121" s="6"/>
      <c r="HLC121" s="6"/>
      <c r="HLD121" s="6"/>
      <c r="HLE121" s="6"/>
      <c r="HLF121" s="6"/>
      <c r="HLG121" s="6"/>
      <c r="HLH121" s="6"/>
      <c r="HLI121" s="6"/>
      <c r="HLJ121" s="6"/>
      <c r="HLK121" s="6"/>
      <c r="HLL121" s="6"/>
      <c r="HLM121" s="6"/>
      <c r="HLN121" s="6"/>
      <c r="HLO121" s="6"/>
      <c r="HLP121" s="6"/>
      <c r="HLQ121" s="6"/>
      <c r="HLR121" s="6"/>
      <c r="HLS121" s="6"/>
      <c r="HLT121" s="6"/>
      <c r="HLU121" s="6"/>
      <c r="HLV121" s="6"/>
      <c r="HLW121" s="6"/>
      <c r="HLX121" s="6"/>
      <c r="HLY121" s="6"/>
      <c r="HLZ121" s="6"/>
      <c r="HMA121" s="6"/>
      <c r="HMB121" s="6"/>
      <c r="HMC121" s="6"/>
      <c r="HMD121" s="6"/>
      <c r="HME121" s="6"/>
      <c r="HMF121" s="6"/>
      <c r="HMG121" s="6"/>
      <c r="HMH121" s="6"/>
      <c r="HMI121" s="6"/>
      <c r="HMJ121" s="6"/>
      <c r="HMK121" s="6"/>
      <c r="HML121" s="6"/>
      <c r="HMM121" s="6"/>
      <c r="HMN121" s="6"/>
      <c r="HMO121" s="6"/>
      <c r="HMP121" s="6"/>
      <c r="HMQ121" s="6"/>
      <c r="HMR121" s="6"/>
      <c r="HMS121" s="6"/>
      <c r="HMT121" s="6"/>
      <c r="HMU121" s="6"/>
      <c r="HMV121" s="6"/>
      <c r="HMW121" s="6"/>
      <c r="HMX121" s="6"/>
      <c r="HMY121" s="6"/>
      <c r="HMZ121" s="6"/>
      <c r="HNA121" s="6"/>
      <c r="HNB121" s="6"/>
      <c r="HNC121" s="6"/>
      <c r="HND121" s="6"/>
      <c r="HNE121" s="6"/>
      <c r="HNF121" s="6"/>
      <c r="HNG121" s="6"/>
      <c r="HNH121" s="6"/>
      <c r="HNI121" s="6"/>
      <c r="HNJ121" s="6"/>
      <c r="HNK121" s="6"/>
      <c r="HNL121" s="6"/>
      <c r="HNM121" s="6"/>
      <c r="HNN121" s="6"/>
      <c r="HNO121" s="6"/>
      <c r="HNP121" s="6"/>
      <c r="HNQ121" s="6"/>
      <c r="HNR121" s="6"/>
      <c r="HNS121" s="6"/>
      <c r="HNT121" s="6"/>
      <c r="HNU121" s="6"/>
      <c r="HNV121" s="6"/>
      <c r="HNW121" s="6"/>
      <c r="HNX121" s="6"/>
      <c r="HNY121" s="6"/>
      <c r="HNZ121" s="6"/>
      <c r="HOA121" s="6"/>
      <c r="HOB121" s="6"/>
      <c r="HOC121" s="6"/>
      <c r="HOD121" s="6"/>
      <c r="HOE121" s="6"/>
      <c r="HOF121" s="6"/>
      <c r="HOG121" s="6"/>
      <c r="HOH121" s="6"/>
      <c r="HOI121" s="6"/>
      <c r="HOJ121" s="6"/>
      <c r="HOK121" s="6"/>
      <c r="HOL121" s="6"/>
      <c r="HOM121" s="6"/>
      <c r="HON121" s="6"/>
      <c r="HOO121" s="6"/>
      <c r="HOP121" s="6"/>
      <c r="HOQ121" s="6"/>
      <c r="HOR121" s="6"/>
      <c r="HOS121" s="6"/>
      <c r="HOT121" s="6"/>
      <c r="HOU121" s="6"/>
      <c r="HOV121" s="6"/>
      <c r="HOW121" s="6"/>
      <c r="HOX121" s="6"/>
      <c r="HOY121" s="6"/>
      <c r="HOZ121" s="6"/>
      <c r="HPA121" s="6"/>
      <c r="HPB121" s="6"/>
      <c r="HPC121" s="6"/>
      <c r="HPD121" s="6"/>
      <c r="HPE121" s="6"/>
      <c r="HPF121" s="6"/>
      <c r="HPG121" s="6"/>
      <c r="HPH121" s="6"/>
      <c r="HPI121" s="6"/>
      <c r="HPJ121" s="6"/>
      <c r="HPK121" s="6"/>
      <c r="HPL121" s="6"/>
      <c r="HPM121" s="6"/>
      <c r="HPN121" s="6"/>
      <c r="HPO121" s="6"/>
      <c r="HPP121" s="6"/>
      <c r="HPQ121" s="6"/>
      <c r="HPR121" s="6"/>
      <c r="HPS121" s="6"/>
      <c r="HPT121" s="6"/>
      <c r="HPU121" s="6"/>
      <c r="HPV121" s="6"/>
      <c r="HPW121" s="6"/>
      <c r="HPX121" s="6"/>
      <c r="HPY121" s="6"/>
      <c r="HPZ121" s="6"/>
      <c r="HQA121" s="6"/>
      <c r="HQB121" s="6"/>
      <c r="HQC121" s="6"/>
      <c r="HQD121" s="6"/>
      <c r="HQE121" s="6"/>
      <c r="HQF121" s="6"/>
      <c r="HQG121" s="6"/>
      <c r="HQH121" s="6"/>
      <c r="HQI121" s="6"/>
      <c r="HQJ121" s="6"/>
      <c r="HQK121" s="6"/>
      <c r="HQL121" s="6"/>
      <c r="HQM121" s="6"/>
      <c r="HQN121" s="6"/>
      <c r="HQO121" s="6"/>
      <c r="HQP121" s="6"/>
      <c r="HQQ121" s="6"/>
      <c r="HQR121" s="6"/>
      <c r="HQS121" s="6"/>
      <c r="HQT121" s="6"/>
      <c r="HQU121" s="6"/>
      <c r="HQV121" s="6"/>
      <c r="HQW121" s="6"/>
      <c r="HQX121" s="6"/>
      <c r="HQY121" s="6"/>
      <c r="HQZ121" s="6"/>
      <c r="HRA121" s="6"/>
      <c r="HRB121" s="6"/>
      <c r="HRC121" s="6"/>
      <c r="HRD121" s="6"/>
      <c r="HRE121" s="6"/>
      <c r="HRF121" s="6"/>
      <c r="HRG121" s="6"/>
      <c r="HRH121" s="6"/>
      <c r="HRI121" s="6"/>
      <c r="HRJ121" s="6"/>
      <c r="HRK121" s="6"/>
      <c r="HRL121" s="6"/>
      <c r="HRM121" s="6"/>
      <c r="HRN121" s="6"/>
      <c r="HRO121" s="6"/>
      <c r="HRP121" s="6"/>
      <c r="HRQ121" s="6"/>
      <c r="HRR121" s="6"/>
      <c r="HRS121" s="6"/>
      <c r="HRT121" s="6"/>
      <c r="HRU121" s="6"/>
      <c r="HRV121" s="6"/>
      <c r="HRW121" s="6"/>
      <c r="HRX121" s="6"/>
      <c r="HRY121" s="6"/>
      <c r="HRZ121" s="6"/>
      <c r="HSA121" s="6"/>
      <c r="HSB121" s="6"/>
      <c r="HSC121" s="6"/>
      <c r="HSD121" s="6"/>
      <c r="HSE121" s="6"/>
      <c r="HSF121" s="6"/>
      <c r="HSG121" s="6"/>
      <c r="HSH121" s="6"/>
      <c r="HSI121" s="6"/>
      <c r="HSJ121" s="6"/>
      <c r="HSK121" s="6"/>
      <c r="HSL121" s="6"/>
      <c r="HSM121" s="6"/>
      <c r="HSN121" s="6"/>
      <c r="HSO121" s="6"/>
      <c r="HSP121" s="6"/>
      <c r="HSQ121" s="6"/>
      <c r="HSR121" s="6"/>
      <c r="HSS121" s="6"/>
      <c r="HST121" s="6"/>
      <c r="HSU121" s="6"/>
      <c r="HSV121" s="6"/>
      <c r="HSW121" s="6"/>
      <c r="HSX121" s="6"/>
      <c r="HSY121" s="6"/>
      <c r="HSZ121" s="6"/>
      <c r="HTA121" s="6"/>
      <c r="HTB121" s="6"/>
      <c r="HTC121" s="6"/>
      <c r="HTD121" s="6"/>
      <c r="HTE121" s="6"/>
      <c r="HTF121" s="6"/>
      <c r="HTG121" s="6"/>
      <c r="HTH121" s="6"/>
      <c r="HTI121" s="6"/>
      <c r="HTJ121" s="6"/>
      <c r="HTK121" s="6"/>
      <c r="HTL121" s="6"/>
      <c r="HTM121" s="6"/>
      <c r="HTN121" s="6"/>
      <c r="HTO121" s="6"/>
      <c r="HTP121" s="6"/>
      <c r="HTQ121" s="6"/>
      <c r="HTR121" s="6"/>
      <c r="HTS121" s="6"/>
      <c r="HTT121" s="6"/>
      <c r="HTU121" s="6"/>
      <c r="HTV121" s="6"/>
      <c r="HTW121" s="6"/>
      <c r="HTX121" s="6"/>
      <c r="HTY121" s="6"/>
      <c r="HTZ121" s="6"/>
      <c r="HUA121" s="6"/>
      <c r="HUB121" s="6"/>
      <c r="HUC121" s="6"/>
      <c r="HUD121" s="6"/>
      <c r="HUE121" s="6"/>
      <c r="HUF121" s="6"/>
      <c r="HUG121" s="6"/>
      <c r="HUH121" s="6"/>
      <c r="HUI121" s="6"/>
      <c r="HUJ121" s="6"/>
      <c r="HUK121" s="6"/>
      <c r="HUL121" s="6"/>
      <c r="HUM121" s="6"/>
      <c r="HUN121" s="6"/>
      <c r="HUO121" s="6"/>
      <c r="HUP121" s="6"/>
      <c r="HUQ121" s="6"/>
      <c r="HUR121" s="6"/>
      <c r="HUS121" s="6"/>
      <c r="HUT121" s="6"/>
      <c r="HUU121" s="6"/>
      <c r="HUV121" s="6"/>
      <c r="HUW121" s="6"/>
      <c r="HUX121" s="6"/>
      <c r="HUY121" s="6"/>
      <c r="HUZ121" s="6"/>
      <c r="HVA121" s="6"/>
      <c r="HVB121" s="6"/>
      <c r="HVC121" s="6"/>
      <c r="HVD121" s="6"/>
      <c r="HVE121" s="6"/>
      <c r="HVF121" s="6"/>
      <c r="HVG121" s="6"/>
      <c r="HVH121" s="6"/>
      <c r="HVI121" s="6"/>
      <c r="HVJ121" s="6"/>
      <c r="HVK121" s="6"/>
      <c r="HVL121" s="6"/>
      <c r="HVM121" s="6"/>
      <c r="HVN121" s="6"/>
      <c r="HVO121" s="6"/>
      <c r="HVP121" s="6"/>
      <c r="HVQ121" s="6"/>
      <c r="HVR121" s="6"/>
      <c r="HVS121" s="6"/>
      <c r="HVT121" s="6"/>
      <c r="HVU121" s="6"/>
      <c r="HVV121" s="6"/>
      <c r="HVW121" s="6"/>
      <c r="HVX121" s="6"/>
      <c r="HVY121" s="6"/>
      <c r="HVZ121" s="6"/>
      <c r="HWA121" s="6"/>
      <c r="HWB121" s="6"/>
      <c r="HWC121" s="6"/>
      <c r="HWD121" s="6"/>
      <c r="HWE121" s="6"/>
      <c r="HWF121" s="6"/>
      <c r="HWG121" s="6"/>
      <c r="HWH121" s="6"/>
      <c r="HWI121" s="6"/>
      <c r="HWJ121" s="6"/>
      <c r="HWK121" s="6"/>
      <c r="HWL121" s="6"/>
      <c r="HWM121" s="6"/>
      <c r="HWN121" s="6"/>
      <c r="HWO121" s="6"/>
      <c r="HWP121" s="6"/>
      <c r="HWQ121" s="6"/>
      <c r="HWR121" s="6"/>
      <c r="HWS121" s="6"/>
      <c r="HWT121" s="6"/>
      <c r="HWU121" s="6"/>
      <c r="HWV121" s="6"/>
      <c r="HWW121" s="6"/>
      <c r="HWX121" s="6"/>
      <c r="HWY121" s="6"/>
      <c r="HWZ121" s="6"/>
      <c r="HXA121" s="6"/>
      <c r="HXB121" s="6"/>
      <c r="HXC121" s="6"/>
      <c r="HXD121" s="6"/>
      <c r="HXE121" s="6"/>
      <c r="HXF121" s="6"/>
      <c r="HXG121" s="6"/>
      <c r="HXH121" s="6"/>
      <c r="HXI121" s="6"/>
      <c r="HXJ121" s="6"/>
      <c r="HXK121" s="6"/>
      <c r="HXL121" s="6"/>
      <c r="HXM121" s="6"/>
      <c r="HXN121" s="6"/>
      <c r="HXO121" s="6"/>
      <c r="HXP121" s="6"/>
      <c r="HXQ121" s="6"/>
      <c r="HXR121" s="6"/>
      <c r="HXS121" s="6"/>
      <c r="HXT121" s="6"/>
      <c r="HXU121" s="6"/>
      <c r="HXV121" s="6"/>
      <c r="HXW121" s="6"/>
      <c r="HXX121" s="6"/>
      <c r="HXY121" s="6"/>
      <c r="HXZ121" s="6"/>
      <c r="HYA121" s="6"/>
      <c r="HYB121" s="6"/>
      <c r="HYC121" s="6"/>
      <c r="HYD121" s="6"/>
      <c r="HYE121" s="6"/>
      <c r="HYF121" s="6"/>
      <c r="HYG121" s="6"/>
      <c r="HYH121" s="6"/>
      <c r="HYI121" s="6"/>
      <c r="HYJ121" s="6"/>
      <c r="HYK121" s="6"/>
      <c r="HYL121" s="6"/>
      <c r="HYM121" s="6"/>
      <c r="HYN121" s="6"/>
      <c r="HYO121" s="6"/>
      <c r="HYP121" s="6"/>
      <c r="HYQ121" s="6"/>
      <c r="HYR121" s="6"/>
      <c r="HYS121" s="6"/>
      <c r="HYT121" s="6"/>
      <c r="HYU121" s="6"/>
      <c r="HYV121" s="6"/>
      <c r="HYW121" s="6"/>
      <c r="HYX121" s="6"/>
      <c r="HYY121" s="6"/>
      <c r="HYZ121" s="6"/>
      <c r="HZA121" s="6"/>
      <c r="HZB121" s="6"/>
      <c r="HZC121" s="6"/>
      <c r="HZD121" s="6"/>
      <c r="HZE121" s="6"/>
      <c r="HZF121" s="6"/>
      <c r="HZG121" s="6"/>
      <c r="HZH121" s="6"/>
      <c r="HZI121" s="6"/>
      <c r="HZJ121" s="6"/>
      <c r="HZK121" s="6"/>
      <c r="HZL121" s="6"/>
      <c r="HZM121" s="6"/>
      <c r="HZN121" s="6"/>
      <c r="HZO121" s="6"/>
      <c r="HZP121" s="6"/>
      <c r="HZQ121" s="6"/>
      <c r="HZR121" s="6"/>
      <c r="HZS121" s="6"/>
      <c r="HZT121" s="6"/>
      <c r="HZU121" s="6"/>
      <c r="HZV121" s="6"/>
      <c r="HZW121" s="6"/>
      <c r="HZX121" s="6"/>
      <c r="HZY121" s="6"/>
      <c r="HZZ121" s="6"/>
      <c r="IAA121" s="6"/>
      <c r="IAB121" s="6"/>
      <c r="IAC121" s="6"/>
      <c r="IAD121" s="6"/>
      <c r="IAE121" s="6"/>
      <c r="IAF121" s="6"/>
      <c r="IAG121" s="6"/>
      <c r="IAH121" s="6"/>
      <c r="IAI121" s="6"/>
      <c r="IAJ121" s="6"/>
      <c r="IAK121" s="6"/>
      <c r="IAL121" s="6"/>
      <c r="IAM121" s="6"/>
      <c r="IAN121" s="6"/>
      <c r="IAO121" s="6"/>
      <c r="IAP121" s="6"/>
      <c r="IAQ121" s="6"/>
      <c r="IAR121" s="6"/>
      <c r="IAS121" s="6"/>
      <c r="IAT121" s="6"/>
      <c r="IAU121" s="6"/>
      <c r="IAV121" s="6"/>
      <c r="IAW121" s="6"/>
      <c r="IAX121" s="6"/>
      <c r="IAY121" s="6"/>
      <c r="IAZ121" s="6"/>
      <c r="IBA121" s="6"/>
      <c r="IBB121" s="6"/>
      <c r="IBC121" s="6"/>
      <c r="IBD121" s="6"/>
      <c r="IBE121" s="6"/>
      <c r="IBF121" s="6"/>
      <c r="IBG121" s="6"/>
      <c r="IBH121" s="6"/>
      <c r="IBI121" s="6"/>
      <c r="IBJ121" s="6"/>
      <c r="IBK121" s="6"/>
      <c r="IBL121" s="6"/>
      <c r="IBM121" s="6"/>
      <c r="IBN121" s="6"/>
      <c r="IBO121" s="6"/>
      <c r="IBP121" s="6"/>
      <c r="IBQ121" s="6"/>
      <c r="IBR121" s="6"/>
      <c r="IBS121" s="6"/>
      <c r="IBT121" s="6"/>
      <c r="IBU121" s="6"/>
      <c r="IBV121" s="6"/>
      <c r="IBW121" s="6"/>
      <c r="IBX121" s="6"/>
      <c r="IBY121" s="6"/>
      <c r="IBZ121" s="6"/>
      <c r="ICA121" s="6"/>
      <c r="ICB121" s="6"/>
      <c r="ICC121" s="6"/>
      <c r="ICD121" s="6"/>
      <c r="ICE121" s="6"/>
      <c r="ICF121" s="6"/>
      <c r="ICG121" s="6"/>
      <c r="ICH121" s="6"/>
      <c r="ICI121" s="6"/>
      <c r="ICJ121" s="6"/>
      <c r="ICK121" s="6"/>
      <c r="ICL121" s="6"/>
      <c r="ICM121" s="6"/>
      <c r="ICN121" s="6"/>
      <c r="ICO121" s="6"/>
      <c r="ICP121" s="6"/>
      <c r="ICQ121" s="6"/>
      <c r="ICR121" s="6"/>
      <c r="ICS121" s="6"/>
      <c r="ICT121" s="6"/>
      <c r="ICU121" s="6"/>
      <c r="ICV121" s="6"/>
      <c r="ICW121" s="6"/>
      <c r="ICX121" s="6"/>
      <c r="ICY121" s="6"/>
      <c r="ICZ121" s="6"/>
      <c r="IDA121" s="6"/>
      <c r="IDB121" s="6"/>
      <c r="IDC121" s="6"/>
      <c r="IDD121" s="6"/>
      <c r="IDE121" s="6"/>
      <c r="IDF121" s="6"/>
      <c r="IDG121" s="6"/>
      <c r="IDH121" s="6"/>
      <c r="IDI121" s="6"/>
      <c r="IDJ121" s="6"/>
      <c r="IDK121" s="6"/>
      <c r="IDL121" s="6"/>
      <c r="IDM121" s="6"/>
      <c r="IDN121" s="6"/>
      <c r="IDO121" s="6"/>
      <c r="IDP121" s="6"/>
      <c r="IDQ121" s="6"/>
      <c r="IDR121" s="6"/>
      <c r="IDS121" s="6"/>
      <c r="IDT121" s="6"/>
      <c r="IDU121" s="6"/>
      <c r="IDV121" s="6"/>
      <c r="IDW121" s="6"/>
      <c r="IDX121" s="6"/>
      <c r="IDY121" s="6"/>
      <c r="IDZ121" s="6"/>
      <c r="IEA121" s="6"/>
      <c r="IEB121" s="6"/>
      <c r="IEC121" s="6"/>
      <c r="IED121" s="6"/>
      <c r="IEE121" s="6"/>
      <c r="IEF121" s="6"/>
      <c r="IEG121" s="6"/>
      <c r="IEH121" s="6"/>
      <c r="IEI121" s="6"/>
      <c r="IEJ121" s="6"/>
      <c r="IEK121" s="6"/>
      <c r="IEL121" s="6"/>
      <c r="IEM121" s="6"/>
      <c r="IEN121" s="6"/>
      <c r="IEO121" s="6"/>
      <c r="IEP121" s="6"/>
      <c r="IEQ121" s="6"/>
      <c r="IER121" s="6"/>
      <c r="IES121" s="6"/>
      <c r="IET121" s="6"/>
      <c r="IEU121" s="6"/>
      <c r="IEV121" s="6"/>
      <c r="IEW121" s="6"/>
      <c r="IEX121" s="6"/>
      <c r="IEY121" s="6"/>
      <c r="IEZ121" s="6"/>
      <c r="IFA121" s="6"/>
      <c r="IFB121" s="6"/>
      <c r="IFC121" s="6"/>
      <c r="IFD121" s="6"/>
      <c r="IFE121" s="6"/>
      <c r="IFF121" s="6"/>
      <c r="IFG121" s="6"/>
      <c r="IFH121" s="6"/>
      <c r="IFI121" s="6"/>
      <c r="IFJ121" s="6"/>
      <c r="IFK121" s="6"/>
      <c r="IFL121" s="6"/>
      <c r="IFM121" s="6"/>
      <c r="IFN121" s="6"/>
      <c r="IFO121" s="6"/>
      <c r="IFP121" s="6"/>
      <c r="IFQ121" s="6"/>
      <c r="IFR121" s="6"/>
      <c r="IFS121" s="6"/>
      <c r="IFT121" s="6"/>
      <c r="IFU121" s="6"/>
      <c r="IFV121" s="6"/>
      <c r="IFW121" s="6"/>
      <c r="IFX121" s="6"/>
      <c r="IFY121" s="6"/>
      <c r="IFZ121" s="6"/>
      <c r="IGA121" s="6"/>
      <c r="IGB121" s="6"/>
      <c r="IGC121" s="6"/>
      <c r="IGD121" s="6"/>
      <c r="IGE121" s="6"/>
      <c r="IGF121" s="6"/>
      <c r="IGG121" s="6"/>
      <c r="IGH121" s="6"/>
      <c r="IGI121" s="6"/>
      <c r="IGJ121" s="6"/>
      <c r="IGK121" s="6"/>
      <c r="IGL121" s="6"/>
      <c r="IGM121" s="6"/>
      <c r="IGN121" s="6"/>
      <c r="IGO121" s="6"/>
      <c r="IGP121" s="6"/>
      <c r="IGQ121" s="6"/>
      <c r="IGR121" s="6"/>
      <c r="IGS121" s="6"/>
      <c r="IGT121" s="6"/>
      <c r="IGU121" s="6"/>
      <c r="IGV121" s="6"/>
      <c r="IGW121" s="6"/>
      <c r="IGX121" s="6"/>
      <c r="IGY121" s="6"/>
      <c r="IGZ121" s="6"/>
      <c r="IHA121" s="6"/>
      <c r="IHB121" s="6"/>
      <c r="IHC121" s="6"/>
      <c r="IHD121" s="6"/>
      <c r="IHE121" s="6"/>
      <c r="IHF121" s="6"/>
      <c r="IHG121" s="6"/>
      <c r="IHH121" s="6"/>
      <c r="IHI121" s="6"/>
      <c r="IHJ121" s="6"/>
      <c r="IHK121" s="6"/>
      <c r="IHL121" s="6"/>
      <c r="IHM121" s="6"/>
      <c r="IHN121" s="6"/>
      <c r="IHO121" s="6"/>
      <c r="IHP121" s="6"/>
      <c r="IHQ121" s="6"/>
      <c r="IHR121" s="6"/>
      <c r="IHS121" s="6"/>
      <c r="IHT121" s="6"/>
      <c r="IHU121" s="6"/>
      <c r="IHV121" s="6"/>
      <c r="IHW121" s="6"/>
      <c r="IHX121" s="6"/>
      <c r="IHY121" s="6"/>
      <c r="IHZ121" s="6"/>
      <c r="IIA121" s="6"/>
      <c r="IIB121" s="6"/>
      <c r="IIC121" s="6"/>
      <c r="IID121" s="6"/>
      <c r="IIE121" s="6"/>
      <c r="IIF121" s="6"/>
      <c r="IIG121" s="6"/>
      <c r="IIH121" s="6"/>
      <c r="III121" s="6"/>
      <c r="IIJ121" s="6"/>
      <c r="IIK121" s="6"/>
      <c r="IIL121" s="6"/>
      <c r="IIM121" s="6"/>
      <c r="IIN121" s="6"/>
      <c r="IIO121" s="6"/>
      <c r="IIP121" s="6"/>
      <c r="IIQ121" s="6"/>
      <c r="IIR121" s="6"/>
      <c r="IIS121" s="6"/>
      <c r="IIT121" s="6"/>
      <c r="IIU121" s="6"/>
      <c r="IIV121" s="6"/>
      <c r="IIW121" s="6"/>
      <c r="IIX121" s="6"/>
      <c r="IIY121" s="6"/>
      <c r="IIZ121" s="6"/>
      <c r="IJA121" s="6"/>
      <c r="IJB121" s="6"/>
      <c r="IJC121" s="6"/>
      <c r="IJD121" s="6"/>
      <c r="IJE121" s="6"/>
      <c r="IJF121" s="6"/>
      <c r="IJG121" s="6"/>
      <c r="IJH121" s="6"/>
      <c r="IJI121" s="6"/>
      <c r="IJJ121" s="6"/>
      <c r="IJK121" s="6"/>
      <c r="IJL121" s="6"/>
      <c r="IJM121" s="6"/>
      <c r="IJN121" s="6"/>
      <c r="IJO121" s="6"/>
      <c r="IJP121" s="6"/>
      <c r="IJQ121" s="6"/>
      <c r="IJR121" s="6"/>
      <c r="IJS121" s="6"/>
      <c r="IJT121" s="6"/>
      <c r="IJU121" s="6"/>
      <c r="IJV121" s="6"/>
      <c r="IJW121" s="6"/>
      <c r="IJX121" s="6"/>
      <c r="IJY121" s="6"/>
      <c r="IJZ121" s="6"/>
      <c r="IKA121" s="6"/>
      <c r="IKB121" s="6"/>
      <c r="IKC121" s="6"/>
      <c r="IKD121" s="6"/>
      <c r="IKE121" s="6"/>
      <c r="IKF121" s="6"/>
      <c r="IKG121" s="6"/>
      <c r="IKH121" s="6"/>
      <c r="IKI121" s="6"/>
      <c r="IKJ121" s="6"/>
      <c r="IKK121" s="6"/>
      <c r="IKL121" s="6"/>
      <c r="IKM121" s="6"/>
      <c r="IKN121" s="6"/>
      <c r="IKO121" s="6"/>
      <c r="IKP121" s="6"/>
      <c r="IKQ121" s="6"/>
      <c r="IKR121" s="6"/>
      <c r="IKS121" s="6"/>
      <c r="IKT121" s="6"/>
      <c r="IKU121" s="6"/>
      <c r="IKV121" s="6"/>
      <c r="IKW121" s="6"/>
      <c r="IKX121" s="6"/>
      <c r="IKY121" s="6"/>
      <c r="IKZ121" s="6"/>
      <c r="ILA121" s="6"/>
      <c r="ILB121" s="6"/>
      <c r="ILC121" s="6"/>
      <c r="ILD121" s="6"/>
      <c r="ILE121" s="6"/>
      <c r="ILF121" s="6"/>
      <c r="ILG121" s="6"/>
      <c r="ILH121" s="6"/>
      <c r="ILI121" s="6"/>
      <c r="ILJ121" s="6"/>
      <c r="ILK121" s="6"/>
      <c r="ILL121" s="6"/>
      <c r="ILM121" s="6"/>
      <c r="ILN121" s="6"/>
      <c r="ILO121" s="6"/>
      <c r="ILP121" s="6"/>
      <c r="ILQ121" s="6"/>
      <c r="ILR121" s="6"/>
      <c r="ILS121" s="6"/>
      <c r="ILT121" s="6"/>
      <c r="ILU121" s="6"/>
      <c r="ILV121" s="6"/>
      <c r="ILW121" s="6"/>
      <c r="ILX121" s="6"/>
      <c r="ILY121" s="6"/>
      <c r="ILZ121" s="6"/>
      <c r="IMA121" s="6"/>
      <c r="IMB121" s="6"/>
      <c r="IMC121" s="6"/>
      <c r="IMD121" s="6"/>
      <c r="IME121" s="6"/>
      <c r="IMF121" s="6"/>
      <c r="IMG121" s="6"/>
      <c r="IMH121" s="6"/>
      <c r="IMI121" s="6"/>
      <c r="IMJ121" s="6"/>
      <c r="IMK121" s="6"/>
      <c r="IML121" s="6"/>
      <c r="IMM121" s="6"/>
      <c r="IMN121" s="6"/>
      <c r="IMO121" s="6"/>
      <c r="IMP121" s="6"/>
      <c r="IMQ121" s="6"/>
      <c r="IMR121" s="6"/>
      <c r="IMS121" s="6"/>
      <c r="IMT121" s="6"/>
      <c r="IMU121" s="6"/>
      <c r="IMV121" s="6"/>
      <c r="IMW121" s="6"/>
      <c r="IMX121" s="6"/>
      <c r="IMY121" s="6"/>
      <c r="IMZ121" s="6"/>
      <c r="INA121" s="6"/>
      <c r="INB121" s="6"/>
      <c r="INC121" s="6"/>
      <c r="IND121" s="6"/>
      <c r="INE121" s="6"/>
      <c r="INF121" s="6"/>
      <c r="ING121" s="6"/>
      <c r="INH121" s="6"/>
      <c r="INI121" s="6"/>
      <c r="INJ121" s="6"/>
      <c r="INK121" s="6"/>
      <c r="INL121" s="6"/>
      <c r="INM121" s="6"/>
      <c r="INN121" s="6"/>
      <c r="INO121" s="6"/>
      <c r="INP121" s="6"/>
      <c r="INQ121" s="6"/>
      <c r="INR121" s="6"/>
      <c r="INS121" s="6"/>
      <c r="INT121" s="6"/>
      <c r="INU121" s="6"/>
      <c r="INV121" s="6"/>
      <c r="INW121" s="6"/>
      <c r="INX121" s="6"/>
      <c r="INY121" s="6"/>
      <c r="INZ121" s="6"/>
      <c r="IOA121" s="6"/>
      <c r="IOB121" s="6"/>
      <c r="IOC121" s="6"/>
      <c r="IOD121" s="6"/>
      <c r="IOE121" s="6"/>
      <c r="IOF121" s="6"/>
      <c r="IOG121" s="6"/>
      <c r="IOH121" s="6"/>
      <c r="IOI121" s="6"/>
      <c r="IOJ121" s="6"/>
      <c r="IOK121" s="6"/>
      <c r="IOL121" s="6"/>
      <c r="IOM121" s="6"/>
      <c r="ION121" s="6"/>
      <c r="IOO121" s="6"/>
      <c r="IOP121" s="6"/>
      <c r="IOQ121" s="6"/>
      <c r="IOR121" s="6"/>
      <c r="IOS121" s="6"/>
      <c r="IOT121" s="6"/>
      <c r="IOU121" s="6"/>
      <c r="IOV121" s="6"/>
      <c r="IOW121" s="6"/>
      <c r="IOX121" s="6"/>
      <c r="IOY121" s="6"/>
      <c r="IOZ121" s="6"/>
      <c r="IPA121" s="6"/>
      <c r="IPB121" s="6"/>
      <c r="IPC121" s="6"/>
      <c r="IPD121" s="6"/>
      <c r="IPE121" s="6"/>
      <c r="IPF121" s="6"/>
      <c r="IPG121" s="6"/>
      <c r="IPH121" s="6"/>
      <c r="IPI121" s="6"/>
      <c r="IPJ121" s="6"/>
      <c r="IPK121" s="6"/>
      <c r="IPL121" s="6"/>
      <c r="IPM121" s="6"/>
      <c r="IPN121" s="6"/>
      <c r="IPO121" s="6"/>
      <c r="IPP121" s="6"/>
      <c r="IPQ121" s="6"/>
      <c r="IPR121" s="6"/>
      <c r="IPS121" s="6"/>
      <c r="IPT121" s="6"/>
      <c r="IPU121" s="6"/>
      <c r="IPV121" s="6"/>
      <c r="IPW121" s="6"/>
      <c r="IPX121" s="6"/>
      <c r="IPY121" s="6"/>
      <c r="IPZ121" s="6"/>
      <c r="IQA121" s="6"/>
      <c r="IQB121" s="6"/>
      <c r="IQC121" s="6"/>
      <c r="IQD121" s="6"/>
      <c r="IQE121" s="6"/>
      <c r="IQF121" s="6"/>
      <c r="IQG121" s="6"/>
      <c r="IQH121" s="6"/>
      <c r="IQI121" s="6"/>
      <c r="IQJ121" s="6"/>
      <c r="IQK121" s="6"/>
      <c r="IQL121" s="6"/>
      <c r="IQM121" s="6"/>
      <c r="IQN121" s="6"/>
      <c r="IQO121" s="6"/>
      <c r="IQP121" s="6"/>
      <c r="IQQ121" s="6"/>
      <c r="IQR121" s="6"/>
      <c r="IQS121" s="6"/>
      <c r="IQT121" s="6"/>
      <c r="IQU121" s="6"/>
      <c r="IQV121" s="6"/>
      <c r="IQW121" s="6"/>
      <c r="IQX121" s="6"/>
      <c r="IQY121" s="6"/>
      <c r="IQZ121" s="6"/>
      <c r="IRA121" s="6"/>
      <c r="IRB121" s="6"/>
      <c r="IRC121" s="6"/>
      <c r="IRD121" s="6"/>
      <c r="IRE121" s="6"/>
      <c r="IRF121" s="6"/>
      <c r="IRG121" s="6"/>
      <c r="IRH121" s="6"/>
      <c r="IRI121" s="6"/>
      <c r="IRJ121" s="6"/>
      <c r="IRK121" s="6"/>
      <c r="IRL121" s="6"/>
      <c r="IRM121" s="6"/>
      <c r="IRN121" s="6"/>
      <c r="IRO121" s="6"/>
      <c r="IRP121" s="6"/>
      <c r="IRQ121" s="6"/>
      <c r="IRR121" s="6"/>
      <c r="IRS121" s="6"/>
      <c r="IRT121" s="6"/>
      <c r="IRU121" s="6"/>
      <c r="IRV121" s="6"/>
      <c r="IRW121" s="6"/>
      <c r="IRX121" s="6"/>
      <c r="IRY121" s="6"/>
      <c r="IRZ121" s="6"/>
      <c r="ISA121" s="6"/>
      <c r="ISB121" s="6"/>
      <c r="ISC121" s="6"/>
      <c r="ISD121" s="6"/>
      <c r="ISE121" s="6"/>
      <c r="ISF121" s="6"/>
      <c r="ISG121" s="6"/>
      <c r="ISH121" s="6"/>
      <c r="ISI121" s="6"/>
      <c r="ISJ121" s="6"/>
      <c r="ISK121" s="6"/>
      <c r="ISL121" s="6"/>
      <c r="ISM121" s="6"/>
      <c r="ISN121" s="6"/>
      <c r="ISO121" s="6"/>
      <c r="ISP121" s="6"/>
      <c r="ISQ121" s="6"/>
      <c r="ISR121" s="6"/>
      <c r="ISS121" s="6"/>
      <c r="IST121" s="6"/>
      <c r="ISU121" s="6"/>
      <c r="ISV121" s="6"/>
      <c r="ISW121" s="6"/>
      <c r="ISX121" s="6"/>
      <c r="ISY121" s="6"/>
      <c r="ISZ121" s="6"/>
      <c r="ITA121" s="6"/>
      <c r="ITB121" s="6"/>
      <c r="ITC121" s="6"/>
      <c r="ITD121" s="6"/>
      <c r="ITE121" s="6"/>
      <c r="ITF121" s="6"/>
      <c r="ITG121" s="6"/>
      <c r="ITH121" s="6"/>
      <c r="ITI121" s="6"/>
      <c r="ITJ121" s="6"/>
      <c r="ITK121" s="6"/>
      <c r="ITL121" s="6"/>
      <c r="ITM121" s="6"/>
      <c r="ITN121" s="6"/>
      <c r="ITO121" s="6"/>
      <c r="ITP121" s="6"/>
      <c r="ITQ121" s="6"/>
      <c r="ITR121" s="6"/>
      <c r="ITS121" s="6"/>
      <c r="ITT121" s="6"/>
      <c r="ITU121" s="6"/>
      <c r="ITV121" s="6"/>
      <c r="ITW121" s="6"/>
      <c r="ITX121" s="6"/>
      <c r="ITY121" s="6"/>
      <c r="ITZ121" s="6"/>
      <c r="IUA121" s="6"/>
      <c r="IUB121" s="6"/>
      <c r="IUC121" s="6"/>
      <c r="IUD121" s="6"/>
      <c r="IUE121" s="6"/>
      <c r="IUF121" s="6"/>
      <c r="IUG121" s="6"/>
      <c r="IUH121" s="6"/>
      <c r="IUI121" s="6"/>
      <c r="IUJ121" s="6"/>
      <c r="IUK121" s="6"/>
      <c r="IUL121" s="6"/>
      <c r="IUM121" s="6"/>
      <c r="IUN121" s="6"/>
      <c r="IUO121" s="6"/>
      <c r="IUP121" s="6"/>
      <c r="IUQ121" s="6"/>
      <c r="IUR121" s="6"/>
      <c r="IUS121" s="6"/>
      <c r="IUT121" s="6"/>
      <c r="IUU121" s="6"/>
      <c r="IUV121" s="6"/>
      <c r="IUW121" s="6"/>
      <c r="IUX121" s="6"/>
      <c r="IUY121" s="6"/>
      <c r="IUZ121" s="6"/>
      <c r="IVA121" s="6"/>
      <c r="IVB121" s="6"/>
      <c r="IVC121" s="6"/>
      <c r="IVD121" s="6"/>
      <c r="IVE121" s="6"/>
      <c r="IVF121" s="6"/>
      <c r="IVG121" s="6"/>
      <c r="IVH121" s="6"/>
      <c r="IVI121" s="6"/>
      <c r="IVJ121" s="6"/>
      <c r="IVK121" s="6"/>
      <c r="IVL121" s="6"/>
      <c r="IVM121" s="6"/>
      <c r="IVN121" s="6"/>
      <c r="IVO121" s="6"/>
      <c r="IVP121" s="6"/>
      <c r="IVQ121" s="6"/>
      <c r="IVR121" s="6"/>
      <c r="IVS121" s="6"/>
      <c r="IVT121" s="6"/>
      <c r="IVU121" s="6"/>
      <c r="IVV121" s="6"/>
      <c r="IVW121" s="6"/>
      <c r="IVX121" s="6"/>
      <c r="IVY121" s="6"/>
      <c r="IVZ121" s="6"/>
      <c r="IWA121" s="6"/>
      <c r="IWB121" s="6"/>
      <c r="IWC121" s="6"/>
      <c r="IWD121" s="6"/>
      <c r="IWE121" s="6"/>
      <c r="IWF121" s="6"/>
      <c r="IWG121" s="6"/>
      <c r="IWH121" s="6"/>
      <c r="IWI121" s="6"/>
      <c r="IWJ121" s="6"/>
      <c r="IWK121" s="6"/>
      <c r="IWL121" s="6"/>
      <c r="IWM121" s="6"/>
      <c r="IWN121" s="6"/>
      <c r="IWO121" s="6"/>
      <c r="IWP121" s="6"/>
      <c r="IWQ121" s="6"/>
      <c r="IWR121" s="6"/>
      <c r="IWS121" s="6"/>
      <c r="IWT121" s="6"/>
      <c r="IWU121" s="6"/>
      <c r="IWV121" s="6"/>
      <c r="IWW121" s="6"/>
      <c r="IWX121" s="6"/>
      <c r="IWY121" s="6"/>
      <c r="IWZ121" s="6"/>
      <c r="IXA121" s="6"/>
      <c r="IXB121" s="6"/>
      <c r="IXC121" s="6"/>
      <c r="IXD121" s="6"/>
      <c r="IXE121" s="6"/>
      <c r="IXF121" s="6"/>
      <c r="IXG121" s="6"/>
      <c r="IXH121" s="6"/>
      <c r="IXI121" s="6"/>
      <c r="IXJ121" s="6"/>
      <c r="IXK121" s="6"/>
      <c r="IXL121" s="6"/>
      <c r="IXM121" s="6"/>
      <c r="IXN121" s="6"/>
      <c r="IXO121" s="6"/>
      <c r="IXP121" s="6"/>
      <c r="IXQ121" s="6"/>
      <c r="IXR121" s="6"/>
      <c r="IXS121" s="6"/>
      <c r="IXT121" s="6"/>
      <c r="IXU121" s="6"/>
      <c r="IXV121" s="6"/>
      <c r="IXW121" s="6"/>
      <c r="IXX121" s="6"/>
      <c r="IXY121" s="6"/>
      <c r="IXZ121" s="6"/>
      <c r="IYA121" s="6"/>
      <c r="IYB121" s="6"/>
      <c r="IYC121" s="6"/>
      <c r="IYD121" s="6"/>
      <c r="IYE121" s="6"/>
      <c r="IYF121" s="6"/>
      <c r="IYG121" s="6"/>
      <c r="IYH121" s="6"/>
      <c r="IYI121" s="6"/>
      <c r="IYJ121" s="6"/>
      <c r="IYK121" s="6"/>
      <c r="IYL121" s="6"/>
      <c r="IYM121" s="6"/>
      <c r="IYN121" s="6"/>
      <c r="IYO121" s="6"/>
      <c r="IYP121" s="6"/>
      <c r="IYQ121" s="6"/>
      <c r="IYR121" s="6"/>
      <c r="IYS121" s="6"/>
      <c r="IYT121" s="6"/>
      <c r="IYU121" s="6"/>
      <c r="IYV121" s="6"/>
      <c r="IYW121" s="6"/>
      <c r="IYX121" s="6"/>
      <c r="IYY121" s="6"/>
      <c r="IYZ121" s="6"/>
      <c r="IZA121" s="6"/>
      <c r="IZB121" s="6"/>
      <c r="IZC121" s="6"/>
      <c r="IZD121" s="6"/>
      <c r="IZE121" s="6"/>
      <c r="IZF121" s="6"/>
      <c r="IZG121" s="6"/>
      <c r="IZH121" s="6"/>
      <c r="IZI121" s="6"/>
      <c r="IZJ121" s="6"/>
      <c r="IZK121" s="6"/>
      <c r="IZL121" s="6"/>
      <c r="IZM121" s="6"/>
      <c r="IZN121" s="6"/>
      <c r="IZO121" s="6"/>
      <c r="IZP121" s="6"/>
      <c r="IZQ121" s="6"/>
      <c r="IZR121" s="6"/>
      <c r="IZS121" s="6"/>
      <c r="IZT121" s="6"/>
      <c r="IZU121" s="6"/>
      <c r="IZV121" s="6"/>
      <c r="IZW121" s="6"/>
      <c r="IZX121" s="6"/>
      <c r="IZY121" s="6"/>
      <c r="IZZ121" s="6"/>
      <c r="JAA121" s="6"/>
      <c r="JAB121" s="6"/>
      <c r="JAC121" s="6"/>
      <c r="JAD121" s="6"/>
      <c r="JAE121" s="6"/>
      <c r="JAF121" s="6"/>
      <c r="JAG121" s="6"/>
      <c r="JAH121" s="6"/>
      <c r="JAI121" s="6"/>
      <c r="JAJ121" s="6"/>
      <c r="JAK121" s="6"/>
      <c r="JAL121" s="6"/>
      <c r="JAM121" s="6"/>
      <c r="JAN121" s="6"/>
      <c r="JAO121" s="6"/>
      <c r="JAP121" s="6"/>
      <c r="JAQ121" s="6"/>
      <c r="JAR121" s="6"/>
      <c r="JAS121" s="6"/>
      <c r="JAT121" s="6"/>
      <c r="JAU121" s="6"/>
      <c r="JAV121" s="6"/>
      <c r="JAW121" s="6"/>
      <c r="JAX121" s="6"/>
      <c r="JAY121" s="6"/>
      <c r="JAZ121" s="6"/>
      <c r="JBA121" s="6"/>
      <c r="JBB121" s="6"/>
      <c r="JBC121" s="6"/>
      <c r="JBD121" s="6"/>
      <c r="JBE121" s="6"/>
      <c r="JBF121" s="6"/>
      <c r="JBG121" s="6"/>
      <c r="JBH121" s="6"/>
      <c r="JBI121" s="6"/>
      <c r="JBJ121" s="6"/>
      <c r="JBK121" s="6"/>
      <c r="JBL121" s="6"/>
      <c r="JBM121" s="6"/>
      <c r="JBN121" s="6"/>
      <c r="JBO121" s="6"/>
      <c r="JBP121" s="6"/>
      <c r="JBQ121" s="6"/>
      <c r="JBR121" s="6"/>
      <c r="JBS121" s="6"/>
      <c r="JBT121" s="6"/>
      <c r="JBU121" s="6"/>
      <c r="JBV121" s="6"/>
      <c r="JBW121" s="6"/>
      <c r="JBX121" s="6"/>
      <c r="JBY121" s="6"/>
      <c r="JBZ121" s="6"/>
      <c r="JCA121" s="6"/>
      <c r="JCB121" s="6"/>
      <c r="JCC121" s="6"/>
      <c r="JCD121" s="6"/>
      <c r="JCE121" s="6"/>
      <c r="JCF121" s="6"/>
      <c r="JCG121" s="6"/>
      <c r="JCH121" s="6"/>
      <c r="JCI121" s="6"/>
      <c r="JCJ121" s="6"/>
      <c r="JCK121" s="6"/>
      <c r="JCL121" s="6"/>
      <c r="JCM121" s="6"/>
      <c r="JCN121" s="6"/>
      <c r="JCO121" s="6"/>
      <c r="JCP121" s="6"/>
      <c r="JCQ121" s="6"/>
      <c r="JCR121" s="6"/>
      <c r="JCS121" s="6"/>
      <c r="JCT121" s="6"/>
      <c r="JCU121" s="6"/>
      <c r="JCV121" s="6"/>
      <c r="JCW121" s="6"/>
      <c r="JCX121" s="6"/>
      <c r="JCY121" s="6"/>
      <c r="JCZ121" s="6"/>
      <c r="JDA121" s="6"/>
      <c r="JDB121" s="6"/>
      <c r="JDC121" s="6"/>
      <c r="JDD121" s="6"/>
      <c r="JDE121" s="6"/>
      <c r="JDF121" s="6"/>
      <c r="JDG121" s="6"/>
      <c r="JDH121" s="6"/>
      <c r="JDI121" s="6"/>
      <c r="JDJ121" s="6"/>
      <c r="JDK121" s="6"/>
      <c r="JDL121" s="6"/>
      <c r="JDM121" s="6"/>
      <c r="JDN121" s="6"/>
      <c r="JDO121" s="6"/>
      <c r="JDP121" s="6"/>
      <c r="JDQ121" s="6"/>
      <c r="JDR121" s="6"/>
      <c r="JDS121" s="6"/>
      <c r="JDT121" s="6"/>
      <c r="JDU121" s="6"/>
      <c r="JDV121" s="6"/>
      <c r="JDW121" s="6"/>
      <c r="JDX121" s="6"/>
      <c r="JDY121" s="6"/>
      <c r="JDZ121" s="6"/>
      <c r="JEA121" s="6"/>
      <c r="JEB121" s="6"/>
      <c r="JEC121" s="6"/>
      <c r="JED121" s="6"/>
      <c r="JEE121" s="6"/>
      <c r="JEF121" s="6"/>
      <c r="JEG121" s="6"/>
      <c r="JEH121" s="6"/>
      <c r="JEI121" s="6"/>
      <c r="JEJ121" s="6"/>
      <c r="JEK121" s="6"/>
      <c r="JEL121" s="6"/>
      <c r="JEM121" s="6"/>
      <c r="JEN121" s="6"/>
      <c r="JEO121" s="6"/>
      <c r="JEP121" s="6"/>
      <c r="JEQ121" s="6"/>
      <c r="JER121" s="6"/>
      <c r="JES121" s="6"/>
      <c r="JET121" s="6"/>
      <c r="JEU121" s="6"/>
      <c r="JEV121" s="6"/>
      <c r="JEW121" s="6"/>
      <c r="JEX121" s="6"/>
      <c r="JEY121" s="6"/>
      <c r="JEZ121" s="6"/>
      <c r="JFA121" s="6"/>
      <c r="JFB121" s="6"/>
      <c r="JFC121" s="6"/>
      <c r="JFD121" s="6"/>
      <c r="JFE121" s="6"/>
      <c r="JFF121" s="6"/>
      <c r="JFG121" s="6"/>
      <c r="JFH121" s="6"/>
      <c r="JFI121" s="6"/>
      <c r="JFJ121" s="6"/>
      <c r="JFK121" s="6"/>
      <c r="JFL121" s="6"/>
      <c r="JFM121" s="6"/>
      <c r="JFN121" s="6"/>
      <c r="JFO121" s="6"/>
      <c r="JFP121" s="6"/>
      <c r="JFQ121" s="6"/>
      <c r="JFR121" s="6"/>
      <c r="JFS121" s="6"/>
      <c r="JFT121" s="6"/>
      <c r="JFU121" s="6"/>
      <c r="JFV121" s="6"/>
      <c r="JFW121" s="6"/>
      <c r="JFX121" s="6"/>
      <c r="JFY121" s="6"/>
      <c r="JFZ121" s="6"/>
      <c r="JGA121" s="6"/>
      <c r="JGB121" s="6"/>
      <c r="JGC121" s="6"/>
      <c r="JGD121" s="6"/>
      <c r="JGE121" s="6"/>
      <c r="JGF121" s="6"/>
      <c r="JGG121" s="6"/>
      <c r="JGH121" s="6"/>
      <c r="JGI121" s="6"/>
      <c r="JGJ121" s="6"/>
      <c r="JGK121" s="6"/>
      <c r="JGL121" s="6"/>
      <c r="JGM121" s="6"/>
      <c r="JGN121" s="6"/>
      <c r="JGO121" s="6"/>
      <c r="JGP121" s="6"/>
      <c r="JGQ121" s="6"/>
      <c r="JGR121" s="6"/>
      <c r="JGS121" s="6"/>
      <c r="JGT121" s="6"/>
      <c r="JGU121" s="6"/>
      <c r="JGV121" s="6"/>
      <c r="JGW121" s="6"/>
      <c r="JGX121" s="6"/>
      <c r="JGY121" s="6"/>
      <c r="JGZ121" s="6"/>
      <c r="JHA121" s="6"/>
      <c r="JHB121" s="6"/>
      <c r="JHC121" s="6"/>
      <c r="JHD121" s="6"/>
      <c r="JHE121" s="6"/>
      <c r="JHF121" s="6"/>
      <c r="JHG121" s="6"/>
      <c r="JHH121" s="6"/>
      <c r="JHI121" s="6"/>
      <c r="JHJ121" s="6"/>
      <c r="JHK121" s="6"/>
      <c r="JHL121" s="6"/>
      <c r="JHM121" s="6"/>
      <c r="JHN121" s="6"/>
      <c r="JHO121" s="6"/>
      <c r="JHP121" s="6"/>
      <c r="JHQ121" s="6"/>
      <c r="JHR121" s="6"/>
      <c r="JHS121" s="6"/>
      <c r="JHT121" s="6"/>
      <c r="JHU121" s="6"/>
      <c r="JHV121" s="6"/>
      <c r="JHW121" s="6"/>
      <c r="JHX121" s="6"/>
      <c r="JHY121" s="6"/>
      <c r="JHZ121" s="6"/>
      <c r="JIA121" s="6"/>
      <c r="JIB121" s="6"/>
      <c r="JIC121" s="6"/>
      <c r="JID121" s="6"/>
      <c r="JIE121" s="6"/>
      <c r="JIF121" s="6"/>
      <c r="JIG121" s="6"/>
      <c r="JIH121" s="6"/>
      <c r="JII121" s="6"/>
      <c r="JIJ121" s="6"/>
      <c r="JIK121" s="6"/>
      <c r="JIL121" s="6"/>
      <c r="JIM121" s="6"/>
      <c r="JIN121" s="6"/>
      <c r="JIO121" s="6"/>
      <c r="JIP121" s="6"/>
      <c r="JIQ121" s="6"/>
      <c r="JIR121" s="6"/>
      <c r="JIS121" s="6"/>
      <c r="JIT121" s="6"/>
      <c r="JIU121" s="6"/>
      <c r="JIV121" s="6"/>
      <c r="JIW121" s="6"/>
      <c r="JIX121" s="6"/>
      <c r="JIY121" s="6"/>
      <c r="JIZ121" s="6"/>
      <c r="JJA121" s="6"/>
      <c r="JJB121" s="6"/>
      <c r="JJC121" s="6"/>
      <c r="JJD121" s="6"/>
      <c r="JJE121" s="6"/>
      <c r="JJF121" s="6"/>
      <c r="JJG121" s="6"/>
      <c r="JJH121" s="6"/>
      <c r="JJI121" s="6"/>
      <c r="JJJ121" s="6"/>
      <c r="JJK121" s="6"/>
      <c r="JJL121" s="6"/>
      <c r="JJM121" s="6"/>
      <c r="JJN121" s="6"/>
      <c r="JJO121" s="6"/>
      <c r="JJP121" s="6"/>
      <c r="JJQ121" s="6"/>
      <c r="JJR121" s="6"/>
      <c r="JJS121" s="6"/>
      <c r="JJT121" s="6"/>
      <c r="JJU121" s="6"/>
      <c r="JJV121" s="6"/>
      <c r="JJW121" s="6"/>
      <c r="JJX121" s="6"/>
      <c r="JJY121" s="6"/>
      <c r="JJZ121" s="6"/>
      <c r="JKA121" s="6"/>
      <c r="JKB121" s="6"/>
      <c r="JKC121" s="6"/>
      <c r="JKD121" s="6"/>
      <c r="JKE121" s="6"/>
      <c r="JKF121" s="6"/>
      <c r="JKG121" s="6"/>
      <c r="JKH121" s="6"/>
      <c r="JKI121" s="6"/>
      <c r="JKJ121" s="6"/>
      <c r="JKK121" s="6"/>
      <c r="JKL121" s="6"/>
      <c r="JKM121" s="6"/>
      <c r="JKN121" s="6"/>
      <c r="JKO121" s="6"/>
      <c r="JKP121" s="6"/>
      <c r="JKQ121" s="6"/>
      <c r="JKR121" s="6"/>
      <c r="JKS121" s="6"/>
      <c r="JKT121" s="6"/>
      <c r="JKU121" s="6"/>
      <c r="JKV121" s="6"/>
      <c r="JKW121" s="6"/>
      <c r="JKX121" s="6"/>
      <c r="JKY121" s="6"/>
      <c r="JKZ121" s="6"/>
      <c r="JLA121" s="6"/>
      <c r="JLB121" s="6"/>
      <c r="JLC121" s="6"/>
      <c r="JLD121" s="6"/>
      <c r="JLE121" s="6"/>
      <c r="JLF121" s="6"/>
      <c r="JLG121" s="6"/>
      <c r="JLH121" s="6"/>
      <c r="JLI121" s="6"/>
      <c r="JLJ121" s="6"/>
      <c r="JLK121" s="6"/>
      <c r="JLL121" s="6"/>
      <c r="JLM121" s="6"/>
      <c r="JLN121" s="6"/>
      <c r="JLO121" s="6"/>
      <c r="JLP121" s="6"/>
      <c r="JLQ121" s="6"/>
      <c r="JLR121" s="6"/>
      <c r="JLS121" s="6"/>
      <c r="JLT121" s="6"/>
      <c r="JLU121" s="6"/>
      <c r="JLV121" s="6"/>
      <c r="JLW121" s="6"/>
      <c r="JLX121" s="6"/>
      <c r="JLY121" s="6"/>
      <c r="JLZ121" s="6"/>
      <c r="JMA121" s="6"/>
      <c r="JMB121" s="6"/>
      <c r="JMC121" s="6"/>
      <c r="JMD121" s="6"/>
      <c r="JME121" s="6"/>
      <c r="JMF121" s="6"/>
      <c r="JMG121" s="6"/>
      <c r="JMH121" s="6"/>
      <c r="JMI121" s="6"/>
      <c r="JMJ121" s="6"/>
      <c r="JMK121" s="6"/>
      <c r="JML121" s="6"/>
      <c r="JMM121" s="6"/>
      <c r="JMN121" s="6"/>
      <c r="JMO121" s="6"/>
      <c r="JMP121" s="6"/>
      <c r="JMQ121" s="6"/>
      <c r="JMR121" s="6"/>
      <c r="JMS121" s="6"/>
      <c r="JMT121" s="6"/>
      <c r="JMU121" s="6"/>
      <c r="JMV121" s="6"/>
      <c r="JMW121" s="6"/>
      <c r="JMX121" s="6"/>
      <c r="JMY121" s="6"/>
      <c r="JMZ121" s="6"/>
      <c r="JNA121" s="6"/>
      <c r="JNB121" s="6"/>
      <c r="JNC121" s="6"/>
      <c r="JND121" s="6"/>
      <c r="JNE121" s="6"/>
      <c r="JNF121" s="6"/>
      <c r="JNG121" s="6"/>
      <c r="JNH121" s="6"/>
      <c r="JNI121" s="6"/>
      <c r="JNJ121" s="6"/>
      <c r="JNK121" s="6"/>
      <c r="JNL121" s="6"/>
      <c r="JNM121" s="6"/>
      <c r="JNN121" s="6"/>
      <c r="JNO121" s="6"/>
      <c r="JNP121" s="6"/>
      <c r="JNQ121" s="6"/>
      <c r="JNR121" s="6"/>
      <c r="JNS121" s="6"/>
      <c r="JNT121" s="6"/>
      <c r="JNU121" s="6"/>
      <c r="JNV121" s="6"/>
      <c r="JNW121" s="6"/>
      <c r="JNX121" s="6"/>
      <c r="JNY121" s="6"/>
      <c r="JNZ121" s="6"/>
      <c r="JOA121" s="6"/>
      <c r="JOB121" s="6"/>
      <c r="JOC121" s="6"/>
      <c r="JOD121" s="6"/>
      <c r="JOE121" s="6"/>
      <c r="JOF121" s="6"/>
      <c r="JOG121" s="6"/>
      <c r="JOH121" s="6"/>
      <c r="JOI121" s="6"/>
      <c r="JOJ121" s="6"/>
      <c r="JOK121" s="6"/>
      <c r="JOL121" s="6"/>
      <c r="JOM121" s="6"/>
      <c r="JON121" s="6"/>
      <c r="JOO121" s="6"/>
      <c r="JOP121" s="6"/>
      <c r="JOQ121" s="6"/>
      <c r="JOR121" s="6"/>
      <c r="JOS121" s="6"/>
      <c r="JOT121" s="6"/>
      <c r="JOU121" s="6"/>
      <c r="JOV121" s="6"/>
      <c r="JOW121" s="6"/>
      <c r="JOX121" s="6"/>
      <c r="JOY121" s="6"/>
      <c r="JOZ121" s="6"/>
      <c r="JPA121" s="6"/>
      <c r="JPB121" s="6"/>
      <c r="JPC121" s="6"/>
      <c r="JPD121" s="6"/>
      <c r="JPE121" s="6"/>
      <c r="JPF121" s="6"/>
      <c r="JPG121" s="6"/>
      <c r="JPH121" s="6"/>
      <c r="JPI121" s="6"/>
      <c r="JPJ121" s="6"/>
      <c r="JPK121" s="6"/>
      <c r="JPL121" s="6"/>
      <c r="JPM121" s="6"/>
      <c r="JPN121" s="6"/>
      <c r="JPO121" s="6"/>
      <c r="JPP121" s="6"/>
      <c r="JPQ121" s="6"/>
      <c r="JPR121" s="6"/>
      <c r="JPS121" s="6"/>
      <c r="JPT121" s="6"/>
      <c r="JPU121" s="6"/>
      <c r="JPV121" s="6"/>
      <c r="JPW121" s="6"/>
      <c r="JPX121" s="6"/>
      <c r="JPY121" s="6"/>
      <c r="JPZ121" s="6"/>
      <c r="JQA121" s="6"/>
      <c r="JQB121" s="6"/>
      <c r="JQC121" s="6"/>
      <c r="JQD121" s="6"/>
      <c r="JQE121" s="6"/>
      <c r="JQF121" s="6"/>
      <c r="JQG121" s="6"/>
      <c r="JQH121" s="6"/>
      <c r="JQI121" s="6"/>
      <c r="JQJ121" s="6"/>
      <c r="JQK121" s="6"/>
      <c r="JQL121" s="6"/>
      <c r="JQM121" s="6"/>
      <c r="JQN121" s="6"/>
      <c r="JQO121" s="6"/>
      <c r="JQP121" s="6"/>
      <c r="JQQ121" s="6"/>
      <c r="JQR121" s="6"/>
      <c r="JQS121" s="6"/>
      <c r="JQT121" s="6"/>
      <c r="JQU121" s="6"/>
      <c r="JQV121" s="6"/>
      <c r="JQW121" s="6"/>
      <c r="JQX121" s="6"/>
      <c r="JQY121" s="6"/>
      <c r="JQZ121" s="6"/>
      <c r="JRA121" s="6"/>
      <c r="JRB121" s="6"/>
      <c r="JRC121" s="6"/>
      <c r="JRD121" s="6"/>
      <c r="JRE121" s="6"/>
      <c r="JRF121" s="6"/>
      <c r="JRG121" s="6"/>
      <c r="JRH121" s="6"/>
      <c r="JRI121" s="6"/>
      <c r="JRJ121" s="6"/>
      <c r="JRK121" s="6"/>
      <c r="JRL121" s="6"/>
      <c r="JRM121" s="6"/>
      <c r="JRN121" s="6"/>
      <c r="JRO121" s="6"/>
      <c r="JRP121" s="6"/>
      <c r="JRQ121" s="6"/>
      <c r="JRR121" s="6"/>
      <c r="JRS121" s="6"/>
      <c r="JRT121" s="6"/>
      <c r="JRU121" s="6"/>
      <c r="JRV121" s="6"/>
      <c r="JRW121" s="6"/>
      <c r="JRX121" s="6"/>
      <c r="JRY121" s="6"/>
      <c r="JRZ121" s="6"/>
      <c r="JSA121" s="6"/>
      <c r="JSB121" s="6"/>
      <c r="JSC121" s="6"/>
      <c r="JSD121" s="6"/>
      <c r="JSE121" s="6"/>
      <c r="JSF121" s="6"/>
      <c r="JSG121" s="6"/>
      <c r="JSH121" s="6"/>
      <c r="JSI121" s="6"/>
      <c r="JSJ121" s="6"/>
      <c r="JSK121" s="6"/>
      <c r="JSL121" s="6"/>
      <c r="JSM121" s="6"/>
      <c r="JSN121" s="6"/>
      <c r="JSO121" s="6"/>
      <c r="JSP121" s="6"/>
      <c r="JSQ121" s="6"/>
      <c r="JSR121" s="6"/>
      <c r="JSS121" s="6"/>
      <c r="JST121" s="6"/>
      <c r="JSU121" s="6"/>
      <c r="JSV121" s="6"/>
      <c r="JSW121" s="6"/>
      <c r="JSX121" s="6"/>
      <c r="JSY121" s="6"/>
      <c r="JSZ121" s="6"/>
      <c r="JTA121" s="6"/>
      <c r="JTB121" s="6"/>
      <c r="JTC121" s="6"/>
      <c r="JTD121" s="6"/>
      <c r="JTE121" s="6"/>
      <c r="JTF121" s="6"/>
      <c r="JTG121" s="6"/>
      <c r="JTH121" s="6"/>
      <c r="JTI121" s="6"/>
      <c r="JTJ121" s="6"/>
      <c r="JTK121" s="6"/>
      <c r="JTL121" s="6"/>
      <c r="JTM121" s="6"/>
      <c r="JTN121" s="6"/>
      <c r="JTO121" s="6"/>
      <c r="JTP121" s="6"/>
      <c r="JTQ121" s="6"/>
      <c r="JTR121" s="6"/>
      <c r="JTS121" s="6"/>
      <c r="JTT121" s="6"/>
      <c r="JTU121" s="6"/>
      <c r="JTV121" s="6"/>
      <c r="JTW121" s="6"/>
      <c r="JTX121" s="6"/>
      <c r="JTY121" s="6"/>
      <c r="JTZ121" s="6"/>
      <c r="JUA121" s="6"/>
      <c r="JUB121" s="6"/>
      <c r="JUC121" s="6"/>
      <c r="JUD121" s="6"/>
      <c r="JUE121" s="6"/>
      <c r="JUF121" s="6"/>
      <c r="JUG121" s="6"/>
      <c r="JUH121" s="6"/>
      <c r="JUI121" s="6"/>
      <c r="JUJ121" s="6"/>
      <c r="JUK121" s="6"/>
      <c r="JUL121" s="6"/>
      <c r="JUM121" s="6"/>
      <c r="JUN121" s="6"/>
      <c r="JUO121" s="6"/>
      <c r="JUP121" s="6"/>
      <c r="JUQ121" s="6"/>
      <c r="JUR121" s="6"/>
      <c r="JUS121" s="6"/>
      <c r="JUT121" s="6"/>
      <c r="JUU121" s="6"/>
      <c r="JUV121" s="6"/>
      <c r="JUW121" s="6"/>
      <c r="JUX121" s="6"/>
      <c r="JUY121" s="6"/>
      <c r="JUZ121" s="6"/>
      <c r="JVA121" s="6"/>
      <c r="JVB121" s="6"/>
      <c r="JVC121" s="6"/>
      <c r="JVD121" s="6"/>
      <c r="JVE121" s="6"/>
      <c r="JVF121" s="6"/>
      <c r="JVG121" s="6"/>
      <c r="JVH121" s="6"/>
      <c r="JVI121" s="6"/>
      <c r="JVJ121" s="6"/>
      <c r="JVK121" s="6"/>
      <c r="JVL121" s="6"/>
      <c r="JVM121" s="6"/>
      <c r="JVN121" s="6"/>
      <c r="JVO121" s="6"/>
      <c r="JVP121" s="6"/>
      <c r="JVQ121" s="6"/>
      <c r="JVR121" s="6"/>
      <c r="JVS121" s="6"/>
      <c r="JVT121" s="6"/>
      <c r="JVU121" s="6"/>
      <c r="JVV121" s="6"/>
      <c r="JVW121" s="6"/>
      <c r="JVX121" s="6"/>
      <c r="JVY121" s="6"/>
      <c r="JVZ121" s="6"/>
      <c r="JWA121" s="6"/>
      <c r="JWB121" s="6"/>
      <c r="JWC121" s="6"/>
      <c r="JWD121" s="6"/>
      <c r="JWE121" s="6"/>
      <c r="JWF121" s="6"/>
      <c r="JWG121" s="6"/>
      <c r="JWH121" s="6"/>
      <c r="JWI121" s="6"/>
      <c r="JWJ121" s="6"/>
      <c r="JWK121" s="6"/>
      <c r="JWL121" s="6"/>
      <c r="JWM121" s="6"/>
      <c r="JWN121" s="6"/>
      <c r="JWO121" s="6"/>
      <c r="JWP121" s="6"/>
      <c r="JWQ121" s="6"/>
      <c r="JWR121" s="6"/>
      <c r="JWS121" s="6"/>
      <c r="JWT121" s="6"/>
      <c r="JWU121" s="6"/>
      <c r="JWV121" s="6"/>
      <c r="JWW121" s="6"/>
      <c r="JWX121" s="6"/>
      <c r="JWY121" s="6"/>
      <c r="JWZ121" s="6"/>
      <c r="JXA121" s="6"/>
      <c r="JXB121" s="6"/>
      <c r="JXC121" s="6"/>
      <c r="JXD121" s="6"/>
      <c r="JXE121" s="6"/>
      <c r="JXF121" s="6"/>
      <c r="JXG121" s="6"/>
      <c r="JXH121" s="6"/>
      <c r="JXI121" s="6"/>
      <c r="JXJ121" s="6"/>
      <c r="JXK121" s="6"/>
      <c r="JXL121" s="6"/>
      <c r="JXM121" s="6"/>
      <c r="JXN121" s="6"/>
      <c r="JXO121" s="6"/>
      <c r="JXP121" s="6"/>
      <c r="JXQ121" s="6"/>
      <c r="JXR121" s="6"/>
      <c r="JXS121" s="6"/>
      <c r="JXT121" s="6"/>
      <c r="JXU121" s="6"/>
      <c r="JXV121" s="6"/>
      <c r="JXW121" s="6"/>
      <c r="JXX121" s="6"/>
      <c r="JXY121" s="6"/>
      <c r="JXZ121" s="6"/>
      <c r="JYA121" s="6"/>
      <c r="JYB121" s="6"/>
      <c r="JYC121" s="6"/>
      <c r="JYD121" s="6"/>
      <c r="JYE121" s="6"/>
      <c r="JYF121" s="6"/>
      <c r="JYG121" s="6"/>
      <c r="JYH121" s="6"/>
      <c r="JYI121" s="6"/>
      <c r="JYJ121" s="6"/>
      <c r="JYK121" s="6"/>
      <c r="JYL121" s="6"/>
      <c r="JYM121" s="6"/>
      <c r="JYN121" s="6"/>
      <c r="JYO121" s="6"/>
      <c r="JYP121" s="6"/>
      <c r="JYQ121" s="6"/>
      <c r="JYR121" s="6"/>
      <c r="JYS121" s="6"/>
      <c r="JYT121" s="6"/>
      <c r="JYU121" s="6"/>
      <c r="JYV121" s="6"/>
      <c r="JYW121" s="6"/>
      <c r="JYX121" s="6"/>
      <c r="JYY121" s="6"/>
      <c r="JYZ121" s="6"/>
      <c r="JZA121" s="6"/>
      <c r="JZB121" s="6"/>
      <c r="JZC121" s="6"/>
      <c r="JZD121" s="6"/>
      <c r="JZE121" s="6"/>
      <c r="JZF121" s="6"/>
      <c r="JZG121" s="6"/>
      <c r="JZH121" s="6"/>
      <c r="JZI121" s="6"/>
      <c r="JZJ121" s="6"/>
      <c r="JZK121" s="6"/>
      <c r="JZL121" s="6"/>
      <c r="JZM121" s="6"/>
      <c r="JZN121" s="6"/>
      <c r="JZO121" s="6"/>
      <c r="JZP121" s="6"/>
      <c r="JZQ121" s="6"/>
      <c r="JZR121" s="6"/>
      <c r="JZS121" s="6"/>
      <c r="JZT121" s="6"/>
      <c r="JZU121" s="6"/>
      <c r="JZV121" s="6"/>
      <c r="JZW121" s="6"/>
      <c r="JZX121" s="6"/>
      <c r="JZY121" s="6"/>
      <c r="JZZ121" s="6"/>
      <c r="KAA121" s="6"/>
      <c r="KAB121" s="6"/>
      <c r="KAC121" s="6"/>
      <c r="KAD121" s="6"/>
      <c r="KAE121" s="6"/>
      <c r="KAF121" s="6"/>
      <c r="KAG121" s="6"/>
      <c r="KAH121" s="6"/>
      <c r="KAI121" s="6"/>
      <c r="KAJ121" s="6"/>
      <c r="KAK121" s="6"/>
      <c r="KAL121" s="6"/>
      <c r="KAM121" s="6"/>
      <c r="KAN121" s="6"/>
      <c r="KAO121" s="6"/>
      <c r="KAP121" s="6"/>
      <c r="KAQ121" s="6"/>
      <c r="KAR121" s="6"/>
      <c r="KAS121" s="6"/>
      <c r="KAT121" s="6"/>
      <c r="KAU121" s="6"/>
      <c r="KAV121" s="6"/>
      <c r="KAW121" s="6"/>
      <c r="KAX121" s="6"/>
      <c r="KAY121" s="6"/>
      <c r="KAZ121" s="6"/>
      <c r="KBA121" s="6"/>
      <c r="KBB121" s="6"/>
      <c r="KBC121" s="6"/>
      <c r="KBD121" s="6"/>
      <c r="KBE121" s="6"/>
      <c r="KBF121" s="6"/>
      <c r="KBG121" s="6"/>
      <c r="KBH121" s="6"/>
      <c r="KBI121" s="6"/>
      <c r="KBJ121" s="6"/>
      <c r="KBK121" s="6"/>
      <c r="KBL121" s="6"/>
      <c r="KBM121" s="6"/>
      <c r="KBN121" s="6"/>
      <c r="KBO121" s="6"/>
      <c r="KBP121" s="6"/>
      <c r="KBQ121" s="6"/>
      <c r="KBR121" s="6"/>
      <c r="KBS121" s="6"/>
      <c r="KBT121" s="6"/>
      <c r="KBU121" s="6"/>
      <c r="KBV121" s="6"/>
      <c r="KBW121" s="6"/>
      <c r="KBX121" s="6"/>
      <c r="KBY121" s="6"/>
      <c r="KBZ121" s="6"/>
      <c r="KCA121" s="6"/>
      <c r="KCB121" s="6"/>
      <c r="KCC121" s="6"/>
      <c r="KCD121" s="6"/>
      <c r="KCE121" s="6"/>
      <c r="KCF121" s="6"/>
      <c r="KCG121" s="6"/>
      <c r="KCH121" s="6"/>
      <c r="KCI121" s="6"/>
      <c r="KCJ121" s="6"/>
      <c r="KCK121" s="6"/>
      <c r="KCL121" s="6"/>
      <c r="KCM121" s="6"/>
      <c r="KCN121" s="6"/>
      <c r="KCO121" s="6"/>
      <c r="KCP121" s="6"/>
      <c r="KCQ121" s="6"/>
      <c r="KCR121" s="6"/>
      <c r="KCS121" s="6"/>
      <c r="KCT121" s="6"/>
      <c r="KCU121" s="6"/>
      <c r="KCV121" s="6"/>
      <c r="KCW121" s="6"/>
      <c r="KCX121" s="6"/>
      <c r="KCY121" s="6"/>
      <c r="KCZ121" s="6"/>
      <c r="KDA121" s="6"/>
      <c r="KDB121" s="6"/>
      <c r="KDC121" s="6"/>
      <c r="KDD121" s="6"/>
      <c r="KDE121" s="6"/>
      <c r="KDF121" s="6"/>
      <c r="KDG121" s="6"/>
      <c r="KDH121" s="6"/>
      <c r="KDI121" s="6"/>
      <c r="KDJ121" s="6"/>
      <c r="KDK121" s="6"/>
      <c r="KDL121" s="6"/>
      <c r="KDM121" s="6"/>
      <c r="KDN121" s="6"/>
      <c r="KDO121" s="6"/>
      <c r="KDP121" s="6"/>
      <c r="KDQ121" s="6"/>
      <c r="KDR121" s="6"/>
      <c r="KDS121" s="6"/>
      <c r="KDT121" s="6"/>
      <c r="KDU121" s="6"/>
      <c r="KDV121" s="6"/>
      <c r="KDW121" s="6"/>
      <c r="KDX121" s="6"/>
      <c r="KDY121" s="6"/>
      <c r="KDZ121" s="6"/>
      <c r="KEA121" s="6"/>
      <c r="KEB121" s="6"/>
      <c r="KEC121" s="6"/>
      <c r="KED121" s="6"/>
      <c r="KEE121" s="6"/>
      <c r="KEF121" s="6"/>
      <c r="KEG121" s="6"/>
      <c r="KEH121" s="6"/>
      <c r="KEI121" s="6"/>
      <c r="KEJ121" s="6"/>
      <c r="KEK121" s="6"/>
      <c r="KEL121" s="6"/>
      <c r="KEM121" s="6"/>
      <c r="KEN121" s="6"/>
      <c r="KEO121" s="6"/>
      <c r="KEP121" s="6"/>
      <c r="KEQ121" s="6"/>
      <c r="KER121" s="6"/>
      <c r="KES121" s="6"/>
      <c r="KET121" s="6"/>
      <c r="KEU121" s="6"/>
      <c r="KEV121" s="6"/>
      <c r="KEW121" s="6"/>
      <c r="KEX121" s="6"/>
      <c r="KEY121" s="6"/>
      <c r="KEZ121" s="6"/>
      <c r="KFA121" s="6"/>
      <c r="KFB121" s="6"/>
      <c r="KFC121" s="6"/>
      <c r="KFD121" s="6"/>
      <c r="KFE121" s="6"/>
      <c r="KFF121" s="6"/>
      <c r="KFG121" s="6"/>
      <c r="KFH121" s="6"/>
      <c r="KFI121" s="6"/>
      <c r="KFJ121" s="6"/>
      <c r="KFK121" s="6"/>
      <c r="KFL121" s="6"/>
      <c r="KFM121" s="6"/>
      <c r="KFN121" s="6"/>
      <c r="KFO121" s="6"/>
      <c r="KFP121" s="6"/>
      <c r="KFQ121" s="6"/>
      <c r="KFR121" s="6"/>
      <c r="KFS121" s="6"/>
      <c r="KFT121" s="6"/>
      <c r="KFU121" s="6"/>
      <c r="KFV121" s="6"/>
      <c r="KFW121" s="6"/>
      <c r="KFX121" s="6"/>
      <c r="KFY121" s="6"/>
      <c r="KFZ121" s="6"/>
      <c r="KGA121" s="6"/>
      <c r="KGB121" s="6"/>
      <c r="KGC121" s="6"/>
      <c r="KGD121" s="6"/>
      <c r="KGE121" s="6"/>
      <c r="KGF121" s="6"/>
      <c r="KGG121" s="6"/>
      <c r="KGH121" s="6"/>
      <c r="KGI121" s="6"/>
      <c r="KGJ121" s="6"/>
      <c r="KGK121" s="6"/>
      <c r="KGL121" s="6"/>
      <c r="KGM121" s="6"/>
      <c r="KGN121" s="6"/>
      <c r="KGO121" s="6"/>
      <c r="KGP121" s="6"/>
      <c r="KGQ121" s="6"/>
      <c r="KGR121" s="6"/>
      <c r="KGS121" s="6"/>
      <c r="KGT121" s="6"/>
      <c r="KGU121" s="6"/>
      <c r="KGV121" s="6"/>
      <c r="KGW121" s="6"/>
      <c r="KGX121" s="6"/>
      <c r="KGY121" s="6"/>
      <c r="KGZ121" s="6"/>
      <c r="KHA121" s="6"/>
      <c r="KHB121" s="6"/>
      <c r="KHC121" s="6"/>
      <c r="KHD121" s="6"/>
      <c r="KHE121" s="6"/>
      <c r="KHF121" s="6"/>
      <c r="KHG121" s="6"/>
      <c r="KHH121" s="6"/>
      <c r="KHI121" s="6"/>
      <c r="KHJ121" s="6"/>
      <c r="KHK121" s="6"/>
      <c r="KHL121" s="6"/>
      <c r="KHM121" s="6"/>
      <c r="KHN121" s="6"/>
      <c r="KHO121" s="6"/>
      <c r="KHP121" s="6"/>
      <c r="KHQ121" s="6"/>
      <c r="KHR121" s="6"/>
      <c r="KHS121" s="6"/>
      <c r="KHT121" s="6"/>
      <c r="KHU121" s="6"/>
      <c r="KHV121" s="6"/>
      <c r="KHW121" s="6"/>
      <c r="KHX121" s="6"/>
      <c r="KHY121" s="6"/>
      <c r="KHZ121" s="6"/>
      <c r="KIA121" s="6"/>
      <c r="KIB121" s="6"/>
      <c r="KIC121" s="6"/>
      <c r="KID121" s="6"/>
      <c r="KIE121" s="6"/>
      <c r="KIF121" s="6"/>
      <c r="KIG121" s="6"/>
      <c r="KIH121" s="6"/>
      <c r="KII121" s="6"/>
      <c r="KIJ121" s="6"/>
      <c r="KIK121" s="6"/>
      <c r="KIL121" s="6"/>
      <c r="KIM121" s="6"/>
      <c r="KIN121" s="6"/>
      <c r="KIO121" s="6"/>
      <c r="KIP121" s="6"/>
      <c r="KIQ121" s="6"/>
      <c r="KIR121" s="6"/>
      <c r="KIS121" s="6"/>
      <c r="KIT121" s="6"/>
      <c r="KIU121" s="6"/>
      <c r="KIV121" s="6"/>
      <c r="KIW121" s="6"/>
      <c r="KIX121" s="6"/>
      <c r="KIY121" s="6"/>
      <c r="KIZ121" s="6"/>
      <c r="KJA121" s="6"/>
      <c r="KJB121" s="6"/>
      <c r="KJC121" s="6"/>
      <c r="KJD121" s="6"/>
      <c r="KJE121" s="6"/>
      <c r="KJF121" s="6"/>
      <c r="KJG121" s="6"/>
      <c r="KJH121" s="6"/>
      <c r="KJI121" s="6"/>
      <c r="KJJ121" s="6"/>
      <c r="KJK121" s="6"/>
      <c r="KJL121" s="6"/>
      <c r="KJM121" s="6"/>
      <c r="KJN121" s="6"/>
      <c r="KJO121" s="6"/>
      <c r="KJP121" s="6"/>
      <c r="KJQ121" s="6"/>
      <c r="KJR121" s="6"/>
      <c r="KJS121" s="6"/>
      <c r="KJT121" s="6"/>
      <c r="KJU121" s="6"/>
      <c r="KJV121" s="6"/>
      <c r="KJW121" s="6"/>
      <c r="KJX121" s="6"/>
      <c r="KJY121" s="6"/>
      <c r="KJZ121" s="6"/>
      <c r="KKA121" s="6"/>
      <c r="KKB121" s="6"/>
      <c r="KKC121" s="6"/>
      <c r="KKD121" s="6"/>
      <c r="KKE121" s="6"/>
      <c r="KKF121" s="6"/>
      <c r="KKG121" s="6"/>
      <c r="KKH121" s="6"/>
      <c r="KKI121" s="6"/>
      <c r="KKJ121" s="6"/>
      <c r="KKK121" s="6"/>
      <c r="KKL121" s="6"/>
      <c r="KKM121" s="6"/>
      <c r="KKN121" s="6"/>
      <c r="KKO121" s="6"/>
      <c r="KKP121" s="6"/>
      <c r="KKQ121" s="6"/>
      <c r="KKR121" s="6"/>
      <c r="KKS121" s="6"/>
      <c r="KKT121" s="6"/>
      <c r="KKU121" s="6"/>
      <c r="KKV121" s="6"/>
      <c r="KKW121" s="6"/>
      <c r="KKX121" s="6"/>
      <c r="KKY121" s="6"/>
      <c r="KKZ121" s="6"/>
      <c r="KLA121" s="6"/>
      <c r="KLB121" s="6"/>
      <c r="KLC121" s="6"/>
      <c r="KLD121" s="6"/>
      <c r="KLE121" s="6"/>
      <c r="KLF121" s="6"/>
      <c r="KLG121" s="6"/>
      <c r="KLH121" s="6"/>
      <c r="KLI121" s="6"/>
      <c r="KLJ121" s="6"/>
      <c r="KLK121" s="6"/>
      <c r="KLL121" s="6"/>
      <c r="KLM121" s="6"/>
      <c r="KLN121" s="6"/>
      <c r="KLO121" s="6"/>
      <c r="KLP121" s="6"/>
      <c r="KLQ121" s="6"/>
      <c r="KLR121" s="6"/>
      <c r="KLS121" s="6"/>
      <c r="KLT121" s="6"/>
      <c r="KLU121" s="6"/>
      <c r="KLV121" s="6"/>
      <c r="KLW121" s="6"/>
      <c r="KLX121" s="6"/>
      <c r="KLY121" s="6"/>
      <c r="KLZ121" s="6"/>
      <c r="KMA121" s="6"/>
      <c r="KMB121" s="6"/>
      <c r="KMC121" s="6"/>
      <c r="KMD121" s="6"/>
      <c r="KME121" s="6"/>
      <c r="KMF121" s="6"/>
      <c r="KMG121" s="6"/>
      <c r="KMH121" s="6"/>
      <c r="KMI121" s="6"/>
      <c r="KMJ121" s="6"/>
      <c r="KMK121" s="6"/>
      <c r="KML121" s="6"/>
      <c r="KMM121" s="6"/>
      <c r="KMN121" s="6"/>
      <c r="KMO121" s="6"/>
      <c r="KMP121" s="6"/>
      <c r="KMQ121" s="6"/>
      <c r="KMR121" s="6"/>
      <c r="KMS121" s="6"/>
      <c r="KMT121" s="6"/>
      <c r="KMU121" s="6"/>
      <c r="KMV121" s="6"/>
      <c r="KMW121" s="6"/>
      <c r="KMX121" s="6"/>
      <c r="KMY121" s="6"/>
      <c r="KMZ121" s="6"/>
      <c r="KNA121" s="6"/>
      <c r="KNB121" s="6"/>
      <c r="KNC121" s="6"/>
      <c r="KND121" s="6"/>
      <c r="KNE121" s="6"/>
      <c r="KNF121" s="6"/>
      <c r="KNG121" s="6"/>
      <c r="KNH121" s="6"/>
      <c r="KNI121" s="6"/>
      <c r="KNJ121" s="6"/>
      <c r="KNK121" s="6"/>
      <c r="KNL121" s="6"/>
      <c r="KNM121" s="6"/>
      <c r="KNN121" s="6"/>
      <c r="KNO121" s="6"/>
      <c r="KNP121" s="6"/>
      <c r="KNQ121" s="6"/>
      <c r="KNR121" s="6"/>
      <c r="KNS121" s="6"/>
      <c r="KNT121" s="6"/>
      <c r="KNU121" s="6"/>
      <c r="KNV121" s="6"/>
      <c r="KNW121" s="6"/>
      <c r="KNX121" s="6"/>
      <c r="KNY121" s="6"/>
      <c r="KNZ121" s="6"/>
      <c r="KOA121" s="6"/>
      <c r="KOB121" s="6"/>
      <c r="KOC121" s="6"/>
      <c r="KOD121" s="6"/>
      <c r="KOE121" s="6"/>
      <c r="KOF121" s="6"/>
      <c r="KOG121" s="6"/>
      <c r="KOH121" s="6"/>
      <c r="KOI121" s="6"/>
      <c r="KOJ121" s="6"/>
      <c r="KOK121" s="6"/>
      <c r="KOL121" s="6"/>
      <c r="KOM121" s="6"/>
      <c r="KON121" s="6"/>
      <c r="KOO121" s="6"/>
      <c r="KOP121" s="6"/>
      <c r="KOQ121" s="6"/>
      <c r="KOR121" s="6"/>
      <c r="KOS121" s="6"/>
      <c r="KOT121" s="6"/>
      <c r="KOU121" s="6"/>
      <c r="KOV121" s="6"/>
      <c r="KOW121" s="6"/>
      <c r="KOX121" s="6"/>
      <c r="KOY121" s="6"/>
      <c r="KOZ121" s="6"/>
      <c r="KPA121" s="6"/>
      <c r="KPB121" s="6"/>
      <c r="KPC121" s="6"/>
      <c r="KPD121" s="6"/>
      <c r="KPE121" s="6"/>
      <c r="KPF121" s="6"/>
      <c r="KPG121" s="6"/>
      <c r="KPH121" s="6"/>
      <c r="KPI121" s="6"/>
      <c r="KPJ121" s="6"/>
      <c r="KPK121" s="6"/>
      <c r="KPL121" s="6"/>
      <c r="KPM121" s="6"/>
      <c r="KPN121" s="6"/>
      <c r="KPO121" s="6"/>
      <c r="KPP121" s="6"/>
      <c r="KPQ121" s="6"/>
      <c r="KPR121" s="6"/>
      <c r="KPS121" s="6"/>
      <c r="KPT121" s="6"/>
      <c r="KPU121" s="6"/>
      <c r="KPV121" s="6"/>
      <c r="KPW121" s="6"/>
      <c r="KPX121" s="6"/>
      <c r="KPY121" s="6"/>
      <c r="KPZ121" s="6"/>
      <c r="KQA121" s="6"/>
      <c r="KQB121" s="6"/>
      <c r="KQC121" s="6"/>
      <c r="KQD121" s="6"/>
      <c r="KQE121" s="6"/>
      <c r="KQF121" s="6"/>
      <c r="KQG121" s="6"/>
      <c r="KQH121" s="6"/>
      <c r="KQI121" s="6"/>
      <c r="KQJ121" s="6"/>
      <c r="KQK121" s="6"/>
      <c r="KQL121" s="6"/>
      <c r="KQM121" s="6"/>
      <c r="KQN121" s="6"/>
      <c r="KQO121" s="6"/>
      <c r="KQP121" s="6"/>
      <c r="KQQ121" s="6"/>
      <c r="KQR121" s="6"/>
      <c r="KQS121" s="6"/>
      <c r="KQT121" s="6"/>
      <c r="KQU121" s="6"/>
      <c r="KQV121" s="6"/>
      <c r="KQW121" s="6"/>
      <c r="KQX121" s="6"/>
      <c r="KQY121" s="6"/>
      <c r="KQZ121" s="6"/>
      <c r="KRA121" s="6"/>
      <c r="KRB121" s="6"/>
      <c r="KRC121" s="6"/>
      <c r="KRD121" s="6"/>
      <c r="KRE121" s="6"/>
      <c r="KRF121" s="6"/>
      <c r="KRG121" s="6"/>
      <c r="KRH121" s="6"/>
      <c r="KRI121" s="6"/>
      <c r="KRJ121" s="6"/>
      <c r="KRK121" s="6"/>
      <c r="KRL121" s="6"/>
      <c r="KRM121" s="6"/>
      <c r="KRN121" s="6"/>
      <c r="KRO121" s="6"/>
      <c r="KRP121" s="6"/>
      <c r="KRQ121" s="6"/>
      <c r="KRR121" s="6"/>
      <c r="KRS121" s="6"/>
      <c r="KRT121" s="6"/>
      <c r="KRU121" s="6"/>
      <c r="KRV121" s="6"/>
      <c r="KRW121" s="6"/>
      <c r="KRX121" s="6"/>
      <c r="KRY121" s="6"/>
      <c r="KRZ121" s="6"/>
      <c r="KSA121" s="6"/>
      <c r="KSB121" s="6"/>
      <c r="KSC121" s="6"/>
      <c r="KSD121" s="6"/>
      <c r="KSE121" s="6"/>
      <c r="KSF121" s="6"/>
      <c r="KSG121" s="6"/>
      <c r="KSH121" s="6"/>
      <c r="KSI121" s="6"/>
      <c r="KSJ121" s="6"/>
      <c r="KSK121" s="6"/>
      <c r="KSL121" s="6"/>
      <c r="KSM121" s="6"/>
      <c r="KSN121" s="6"/>
      <c r="KSO121" s="6"/>
      <c r="KSP121" s="6"/>
      <c r="KSQ121" s="6"/>
      <c r="KSR121" s="6"/>
      <c r="KSS121" s="6"/>
      <c r="KST121" s="6"/>
      <c r="KSU121" s="6"/>
      <c r="KSV121" s="6"/>
      <c r="KSW121" s="6"/>
      <c r="KSX121" s="6"/>
      <c r="KSY121" s="6"/>
      <c r="KSZ121" s="6"/>
      <c r="KTA121" s="6"/>
      <c r="KTB121" s="6"/>
      <c r="KTC121" s="6"/>
      <c r="KTD121" s="6"/>
      <c r="KTE121" s="6"/>
      <c r="KTF121" s="6"/>
      <c r="KTG121" s="6"/>
      <c r="KTH121" s="6"/>
      <c r="KTI121" s="6"/>
      <c r="KTJ121" s="6"/>
      <c r="KTK121" s="6"/>
      <c r="KTL121" s="6"/>
      <c r="KTM121" s="6"/>
      <c r="KTN121" s="6"/>
      <c r="KTO121" s="6"/>
      <c r="KTP121" s="6"/>
      <c r="KTQ121" s="6"/>
      <c r="KTR121" s="6"/>
      <c r="KTS121" s="6"/>
      <c r="KTT121" s="6"/>
      <c r="KTU121" s="6"/>
      <c r="KTV121" s="6"/>
      <c r="KTW121" s="6"/>
      <c r="KTX121" s="6"/>
      <c r="KTY121" s="6"/>
      <c r="KTZ121" s="6"/>
      <c r="KUA121" s="6"/>
      <c r="KUB121" s="6"/>
      <c r="KUC121" s="6"/>
      <c r="KUD121" s="6"/>
      <c r="KUE121" s="6"/>
      <c r="KUF121" s="6"/>
      <c r="KUG121" s="6"/>
      <c r="KUH121" s="6"/>
      <c r="KUI121" s="6"/>
      <c r="KUJ121" s="6"/>
      <c r="KUK121" s="6"/>
      <c r="KUL121" s="6"/>
      <c r="KUM121" s="6"/>
      <c r="KUN121" s="6"/>
      <c r="KUO121" s="6"/>
      <c r="KUP121" s="6"/>
      <c r="KUQ121" s="6"/>
      <c r="KUR121" s="6"/>
      <c r="KUS121" s="6"/>
      <c r="KUT121" s="6"/>
      <c r="KUU121" s="6"/>
      <c r="KUV121" s="6"/>
      <c r="KUW121" s="6"/>
      <c r="KUX121" s="6"/>
      <c r="KUY121" s="6"/>
      <c r="KUZ121" s="6"/>
      <c r="KVA121" s="6"/>
      <c r="KVB121" s="6"/>
      <c r="KVC121" s="6"/>
      <c r="KVD121" s="6"/>
      <c r="KVE121" s="6"/>
      <c r="KVF121" s="6"/>
      <c r="KVG121" s="6"/>
      <c r="KVH121" s="6"/>
      <c r="KVI121" s="6"/>
      <c r="KVJ121" s="6"/>
      <c r="KVK121" s="6"/>
      <c r="KVL121" s="6"/>
      <c r="KVM121" s="6"/>
      <c r="KVN121" s="6"/>
      <c r="KVO121" s="6"/>
      <c r="KVP121" s="6"/>
      <c r="KVQ121" s="6"/>
      <c r="KVR121" s="6"/>
      <c r="KVS121" s="6"/>
      <c r="KVT121" s="6"/>
      <c r="KVU121" s="6"/>
      <c r="KVV121" s="6"/>
      <c r="KVW121" s="6"/>
      <c r="KVX121" s="6"/>
      <c r="KVY121" s="6"/>
      <c r="KVZ121" s="6"/>
      <c r="KWA121" s="6"/>
      <c r="KWB121" s="6"/>
      <c r="KWC121" s="6"/>
      <c r="KWD121" s="6"/>
      <c r="KWE121" s="6"/>
      <c r="KWF121" s="6"/>
      <c r="KWG121" s="6"/>
      <c r="KWH121" s="6"/>
      <c r="KWI121" s="6"/>
      <c r="KWJ121" s="6"/>
      <c r="KWK121" s="6"/>
      <c r="KWL121" s="6"/>
      <c r="KWM121" s="6"/>
      <c r="KWN121" s="6"/>
      <c r="KWO121" s="6"/>
      <c r="KWP121" s="6"/>
      <c r="KWQ121" s="6"/>
      <c r="KWR121" s="6"/>
      <c r="KWS121" s="6"/>
      <c r="KWT121" s="6"/>
      <c r="KWU121" s="6"/>
      <c r="KWV121" s="6"/>
      <c r="KWW121" s="6"/>
      <c r="KWX121" s="6"/>
      <c r="KWY121" s="6"/>
      <c r="KWZ121" s="6"/>
      <c r="KXA121" s="6"/>
      <c r="KXB121" s="6"/>
      <c r="KXC121" s="6"/>
      <c r="KXD121" s="6"/>
      <c r="KXE121" s="6"/>
      <c r="KXF121" s="6"/>
      <c r="KXG121" s="6"/>
      <c r="KXH121" s="6"/>
      <c r="KXI121" s="6"/>
      <c r="KXJ121" s="6"/>
      <c r="KXK121" s="6"/>
      <c r="KXL121" s="6"/>
      <c r="KXM121" s="6"/>
      <c r="KXN121" s="6"/>
      <c r="KXO121" s="6"/>
      <c r="KXP121" s="6"/>
      <c r="KXQ121" s="6"/>
      <c r="KXR121" s="6"/>
      <c r="KXS121" s="6"/>
      <c r="KXT121" s="6"/>
      <c r="KXU121" s="6"/>
      <c r="KXV121" s="6"/>
      <c r="KXW121" s="6"/>
      <c r="KXX121" s="6"/>
      <c r="KXY121" s="6"/>
      <c r="KXZ121" s="6"/>
      <c r="KYA121" s="6"/>
      <c r="KYB121" s="6"/>
      <c r="KYC121" s="6"/>
      <c r="KYD121" s="6"/>
      <c r="KYE121" s="6"/>
      <c r="KYF121" s="6"/>
      <c r="KYG121" s="6"/>
      <c r="KYH121" s="6"/>
      <c r="KYI121" s="6"/>
      <c r="KYJ121" s="6"/>
      <c r="KYK121" s="6"/>
      <c r="KYL121" s="6"/>
      <c r="KYM121" s="6"/>
      <c r="KYN121" s="6"/>
      <c r="KYO121" s="6"/>
      <c r="KYP121" s="6"/>
      <c r="KYQ121" s="6"/>
      <c r="KYR121" s="6"/>
      <c r="KYS121" s="6"/>
      <c r="KYT121" s="6"/>
      <c r="KYU121" s="6"/>
      <c r="KYV121" s="6"/>
      <c r="KYW121" s="6"/>
      <c r="KYX121" s="6"/>
      <c r="KYY121" s="6"/>
      <c r="KYZ121" s="6"/>
      <c r="KZA121" s="6"/>
      <c r="KZB121" s="6"/>
      <c r="KZC121" s="6"/>
      <c r="KZD121" s="6"/>
      <c r="KZE121" s="6"/>
      <c r="KZF121" s="6"/>
      <c r="KZG121" s="6"/>
      <c r="KZH121" s="6"/>
      <c r="KZI121" s="6"/>
      <c r="KZJ121" s="6"/>
      <c r="KZK121" s="6"/>
      <c r="KZL121" s="6"/>
      <c r="KZM121" s="6"/>
      <c r="KZN121" s="6"/>
      <c r="KZO121" s="6"/>
      <c r="KZP121" s="6"/>
      <c r="KZQ121" s="6"/>
      <c r="KZR121" s="6"/>
      <c r="KZS121" s="6"/>
      <c r="KZT121" s="6"/>
      <c r="KZU121" s="6"/>
      <c r="KZV121" s="6"/>
      <c r="KZW121" s="6"/>
      <c r="KZX121" s="6"/>
      <c r="KZY121" s="6"/>
      <c r="KZZ121" s="6"/>
      <c r="LAA121" s="6"/>
      <c r="LAB121" s="6"/>
      <c r="LAC121" s="6"/>
      <c r="LAD121" s="6"/>
      <c r="LAE121" s="6"/>
      <c r="LAF121" s="6"/>
      <c r="LAG121" s="6"/>
      <c r="LAH121" s="6"/>
      <c r="LAI121" s="6"/>
      <c r="LAJ121" s="6"/>
      <c r="LAK121" s="6"/>
      <c r="LAL121" s="6"/>
      <c r="LAM121" s="6"/>
      <c r="LAN121" s="6"/>
      <c r="LAO121" s="6"/>
      <c r="LAP121" s="6"/>
      <c r="LAQ121" s="6"/>
      <c r="LAR121" s="6"/>
      <c r="LAS121" s="6"/>
      <c r="LAT121" s="6"/>
      <c r="LAU121" s="6"/>
      <c r="LAV121" s="6"/>
      <c r="LAW121" s="6"/>
      <c r="LAX121" s="6"/>
      <c r="LAY121" s="6"/>
      <c r="LAZ121" s="6"/>
      <c r="LBA121" s="6"/>
      <c r="LBB121" s="6"/>
      <c r="LBC121" s="6"/>
      <c r="LBD121" s="6"/>
      <c r="LBE121" s="6"/>
      <c r="LBF121" s="6"/>
      <c r="LBG121" s="6"/>
      <c r="LBH121" s="6"/>
      <c r="LBI121" s="6"/>
      <c r="LBJ121" s="6"/>
      <c r="LBK121" s="6"/>
      <c r="LBL121" s="6"/>
      <c r="LBM121" s="6"/>
      <c r="LBN121" s="6"/>
      <c r="LBO121" s="6"/>
      <c r="LBP121" s="6"/>
      <c r="LBQ121" s="6"/>
      <c r="LBR121" s="6"/>
      <c r="LBS121" s="6"/>
      <c r="LBT121" s="6"/>
      <c r="LBU121" s="6"/>
      <c r="LBV121" s="6"/>
      <c r="LBW121" s="6"/>
      <c r="LBX121" s="6"/>
      <c r="LBY121" s="6"/>
      <c r="LBZ121" s="6"/>
      <c r="LCA121" s="6"/>
      <c r="LCB121" s="6"/>
      <c r="LCC121" s="6"/>
      <c r="LCD121" s="6"/>
      <c r="LCE121" s="6"/>
      <c r="LCF121" s="6"/>
      <c r="LCG121" s="6"/>
      <c r="LCH121" s="6"/>
      <c r="LCI121" s="6"/>
      <c r="LCJ121" s="6"/>
      <c r="LCK121" s="6"/>
      <c r="LCL121" s="6"/>
      <c r="LCM121" s="6"/>
      <c r="LCN121" s="6"/>
      <c r="LCO121" s="6"/>
      <c r="LCP121" s="6"/>
      <c r="LCQ121" s="6"/>
      <c r="LCR121" s="6"/>
      <c r="LCS121" s="6"/>
      <c r="LCT121" s="6"/>
      <c r="LCU121" s="6"/>
      <c r="LCV121" s="6"/>
      <c r="LCW121" s="6"/>
      <c r="LCX121" s="6"/>
      <c r="LCY121" s="6"/>
      <c r="LCZ121" s="6"/>
      <c r="LDA121" s="6"/>
      <c r="LDB121" s="6"/>
      <c r="LDC121" s="6"/>
      <c r="LDD121" s="6"/>
      <c r="LDE121" s="6"/>
      <c r="LDF121" s="6"/>
      <c r="LDG121" s="6"/>
      <c r="LDH121" s="6"/>
      <c r="LDI121" s="6"/>
      <c r="LDJ121" s="6"/>
      <c r="LDK121" s="6"/>
      <c r="LDL121" s="6"/>
      <c r="LDM121" s="6"/>
      <c r="LDN121" s="6"/>
      <c r="LDO121" s="6"/>
      <c r="LDP121" s="6"/>
      <c r="LDQ121" s="6"/>
      <c r="LDR121" s="6"/>
      <c r="LDS121" s="6"/>
      <c r="LDT121" s="6"/>
      <c r="LDU121" s="6"/>
      <c r="LDV121" s="6"/>
      <c r="LDW121" s="6"/>
      <c r="LDX121" s="6"/>
      <c r="LDY121" s="6"/>
      <c r="LDZ121" s="6"/>
      <c r="LEA121" s="6"/>
      <c r="LEB121" s="6"/>
      <c r="LEC121" s="6"/>
      <c r="LED121" s="6"/>
      <c r="LEE121" s="6"/>
      <c r="LEF121" s="6"/>
      <c r="LEG121" s="6"/>
      <c r="LEH121" s="6"/>
      <c r="LEI121" s="6"/>
      <c r="LEJ121" s="6"/>
      <c r="LEK121" s="6"/>
      <c r="LEL121" s="6"/>
      <c r="LEM121" s="6"/>
      <c r="LEN121" s="6"/>
      <c r="LEO121" s="6"/>
      <c r="LEP121" s="6"/>
      <c r="LEQ121" s="6"/>
      <c r="LER121" s="6"/>
      <c r="LES121" s="6"/>
      <c r="LET121" s="6"/>
      <c r="LEU121" s="6"/>
      <c r="LEV121" s="6"/>
      <c r="LEW121" s="6"/>
      <c r="LEX121" s="6"/>
      <c r="LEY121" s="6"/>
      <c r="LEZ121" s="6"/>
      <c r="LFA121" s="6"/>
      <c r="LFB121" s="6"/>
      <c r="LFC121" s="6"/>
      <c r="LFD121" s="6"/>
      <c r="LFE121" s="6"/>
      <c r="LFF121" s="6"/>
      <c r="LFG121" s="6"/>
      <c r="LFH121" s="6"/>
      <c r="LFI121" s="6"/>
      <c r="LFJ121" s="6"/>
      <c r="LFK121" s="6"/>
      <c r="LFL121" s="6"/>
      <c r="LFM121" s="6"/>
      <c r="LFN121" s="6"/>
      <c r="LFO121" s="6"/>
      <c r="LFP121" s="6"/>
      <c r="LFQ121" s="6"/>
      <c r="LFR121" s="6"/>
      <c r="LFS121" s="6"/>
      <c r="LFT121" s="6"/>
      <c r="LFU121" s="6"/>
      <c r="LFV121" s="6"/>
      <c r="LFW121" s="6"/>
      <c r="LFX121" s="6"/>
      <c r="LFY121" s="6"/>
      <c r="LFZ121" s="6"/>
      <c r="LGA121" s="6"/>
      <c r="LGB121" s="6"/>
      <c r="LGC121" s="6"/>
      <c r="LGD121" s="6"/>
      <c r="LGE121" s="6"/>
      <c r="LGF121" s="6"/>
      <c r="LGG121" s="6"/>
      <c r="LGH121" s="6"/>
      <c r="LGI121" s="6"/>
      <c r="LGJ121" s="6"/>
      <c r="LGK121" s="6"/>
      <c r="LGL121" s="6"/>
      <c r="LGM121" s="6"/>
      <c r="LGN121" s="6"/>
      <c r="LGO121" s="6"/>
      <c r="LGP121" s="6"/>
      <c r="LGQ121" s="6"/>
      <c r="LGR121" s="6"/>
      <c r="LGS121" s="6"/>
      <c r="LGT121" s="6"/>
      <c r="LGU121" s="6"/>
      <c r="LGV121" s="6"/>
      <c r="LGW121" s="6"/>
      <c r="LGX121" s="6"/>
      <c r="LGY121" s="6"/>
      <c r="LGZ121" s="6"/>
      <c r="LHA121" s="6"/>
      <c r="LHB121" s="6"/>
      <c r="LHC121" s="6"/>
      <c r="LHD121" s="6"/>
      <c r="LHE121" s="6"/>
      <c r="LHF121" s="6"/>
      <c r="LHG121" s="6"/>
      <c r="LHH121" s="6"/>
      <c r="LHI121" s="6"/>
      <c r="LHJ121" s="6"/>
      <c r="LHK121" s="6"/>
      <c r="LHL121" s="6"/>
      <c r="LHM121" s="6"/>
      <c r="LHN121" s="6"/>
      <c r="LHO121" s="6"/>
      <c r="LHP121" s="6"/>
      <c r="LHQ121" s="6"/>
      <c r="LHR121" s="6"/>
      <c r="LHS121" s="6"/>
      <c r="LHT121" s="6"/>
      <c r="LHU121" s="6"/>
      <c r="LHV121" s="6"/>
      <c r="LHW121" s="6"/>
      <c r="LHX121" s="6"/>
      <c r="LHY121" s="6"/>
      <c r="LHZ121" s="6"/>
      <c r="LIA121" s="6"/>
      <c r="LIB121" s="6"/>
      <c r="LIC121" s="6"/>
      <c r="LID121" s="6"/>
      <c r="LIE121" s="6"/>
      <c r="LIF121" s="6"/>
      <c r="LIG121" s="6"/>
      <c r="LIH121" s="6"/>
      <c r="LII121" s="6"/>
      <c r="LIJ121" s="6"/>
      <c r="LIK121" s="6"/>
      <c r="LIL121" s="6"/>
      <c r="LIM121" s="6"/>
      <c r="LIN121" s="6"/>
      <c r="LIO121" s="6"/>
      <c r="LIP121" s="6"/>
      <c r="LIQ121" s="6"/>
      <c r="LIR121" s="6"/>
      <c r="LIS121" s="6"/>
      <c r="LIT121" s="6"/>
      <c r="LIU121" s="6"/>
      <c r="LIV121" s="6"/>
      <c r="LIW121" s="6"/>
      <c r="LIX121" s="6"/>
      <c r="LIY121" s="6"/>
      <c r="LIZ121" s="6"/>
      <c r="LJA121" s="6"/>
      <c r="LJB121" s="6"/>
      <c r="LJC121" s="6"/>
      <c r="LJD121" s="6"/>
      <c r="LJE121" s="6"/>
      <c r="LJF121" s="6"/>
      <c r="LJG121" s="6"/>
      <c r="LJH121" s="6"/>
      <c r="LJI121" s="6"/>
      <c r="LJJ121" s="6"/>
      <c r="LJK121" s="6"/>
      <c r="LJL121" s="6"/>
      <c r="LJM121" s="6"/>
      <c r="LJN121" s="6"/>
      <c r="LJO121" s="6"/>
      <c r="LJP121" s="6"/>
      <c r="LJQ121" s="6"/>
      <c r="LJR121" s="6"/>
      <c r="LJS121" s="6"/>
      <c r="LJT121" s="6"/>
      <c r="LJU121" s="6"/>
      <c r="LJV121" s="6"/>
      <c r="LJW121" s="6"/>
      <c r="LJX121" s="6"/>
      <c r="LJY121" s="6"/>
      <c r="LJZ121" s="6"/>
      <c r="LKA121" s="6"/>
      <c r="LKB121" s="6"/>
      <c r="LKC121" s="6"/>
      <c r="LKD121" s="6"/>
      <c r="LKE121" s="6"/>
      <c r="LKF121" s="6"/>
      <c r="LKG121" s="6"/>
      <c r="LKH121" s="6"/>
      <c r="LKI121" s="6"/>
      <c r="LKJ121" s="6"/>
      <c r="LKK121" s="6"/>
      <c r="LKL121" s="6"/>
      <c r="LKM121" s="6"/>
      <c r="LKN121" s="6"/>
      <c r="LKO121" s="6"/>
      <c r="LKP121" s="6"/>
      <c r="LKQ121" s="6"/>
      <c r="LKR121" s="6"/>
      <c r="LKS121" s="6"/>
      <c r="LKT121" s="6"/>
      <c r="LKU121" s="6"/>
      <c r="LKV121" s="6"/>
      <c r="LKW121" s="6"/>
      <c r="LKX121" s="6"/>
      <c r="LKY121" s="6"/>
      <c r="LKZ121" s="6"/>
      <c r="LLA121" s="6"/>
      <c r="LLB121" s="6"/>
      <c r="LLC121" s="6"/>
      <c r="LLD121" s="6"/>
      <c r="LLE121" s="6"/>
      <c r="LLF121" s="6"/>
      <c r="LLG121" s="6"/>
      <c r="LLH121" s="6"/>
      <c r="LLI121" s="6"/>
      <c r="LLJ121" s="6"/>
      <c r="LLK121" s="6"/>
      <c r="LLL121" s="6"/>
      <c r="LLM121" s="6"/>
      <c r="LLN121" s="6"/>
      <c r="LLO121" s="6"/>
      <c r="LLP121" s="6"/>
      <c r="LLQ121" s="6"/>
      <c r="LLR121" s="6"/>
      <c r="LLS121" s="6"/>
      <c r="LLT121" s="6"/>
      <c r="LLU121" s="6"/>
      <c r="LLV121" s="6"/>
      <c r="LLW121" s="6"/>
      <c r="LLX121" s="6"/>
      <c r="LLY121" s="6"/>
      <c r="LLZ121" s="6"/>
      <c r="LMA121" s="6"/>
      <c r="LMB121" s="6"/>
      <c r="LMC121" s="6"/>
      <c r="LMD121" s="6"/>
      <c r="LME121" s="6"/>
      <c r="LMF121" s="6"/>
      <c r="LMG121" s="6"/>
      <c r="LMH121" s="6"/>
      <c r="LMI121" s="6"/>
      <c r="LMJ121" s="6"/>
      <c r="LMK121" s="6"/>
      <c r="LML121" s="6"/>
      <c r="LMM121" s="6"/>
      <c r="LMN121" s="6"/>
      <c r="LMO121" s="6"/>
      <c r="LMP121" s="6"/>
      <c r="LMQ121" s="6"/>
      <c r="LMR121" s="6"/>
      <c r="LMS121" s="6"/>
      <c r="LMT121" s="6"/>
      <c r="LMU121" s="6"/>
      <c r="LMV121" s="6"/>
      <c r="LMW121" s="6"/>
      <c r="LMX121" s="6"/>
      <c r="LMY121" s="6"/>
      <c r="LMZ121" s="6"/>
      <c r="LNA121" s="6"/>
      <c r="LNB121" s="6"/>
      <c r="LNC121" s="6"/>
      <c r="LND121" s="6"/>
      <c r="LNE121" s="6"/>
      <c r="LNF121" s="6"/>
      <c r="LNG121" s="6"/>
      <c r="LNH121" s="6"/>
      <c r="LNI121" s="6"/>
      <c r="LNJ121" s="6"/>
      <c r="LNK121" s="6"/>
      <c r="LNL121" s="6"/>
      <c r="LNM121" s="6"/>
      <c r="LNN121" s="6"/>
      <c r="LNO121" s="6"/>
      <c r="LNP121" s="6"/>
      <c r="LNQ121" s="6"/>
      <c r="LNR121" s="6"/>
      <c r="LNS121" s="6"/>
      <c r="LNT121" s="6"/>
      <c r="LNU121" s="6"/>
      <c r="LNV121" s="6"/>
      <c r="LNW121" s="6"/>
      <c r="LNX121" s="6"/>
      <c r="LNY121" s="6"/>
      <c r="LNZ121" s="6"/>
      <c r="LOA121" s="6"/>
      <c r="LOB121" s="6"/>
      <c r="LOC121" s="6"/>
      <c r="LOD121" s="6"/>
      <c r="LOE121" s="6"/>
      <c r="LOF121" s="6"/>
      <c r="LOG121" s="6"/>
      <c r="LOH121" s="6"/>
      <c r="LOI121" s="6"/>
      <c r="LOJ121" s="6"/>
      <c r="LOK121" s="6"/>
      <c r="LOL121" s="6"/>
      <c r="LOM121" s="6"/>
      <c r="LON121" s="6"/>
      <c r="LOO121" s="6"/>
      <c r="LOP121" s="6"/>
      <c r="LOQ121" s="6"/>
      <c r="LOR121" s="6"/>
      <c r="LOS121" s="6"/>
      <c r="LOT121" s="6"/>
      <c r="LOU121" s="6"/>
      <c r="LOV121" s="6"/>
      <c r="LOW121" s="6"/>
      <c r="LOX121" s="6"/>
      <c r="LOY121" s="6"/>
      <c r="LOZ121" s="6"/>
      <c r="LPA121" s="6"/>
      <c r="LPB121" s="6"/>
      <c r="LPC121" s="6"/>
      <c r="LPD121" s="6"/>
      <c r="LPE121" s="6"/>
      <c r="LPF121" s="6"/>
      <c r="LPG121" s="6"/>
      <c r="LPH121" s="6"/>
      <c r="LPI121" s="6"/>
      <c r="LPJ121" s="6"/>
      <c r="LPK121" s="6"/>
      <c r="LPL121" s="6"/>
      <c r="LPM121" s="6"/>
      <c r="LPN121" s="6"/>
      <c r="LPO121" s="6"/>
      <c r="LPP121" s="6"/>
      <c r="LPQ121" s="6"/>
      <c r="LPR121" s="6"/>
      <c r="LPS121" s="6"/>
      <c r="LPT121" s="6"/>
      <c r="LPU121" s="6"/>
      <c r="LPV121" s="6"/>
      <c r="LPW121" s="6"/>
      <c r="LPX121" s="6"/>
      <c r="LPY121" s="6"/>
      <c r="LPZ121" s="6"/>
      <c r="LQA121" s="6"/>
      <c r="LQB121" s="6"/>
      <c r="LQC121" s="6"/>
      <c r="LQD121" s="6"/>
      <c r="LQE121" s="6"/>
      <c r="LQF121" s="6"/>
      <c r="LQG121" s="6"/>
      <c r="LQH121" s="6"/>
      <c r="LQI121" s="6"/>
      <c r="LQJ121" s="6"/>
      <c r="LQK121" s="6"/>
      <c r="LQL121" s="6"/>
      <c r="LQM121" s="6"/>
      <c r="LQN121" s="6"/>
      <c r="LQO121" s="6"/>
      <c r="LQP121" s="6"/>
      <c r="LQQ121" s="6"/>
      <c r="LQR121" s="6"/>
      <c r="LQS121" s="6"/>
      <c r="LQT121" s="6"/>
      <c r="LQU121" s="6"/>
      <c r="LQV121" s="6"/>
      <c r="LQW121" s="6"/>
      <c r="LQX121" s="6"/>
      <c r="LQY121" s="6"/>
      <c r="LQZ121" s="6"/>
      <c r="LRA121" s="6"/>
      <c r="LRB121" s="6"/>
      <c r="LRC121" s="6"/>
      <c r="LRD121" s="6"/>
      <c r="LRE121" s="6"/>
      <c r="LRF121" s="6"/>
      <c r="LRG121" s="6"/>
      <c r="LRH121" s="6"/>
      <c r="LRI121" s="6"/>
      <c r="LRJ121" s="6"/>
      <c r="LRK121" s="6"/>
      <c r="LRL121" s="6"/>
      <c r="LRM121" s="6"/>
      <c r="LRN121" s="6"/>
      <c r="LRO121" s="6"/>
      <c r="LRP121" s="6"/>
      <c r="LRQ121" s="6"/>
      <c r="LRR121" s="6"/>
      <c r="LRS121" s="6"/>
      <c r="LRT121" s="6"/>
      <c r="LRU121" s="6"/>
      <c r="LRV121" s="6"/>
      <c r="LRW121" s="6"/>
      <c r="LRX121" s="6"/>
      <c r="LRY121" s="6"/>
      <c r="LRZ121" s="6"/>
      <c r="LSA121" s="6"/>
      <c r="LSB121" s="6"/>
      <c r="LSC121" s="6"/>
      <c r="LSD121" s="6"/>
      <c r="LSE121" s="6"/>
      <c r="LSF121" s="6"/>
      <c r="LSG121" s="6"/>
      <c r="LSH121" s="6"/>
      <c r="LSI121" s="6"/>
      <c r="LSJ121" s="6"/>
      <c r="LSK121" s="6"/>
      <c r="LSL121" s="6"/>
      <c r="LSM121" s="6"/>
      <c r="LSN121" s="6"/>
      <c r="LSO121" s="6"/>
      <c r="LSP121" s="6"/>
      <c r="LSQ121" s="6"/>
      <c r="LSR121" s="6"/>
      <c r="LSS121" s="6"/>
      <c r="LST121" s="6"/>
      <c r="LSU121" s="6"/>
      <c r="LSV121" s="6"/>
      <c r="LSW121" s="6"/>
      <c r="LSX121" s="6"/>
      <c r="LSY121" s="6"/>
      <c r="LSZ121" s="6"/>
      <c r="LTA121" s="6"/>
      <c r="LTB121" s="6"/>
      <c r="LTC121" s="6"/>
      <c r="LTD121" s="6"/>
      <c r="LTE121" s="6"/>
      <c r="LTF121" s="6"/>
      <c r="LTG121" s="6"/>
      <c r="LTH121" s="6"/>
      <c r="LTI121" s="6"/>
      <c r="LTJ121" s="6"/>
      <c r="LTK121" s="6"/>
      <c r="LTL121" s="6"/>
      <c r="LTM121" s="6"/>
      <c r="LTN121" s="6"/>
      <c r="LTO121" s="6"/>
      <c r="LTP121" s="6"/>
      <c r="LTQ121" s="6"/>
      <c r="LTR121" s="6"/>
      <c r="LTS121" s="6"/>
      <c r="LTT121" s="6"/>
      <c r="LTU121" s="6"/>
      <c r="LTV121" s="6"/>
      <c r="LTW121" s="6"/>
      <c r="LTX121" s="6"/>
      <c r="LTY121" s="6"/>
      <c r="LTZ121" s="6"/>
      <c r="LUA121" s="6"/>
      <c r="LUB121" s="6"/>
      <c r="LUC121" s="6"/>
      <c r="LUD121" s="6"/>
      <c r="LUE121" s="6"/>
      <c r="LUF121" s="6"/>
      <c r="LUG121" s="6"/>
      <c r="LUH121" s="6"/>
      <c r="LUI121" s="6"/>
      <c r="LUJ121" s="6"/>
      <c r="LUK121" s="6"/>
      <c r="LUL121" s="6"/>
      <c r="LUM121" s="6"/>
      <c r="LUN121" s="6"/>
      <c r="LUO121" s="6"/>
      <c r="LUP121" s="6"/>
      <c r="LUQ121" s="6"/>
      <c r="LUR121" s="6"/>
      <c r="LUS121" s="6"/>
      <c r="LUT121" s="6"/>
      <c r="LUU121" s="6"/>
      <c r="LUV121" s="6"/>
      <c r="LUW121" s="6"/>
      <c r="LUX121" s="6"/>
      <c r="LUY121" s="6"/>
      <c r="LUZ121" s="6"/>
      <c r="LVA121" s="6"/>
      <c r="LVB121" s="6"/>
      <c r="LVC121" s="6"/>
      <c r="LVD121" s="6"/>
      <c r="LVE121" s="6"/>
      <c r="LVF121" s="6"/>
      <c r="LVG121" s="6"/>
      <c r="LVH121" s="6"/>
      <c r="LVI121" s="6"/>
      <c r="LVJ121" s="6"/>
      <c r="LVK121" s="6"/>
      <c r="LVL121" s="6"/>
      <c r="LVM121" s="6"/>
      <c r="LVN121" s="6"/>
      <c r="LVO121" s="6"/>
      <c r="LVP121" s="6"/>
      <c r="LVQ121" s="6"/>
      <c r="LVR121" s="6"/>
      <c r="LVS121" s="6"/>
      <c r="LVT121" s="6"/>
      <c r="LVU121" s="6"/>
      <c r="LVV121" s="6"/>
      <c r="LVW121" s="6"/>
      <c r="LVX121" s="6"/>
      <c r="LVY121" s="6"/>
      <c r="LVZ121" s="6"/>
      <c r="LWA121" s="6"/>
      <c r="LWB121" s="6"/>
      <c r="LWC121" s="6"/>
      <c r="LWD121" s="6"/>
      <c r="LWE121" s="6"/>
      <c r="LWF121" s="6"/>
      <c r="LWG121" s="6"/>
      <c r="LWH121" s="6"/>
      <c r="LWI121" s="6"/>
      <c r="LWJ121" s="6"/>
      <c r="LWK121" s="6"/>
      <c r="LWL121" s="6"/>
      <c r="LWM121" s="6"/>
      <c r="LWN121" s="6"/>
      <c r="LWO121" s="6"/>
      <c r="LWP121" s="6"/>
      <c r="LWQ121" s="6"/>
      <c r="LWR121" s="6"/>
      <c r="LWS121" s="6"/>
      <c r="LWT121" s="6"/>
      <c r="LWU121" s="6"/>
      <c r="LWV121" s="6"/>
      <c r="LWW121" s="6"/>
      <c r="LWX121" s="6"/>
      <c r="LWY121" s="6"/>
      <c r="LWZ121" s="6"/>
      <c r="LXA121" s="6"/>
      <c r="LXB121" s="6"/>
      <c r="LXC121" s="6"/>
      <c r="LXD121" s="6"/>
      <c r="LXE121" s="6"/>
      <c r="LXF121" s="6"/>
      <c r="LXG121" s="6"/>
      <c r="LXH121" s="6"/>
      <c r="LXI121" s="6"/>
      <c r="LXJ121" s="6"/>
      <c r="LXK121" s="6"/>
      <c r="LXL121" s="6"/>
      <c r="LXM121" s="6"/>
      <c r="LXN121" s="6"/>
      <c r="LXO121" s="6"/>
      <c r="LXP121" s="6"/>
      <c r="LXQ121" s="6"/>
      <c r="LXR121" s="6"/>
      <c r="LXS121" s="6"/>
      <c r="LXT121" s="6"/>
      <c r="LXU121" s="6"/>
      <c r="LXV121" s="6"/>
      <c r="LXW121" s="6"/>
      <c r="LXX121" s="6"/>
      <c r="LXY121" s="6"/>
      <c r="LXZ121" s="6"/>
      <c r="LYA121" s="6"/>
      <c r="LYB121" s="6"/>
      <c r="LYC121" s="6"/>
      <c r="LYD121" s="6"/>
      <c r="LYE121" s="6"/>
      <c r="LYF121" s="6"/>
      <c r="LYG121" s="6"/>
      <c r="LYH121" s="6"/>
      <c r="LYI121" s="6"/>
      <c r="LYJ121" s="6"/>
      <c r="LYK121" s="6"/>
      <c r="LYL121" s="6"/>
      <c r="LYM121" s="6"/>
      <c r="LYN121" s="6"/>
      <c r="LYO121" s="6"/>
      <c r="LYP121" s="6"/>
      <c r="LYQ121" s="6"/>
      <c r="LYR121" s="6"/>
      <c r="LYS121" s="6"/>
      <c r="LYT121" s="6"/>
      <c r="LYU121" s="6"/>
      <c r="LYV121" s="6"/>
      <c r="LYW121" s="6"/>
      <c r="LYX121" s="6"/>
      <c r="LYY121" s="6"/>
      <c r="LYZ121" s="6"/>
      <c r="LZA121" s="6"/>
      <c r="LZB121" s="6"/>
      <c r="LZC121" s="6"/>
      <c r="LZD121" s="6"/>
      <c r="LZE121" s="6"/>
      <c r="LZF121" s="6"/>
      <c r="LZG121" s="6"/>
      <c r="LZH121" s="6"/>
      <c r="LZI121" s="6"/>
      <c r="LZJ121" s="6"/>
      <c r="LZK121" s="6"/>
      <c r="LZL121" s="6"/>
      <c r="LZM121" s="6"/>
      <c r="LZN121" s="6"/>
      <c r="LZO121" s="6"/>
      <c r="LZP121" s="6"/>
      <c r="LZQ121" s="6"/>
      <c r="LZR121" s="6"/>
      <c r="LZS121" s="6"/>
      <c r="LZT121" s="6"/>
      <c r="LZU121" s="6"/>
      <c r="LZV121" s="6"/>
      <c r="LZW121" s="6"/>
      <c r="LZX121" s="6"/>
      <c r="LZY121" s="6"/>
      <c r="LZZ121" s="6"/>
      <c r="MAA121" s="6"/>
      <c r="MAB121" s="6"/>
      <c r="MAC121" s="6"/>
      <c r="MAD121" s="6"/>
      <c r="MAE121" s="6"/>
      <c r="MAF121" s="6"/>
      <c r="MAG121" s="6"/>
      <c r="MAH121" s="6"/>
      <c r="MAI121" s="6"/>
      <c r="MAJ121" s="6"/>
      <c r="MAK121" s="6"/>
      <c r="MAL121" s="6"/>
      <c r="MAM121" s="6"/>
      <c r="MAN121" s="6"/>
      <c r="MAO121" s="6"/>
      <c r="MAP121" s="6"/>
      <c r="MAQ121" s="6"/>
      <c r="MAR121" s="6"/>
      <c r="MAS121" s="6"/>
      <c r="MAT121" s="6"/>
      <c r="MAU121" s="6"/>
      <c r="MAV121" s="6"/>
      <c r="MAW121" s="6"/>
      <c r="MAX121" s="6"/>
      <c r="MAY121" s="6"/>
      <c r="MAZ121" s="6"/>
      <c r="MBA121" s="6"/>
      <c r="MBB121" s="6"/>
      <c r="MBC121" s="6"/>
      <c r="MBD121" s="6"/>
      <c r="MBE121" s="6"/>
      <c r="MBF121" s="6"/>
      <c r="MBG121" s="6"/>
      <c r="MBH121" s="6"/>
      <c r="MBI121" s="6"/>
      <c r="MBJ121" s="6"/>
      <c r="MBK121" s="6"/>
      <c r="MBL121" s="6"/>
      <c r="MBM121" s="6"/>
      <c r="MBN121" s="6"/>
      <c r="MBO121" s="6"/>
      <c r="MBP121" s="6"/>
      <c r="MBQ121" s="6"/>
      <c r="MBR121" s="6"/>
      <c r="MBS121" s="6"/>
      <c r="MBT121" s="6"/>
      <c r="MBU121" s="6"/>
      <c r="MBV121" s="6"/>
      <c r="MBW121" s="6"/>
      <c r="MBX121" s="6"/>
      <c r="MBY121" s="6"/>
      <c r="MBZ121" s="6"/>
      <c r="MCA121" s="6"/>
      <c r="MCB121" s="6"/>
      <c r="MCC121" s="6"/>
      <c r="MCD121" s="6"/>
      <c r="MCE121" s="6"/>
      <c r="MCF121" s="6"/>
      <c r="MCG121" s="6"/>
      <c r="MCH121" s="6"/>
      <c r="MCI121" s="6"/>
      <c r="MCJ121" s="6"/>
      <c r="MCK121" s="6"/>
      <c r="MCL121" s="6"/>
      <c r="MCM121" s="6"/>
      <c r="MCN121" s="6"/>
      <c r="MCO121" s="6"/>
      <c r="MCP121" s="6"/>
      <c r="MCQ121" s="6"/>
      <c r="MCR121" s="6"/>
      <c r="MCS121" s="6"/>
      <c r="MCT121" s="6"/>
      <c r="MCU121" s="6"/>
      <c r="MCV121" s="6"/>
      <c r="MCW121" s="6"/>
      <c r="MCX121" s="6"/>
      <c r="MCY121" s="6"/>
      <c r="MCZ121" s="6"/>
      <c r="MDA121" s="6"/>
      <c r="MDB121" s="6"/>
      <c r="MDC121" s="6"/>
      <c r="MDD121" s="6"/>
      <c r="MDE121" s="6"/>
      <c r="MDF121" s="6"/>
      <c r="MDG121" s="6"/>
      <c r="MDH121" s="6"/>
      <c r="MDI121" s="6"/>
      <c r="MDJ121" s="6"/>
      <c r="MDK121" s="6"/>
      <c r="MDL121" s="6"/>
      <c r="MDM121" s="6"/>
      <c r="MDN121" s="6"/>
      <c r="MDO121" s="6"/>
      <c r="MDP121" s="6"/>
      <c r="MDQ121" s="6"/>
      <c r="MDR121" s="6"/>
      <c r="MDS121" s="6"/>
      <c r="MDT121" s="6"/>
      <c r="MDU121" s="6"/>
      <c r="MDV121" s="6"/>
      <c r="MDW121" s="6"/>
      <c r="MDX121" s="6"/>
      <c r="MDY121" s="6"/>
      <c r="MDZ121" s="6"/>
      <c r="MEA121" s="6"/>
      <c r="MEB121" s="6"/>
      <c r="MEC121" s="6"/>
      <c r="MED121" s="6"/>
      <c r="MEE121" s="6"/>
      <c r="MEF121" s="6"/>
      <c r="MEG121" s="6"/>
      <c r="MEH121" s="6"/>
      <c r="MEI121" s="6"/>
      <c r="MEJ121" s="6"/>
      <c r="MEK121" s="6"/>
      <c r="MEL121" s="6"/>
      <c r="MEM121" s="6"/>
      <c r="MEN121" s="6"/>
      <c r="MEO121" s="6"/>
      <c r="MEP121" s="6"/>
      <c r="MEQ121" s="6"/>
      <c r="MER121" s="6"/>
      <c r="MES121" s="6"/>
      <c r="MET121" s="6"/>
      <c r="MEU121" s="6"/>
      <c r="MEV121" s="6"/>
      <c r="MEW121" s="6"/>
      <c r="MEX121" s="6"/>
      <c r="MEY121" s="6"/>
      <c r="MEZ121" s="6"/>
      <c r="MFA121" s="6"/>
      <c r="MFB121" s="6"/>
      <c r="MFC121" s="6"/>
      <c r="MFD121" s="6"/>
      <c r="MFE121" s="6"/>
      <c r="MFF121" s="6"/>
      <c r="MFG121" s="6"/>
      <c r="MFH121" s="6"/>
      <c r="MFI121" s="6"/>
      <c r="MFJ121" s="6"/>
      <c r="MFK121" s="6"/>
      <c r="MFL121" s="6"/>
      <c r="MFM121" s="6"/>
      <c r="MFN121" s="6"/>
      <c r="MFO121" s="6"/>
      <c r="MFP121" s="6"/>
      <c r="MFQ121" s="6"/>
      <c r="MFR121" s="6"/>
      <c r="MFS121" s="6"/>
      <c r="MFT121" s="6"/>
      <c r="MFU121" s="6"/>
      <c r="MFV121" s="6"/>
      <c r="MFW121" s="6"/>
      <c r="MFX121" s="6"/>
      <c r="MFY121" s="6"/>
      <c r="MFZ121" s="6"/>
      <c r="MGA121" s="6"/>
      <c r="MGB121" s="6"/>
      <c r="MGC121" s="6"/>
      <c r="MGD121" s="6"/>
      <c r="MGE121" s="6"/>
      <c r="MGF121" s="6"/>
      <c r="MGG121" s="6"/>
      <c r="MGH121" s="6"/>
      <c r="MGI121" s="6"/>
      <c r="MGJ121" s="6"/>
      <c r="MGK121" s="6"/>
      <c r="MGL121" s="6"/>
      <c r="MGM121" s="6"/>
      <c r="MGN121" s="6"/>
      <c r="MGO121" s="6"/>
      <c r="MGP121" s="6"/>
      <c r="MGQ121" s="6"/>
      <c r="MGR121" s="6"/>
      <c r="MGS121" s="6"/>
      <c r="MGT121" s="6"/>
      <c r="MGU121" s="6"/>
      <c r="MGV121" s="6"/>
      <c r="MGW121" s="6"/>
      <c r="MGX121" s="6"/>
      <c r="MGY121" s="6"/>
      <c r="MGZ121" s="6"/>
      <c r="MHA121" s="6"/>
      <c r="MHB121" s="6"/>
      <c r="MHC121" s="6"/>
      <c r="MHD121" s="6"/>
      <c r="MHE121" s="6"/>
      <c r="MHF121" s="6"/>
      <c r="MHG121" s="6"/>
      <c r="MHH121" s="6"/>
      <c r="MHI121" s="6"/>
      <c r="MHJ121" s="6"/>
      <c r="MHK121" s="6"/>
      <c r="MHL121" s="6"/>
      <c r="MHM121" s="6"/>
      <c r="MHN121" s="6"/>
      <c r="MHO121" s="6"/>
      <c r="MHP121" s="6"/>
      <c r="MHQ121" s="6"/>
      <c r="MHR121" s="6"/>
      <c r="MHS121" s="6"/>
      <c r="MHT121" s="6"/>
      <c r="MHU121" s="6"/>
      <c r="MHV121" s="6"/>
      <c r="MHW121" s="6"/>
      <c r="MHX121" s="6"/>
      <c r="MHY121" s="6"/>
      <c r="MHZ121" s="6"/>
      <c r="MIA121" s="6"/>
      <c r="MIB121" s="6"/>
      <c r="MIC121" s="6"/>
      <c r="MID121" s="6"/>
      <c r="MIE121" s="6"/>
      <c r="MIF121" s="6"/>
      <c r="MIG121" s="6"/>
      <c r="MIH121" s="6"/>
      <c r="MII121" s="6"/>
      <c r="MIJ121" s="6"/>
      <c r="MIK121" s="6"/>
      <c r="MIL121" s="6"/>
      <c r="MIM121" s="6"/>
      <c r="MIN121" s="6"/>
      <c r="MIO121" s="6"/>
      <c r="MIP121" s="6"/>
      <c r="MIQ121" s="6"/>
      <c r="MIR121" s="6"/>
      <c r="MIS121" s="6"/>
      <c r="MIT121" s="6"/>
      <c r="MIU121" s="6"/>
      <c r="MIV121" s="6"/>
      <c r="MIW121" s="6"/>
      <c r="MIX121" s="6"/>
      <c r="MIY121" s="6"/>
      <c r="MIZ121" s="6"/>
      <c r="MJA121" s="6"/>
      <c r="MJB121" s="6"/>
      <c r="MJC121" s="6"/>
      <c r="MJD121" s="6"/>
      <c r="MJE121" s="6"/>
      <c r="MJF121" s="6"/>
      <c r="MJG121" s="6"/>
      <c r="MJH121" s="6"/>
      <c r="MJI121" s="6"/>
      <c r="MJJ121" s="6"/>
      <c r="MJK121" s="6"/>
      <c r="MJL121" s="6"/>
      <c r="MJM121" s="6"/>
      <c r="MJN121" s="6"/>
      <c r="MJO121" s="6"/>
      <c r="MJP121" s="6"/>
      <c r="MJQ121" s="6"/>
      <c r="MJR121" s="6"/>
      <c r="MJS121" s="6"/>
      <c r="MJT121" s="6"/>
      <c r="MJU121" s="6"/>
      <c r="MJV121" s="6"/>
      <c r="MJW121" s="6"/>
      <c r="MJX121" s="6"/>
      <c r="MJY121" s="6"/>
      <c r="MJZ121" s="6"/>
      <c r="MKA121" s="6"/>
      <c r="MKB121" s="6"/>
      <c r="MKC121" s="6"/>
      <c r="MKD121" s="6"/>
      <c r="MKE121" s="6"/>
      <c r="MKF121" s="6"/>
      <c r="MKG121" s="6"/>
      <c r="MKH121" s="6"/>
      <c r="MKI121" s="6"/>
      <c r="MKJ121" s="6"/>
      <c r="MKK121" s="6"/>
      <c r="MKL121" s="6"/>
      <c r="MKM121" s="6"/>
      <c r="MKN121" s="6"/>
      <c r="MKO121" s="6"/>
      <c r="MKP121" s="6"/>
      <c r="MKQ121" s="6"/>
      <c r="MKR121" s="6"/>
      <c r="MKS121" s="6"/>
      <c r="MKT121" s="6"/>
      <c r="MKU121" s="6"/>
      <c r="MKV121" s="6"/>
      <c r="MKW121" s="6"/>
      <c r="MKX121" s="6"/>
      <c r="MKY121" s="6"/>
      <c r="MKZ121" s="6"/>
      <c r="MLA121" s="6"/>
      <c r="MLB121" s="6"/>
      <c r="MLC121" s="6"/>
      <c r="MLD121" s="6"/>
      <c r="MLE121" s="6"/>
      <c r="MLF121" s="6"/>
      <c r="MLG121" s="6"/>
      <c r="MLH121" s="6"/>
      <c r="MLI121" s="6"/>
      <c r="MLJ121" s="6"/>
      <c r="MLK121" s="6"/>
      <c r="MLL121" s="6"/>
      <c r="MLM121" s="6"/>
      <c r="MLN121" s="6"/>
      <c r="MLO121" s="6"/>
      <c r="MLP121" s="6"/>
      <c r="MLQ121" s="6"/>
      <c r="MLR121" s="6"/>
      <c r="MLS121" s="6"/>
      <c r="MLT121" s="6"/>
      <c r="MLU121" s="6"/>
      <c r="MLV121" s="6"/>
      <c r="MLW121" s="6"/>
      <c r="MLX121" s="6"/>
      <c r="MLY121" s="6"/>
      <c r="MLZ121" s="6"/>
      <c r="MMA121" s="6"/>
      <c r="MMB121" s="6"/>
      <c r="MMC121" s="6"/>
      <c r="MMD121" s="6"/>
      <c r="MME121" s="6"/>
      <c r="MMF121" s="6"/>
      <c r="MMG121" s="6"/>
      <c r="MMH121" s="6"/>
      <c r="MMI121" s="6"/>
      <c r="MMJ121" s="6"/>
      <c r="MMK121" s="6"/>
      <c r="MML121" s="6"/>
      <c r="MMM121" s="6"/>
      <c r="MMN121" s="6"/>
      <c r="MMO121" s="6"/>
      <c r="MMP121" s="6"/>
      <c r="MMQ121" s="6"/>
      <c r="MMR121" s="6"/>
      <c r="MMS121" s="6"/>
      <c r="MMT121" s="6"/>
      <c r="MMU121" s="6"/>
      <c r="MMV121" s="6"/>
      <c r="MMW121" s="6"/>
      <c r="MMX121" s="6"/>
      <c r="MMY121" s="6"/>
      <c r="MMZ121" s="6"/>
      <c r="MNA121" s="6"/>
      <c r="MNB121" s="6"/>
      <c r="MNC121" s="6"/>
      <c r="MND121" s="6"/>
      <c r="MNE121" s="6"/>
      <c r="MNF121" s="6"/>
      <c r="MNG121" s="6"/>
      <c r="MNH121" s="6"/>
      <c r="MNI121" s="6"/>
      <c r="MNJ121" s="6"/>
      <c r="MNK121" s="6"/>
      <c r="MNL121" s="6"/>
      <c r="MNM121" s="6"/>
      <c r="MNN121" s="6"/>
      <c r="MNO121" s="6"/>
      <c r="MNP121" s="6"/>
      <c r="MNQ121" s="6"/>
      <c r="MNR121" s="6"/>
      <c r="MNS121" s="6"/>
      <c r="MNT121" s="6"/>
      <c r="MNU121" s="6"/>
      <c r="MNV121" s="6"/>
      <c r="MNW121" s="6"/>
      <c r="MNX121" s="6"/>
      <c r="MNY121" s="6"/>
      <c r="MNZ121" s="6"/>
      <c r="MOA121" s="6"/>
      <c r="MOB121" s="6"/>
      <c r="MOC121" s="6"/>
      <c r="MOD121" s="6"/>
      <c r="MOE121" s="6"/>
      <c r="MOF121" s="6"/>
      <c r="MOG121" s="6"/>
      <c r="MOH121" s="6"/>
      <c r="MOI121" s="6"/>
      <c r="MOJ121" s="6"/>
      <c r="MOK121" s="6"/>
      <c r="MOL121" s="6"/>
      <c r="MOM121" s="6"/>
      <c r="MON121" s="6"/>
      <c r="MOO121" s="6"/>
      <c r="MOP121" s="6"/>
      <c r="MOQ121" s="6"/>
      <c r="MOR121" s="6"/>
      <c r="MOS121" s="6"/>
      <c r="MOT121" s="6"/>
      <c r="MOU121" s="6"/>
      <c r="MOV121" s="6"/>
      <c r="MOW121" s="6"/>
      <c r="MOX121" s="6"/>
      <c r="MOY121" s="6"/>
      <c r="MOZ121" s="6"/>
      <c r="MPA121" s="6"/>
      <c r="MPB121" s="6"/>
      <c r="MPC121" s="6"/>
      <c r="MPD121" s="6"/>
      <c r="MPE121" s="6"/>
      <c r="MPF121" s="6"/>
      <c r="MPG121" s="6"/>
      <c r="MPH121" s="6"/>
      <c r="MPI121" s="6"/>
      <c r="MPJ121" s="6"/>
      <c r="MPK121" s="6"/>
      <c r="MPL121" s="6"/>
      <c r="MPM121" s="6"/>
      <c r="MPN121" s="6"/>
      <c r="MPO121" s="6"/>
      <c r="MPP121" s="6"/>
      <c r="MPQ121" s="6"/>
      <c r="MPR121" s="6"/>
      <c r="MPS121" s="6"/>
      <c r="MPT121" s="6"/>
      <c r="MPU121" s="6"/>
      <c r="MPV121" s="6"/>
      <c r="MPW121" s="6"/>
      <c r="MPX121" s="6"/>
      <c r="MPY121" s="6"/>
      <c r="MPZ121" s="6"/>
      <c r="MQA121" s="6"/>
      <c r="MQB121" s="6"/>
      <c r="MQC121" s="6"/>
      <c r="MQD121" s="6"/>
      <c r="MQE121" s="6"/>
      <c r="MQF121" s="6"/>
      <c r="MQG121" s="6"/>
      <c r="MQH121" s="6"/>
      <c r="MQI121" s="6"/>
      <c r="MQJ121" s="6"/>
      <c r="MQK121" s="6"/>
      <c r="MQL121" s="6"/>
      <c r="MQM121" s="6"/>
      <c r="MQN121" s="6"/>
      <c r="MQO121" s="6"/>
      <c r="MQP121" s="6"/>
      <c r="MQQ121" s="6"/>
      <c r="MQR121" s="6"/>
      <c r="MQS121" s="6"/>
      <c r="MQT121" s="6"/>
      <c r="MQU121" s="6"/>
      <c r="MQV121" s="6"/>
      <c r="MQW121" s="6"/>
      <c r="MQX121" s="6"/>
      <c r="MQY121" s="6"/>
      <c r="MQZ121" s="6"/>
      <c r="MRA121" s="6"/>
      <c r="MRB121" s="6"/>
      <c r="MRC121" s="6"/>
      <c r="MRD121" s="6"/>
      <c r="MRE121" s="6"/>
      <c r="MRF121" s="6"/>
      <c r="MRG121" s="6"/>
      <c r="MRH121" s="6"/>
      <c r="MRI121" s="6"/>
      <c r="MRJ121" s="6"/>
      <c r="MRK121" s="6"/>
      <c r="MRL121" s="6"/>
      <c r="MRM121" s="6"/>
      <c r="MRN121" s="6"/>
      <c r="MRO121" s="6"/>
      <c r="MRP121" s="6"/>
      <c r="MRQ121" s="6"/>
      <c r="MRR121" s="6"/>
      <c r="MRS121" s="6"/>
      <c r="MRT121" s="6"/>
      <c r="MRU121" s="6"/>
      <c r="MRV121" s="6"/>
      <c r="MRW121" s="6"/>
      <c r="MRX121" s="6"/>
      <c r="MRY121" s="6"/>
      <c r="MRZ121" s="6"/>
      <c r="MSA121" s="6"/>
      <c r="MSB121" s="6"/>
      <c r="MSC121" s="6"/>
      <c r="MSD121" s="6"/>
      <c r="MSE121" s="6"/>
      <c r="MSF121" s="6"/>
      <c r="MSG121" s="6"/>
      <c r="MSH121" s="6"/>
      <c r="MSI121" s="6"/>
      <c r="MSJ121" s="6"/>
      <c r="MSK121" s="6"/>
      <c r="MSL121" s="6"/>
      <c r="MSM121" s="6"/>
      <c r="MSN121" s="6"/>
      <c r="MSO121" s="6"/>
      <c r="MSP121" s="6"/>
      <c r="MSQ121" s="6"/>
      <c r="MSR121" s="6"/>
      <c r="MSS121" s="6"/>
      <c r="MST121" s="6"/>
      <c r="MSU121" s="6"/>
      <c r="MSV121" s="6"/>
      <c r="MSW121" s="6"/>
      <c r="MSX121" s="6"/>
      <c r="MSY121" s="6"/>
      <c r="MSZ121" s="6"/>
      <c r="MTA121" s="6"/>
      <c r="MTB121" s="6"/>
      <c r="MTC121" s="6"/>
      <c r="MTD121" s="6"/>
      <c r="MTE121" s="6"/>
      <c r="MTF121" s="6"/>
      <c r="MTG121" s="6"/>
      <c r="MTH121" s="6"/>
      <c r="MTI121" s="6"/>
      <c r="MTJ121" s="6"/>
      <c r="MTK121" s="6"/>
      <c r="MTL121" s="6"/>
      <c r="MTM121" s="6"/>
      <c r="MTN121" s="6"/>
      <c r="MTO121" s="6"/>
      <c r="MTP121" s="6"/>
      <c r="MTQ121" s="6"/>
      <c r="MTR121" s="6"/>
      <c r="MTS121" s="6"/>
      <c r="MTT121" s="6"/>
      <c r="MTU121" s="6"/>
      <c r="MTV121" s="6"/>
      <c r="MTW121" s="6"/>
      <c r="MTX121" s="6"/>
      <c r="MTY121" s="6"/>
      <c r="MTZ121" s="6"/>
      <c r="MUA121" s="6"/>
      <c r="MUB121" s="6"/>
      <c r="MUC121" s="6"/>
      <c r="MUD121" s="6"/>
      <c r="MUE121" s="6"/>
      <c r="MUF121" s="6"/>
      <c r="MUG121" s="6"/>
      <c r="MUH121" s="6"/>
      <c r="MUI121" s="6"/>
      <c r="MUJ121" s="6"/>
      <c r="MUK121" s="6"/>
      <c r="MUL121" s="6"/>
      <c r="MUM121" s="6"/>
      <c r="MUN121" s="6"/>
      <c r="MUO121" s="6"/>
      <c r="MUP121" s="6"/>
      <c r="MUQ121" s="6"/>
      <c r="MUR121" s="6"/>
      <c r="MUS121" s="6"/>
      <c r="MUT121" s="6"/>
      <c r="MUU121" s="6"/>
      <c r="MUV121" s="6"/>
      <c r="MUW121" s="6"/>
      <c r="MUX121" s="6"/>
      <c r="MUY121" s="6"/>
      <c r="MUZ121" s="6"/>
      <c r="MVA121" s="6"/>
      <c r="MVB121" s="6"/>
      <c r="MVC121" s="6"/>
      <c r="MVD121" s="6"/>
      <c r="MVE121" s="6"/>
      <c r="MVF121" s="6"/>
      <c r="MVG121" s="6"/>
      <c r="MVH121" s="6"/>
      <c r="MVI121" s="6"/>
      <c r="MVJ121" s="6"/>
      <c r="MVK121" s="6"/>
      <c r="MVL121" s="6"/>
      <c r="MVM121" s="6"/>
      <c r="MVN121" s="6"/>
      <c r="MVO121" s="6"/>
      <c r="MVP121" s="6"/>
      <c r="MVQ121" s="6"/>
      <c r="MVR121" s="6"/>
      <c r="MVS121" s="6"/>
      <c r="MVT121" s="6"/>
      <c r="MVU121" s="6"/>
      <c r="MVV121" s="6"/>
      <c r="MVW121" s="6"/>
      <c r="MVX121" s="6"/>
      <c r="MVY121" s="6"/>
      <c r="MVZ121" s="6"/>
      <c r="MWA121" s="6"/>
      <c r="MWB121" s="6"/>
      <c r="MWC121" s="6"/>
      <c r="MWD121" s="6"/>
      <c r="MWE121" s="6"/>
      <c r="MWF121" s="6"/>
      <c r="MWG121" s="6"/>
      <c r="MWH121" s="6"/>
      <c r="MWI121" s="6"/>
      <c r="MWJ121" s="6"/>
      <c r="MWK121" s="6"/>
      <c r="MWL121" s="6"/>
      <c r="MWM121" s="6"/>
      <c r="MWN121" s="6"/>
      <c r="MWO121" s="6"/>
      <c r="MWP121" s="6"/>
      <c r="MWQ121" s="6"/>
      <c r="MWR121" s="6"/>
      <c r="MWS121" s="6"/>
      <c r="MWT121" s="6"/>
      <c r="MWU121" s="6"/>
      <c r="MWV121" s="6"/>
      <c r="MWW121" s="6"/>
      <c r="MWX121" s="6"/>
      <c r="MWY121" s="6"/>
      <c r="MWZ121" s="6"/>
      <c r="MXA121" s="6"/>
      <c r="MXB121" s="6"/>
      <c r="MXC121" s="6"/>
      <c r="MXD121" s="6"/>
      <c r="MXE121" s="6"/>
      <c r="MXF121" s="6"/>
      <c r="MXG121" s="6"/>
      <c r="MXH121" s="6"/>
      <c r="MXI121" s="6"/>
      <c r="MXJ121" s="6"/>
      <c r="MXK121" s="6"/>
      <c r="MXL121" s="6"/>
      <c r="MXM121" s="6"/>
      <c r="MXN121" s="6"/>
      <c r="MXO121" s="6"/>
      <c r="MXP121" s="6"/>
      <c r="MXQ121" s="6"/>
      <c r="MXR121" s="6"/>
      <c r="MXS121" s="6"/>
      <c r="MXT121" s="6"/>
      <c r="MXU121" s="6"/>
      <c r="MXV121" s="6"/>
      <c r="MXW121" s="6"/>
      <c r="MXX121" s="6"/>
      <c r="MXY121" s="6"/>
      <c r="MXZ121" s="6"/>
      <c r="MYA121" s="6"/>
      <c r="MYB121" s="6"/>
      <c r="MYC121" s="6"/>
      <c r="MYD121" s="6"/>
      <c r="MYE121" s="6"/>
      <c r="MYF121" s="6"/>
      <c r="MYG121" s="6"/>
      <c r="MYH121" s="6"/>
      <c r="MYI121" s="6"/>
      <c r="MYJ121" s="6"/>
      <c r="MYK121" s="6"/>
      <c r="MYL121" s="6"/>
      <c r="MYM121" s="6"/>
      <c r="MYN121" s="6"/>
      <c r="MYO121" s="6"/>
      <c r="MYP121" s="6"/>
      <c r="MYQ121" s="6"/>
      <c r="MYR121" s="6"/>
      <c r="MYS121" s="6"/>
      <c r="MYT121" s="6"/>
      <c r="MYU121" s="6"/>
      <c r="MYV121" s="6"/>
      <c r="MYW121" s="6"/>
      <c r="MYX121" s="6"/>
      <c r="MYY121" s="6"/>
      <c r="MYZ121" s="6"/>
      <c r="MZA121" s="6"/>
      <c r="MZB121" s="6"/>
      <c r="MZC121" s="6"/>
      <c r="MZD121" s="6"/>
      <c r="MZE121" s="6"/>
      <c r="MZF121" s="6"/>
      <c r="MZG121" s="6"/>
      <c r="MZH121" s="6"/>
      <c r="MZI121" s="6"/>
      <c r="MZJ121" s="6"/>
      <c r="MZK121" s="6"/>
      <c r="MZL121" s="6"/>
      <c r="MZM121" s="6"/>
      <c r="MZN121" s="6"/>
      <c r="MZO121" s="6"/>
      <c r="MZP121" s="6"/>
      <c r="MZQ121" s="6"/>
      <c r="MZR121" s="6"/>
      <c r="MZS121" s="6"/>
      <c r="MZT121" s="6"/>
      <c r="MZU121" s="6"/>
      <c r="MZV121" s="6"/>
      <c r="MZW121" s="6"/>
      <c r="MZX121" s="6"/>
      <c r="MZY121" s="6"/>
      <c r="MZZ121" s="6"/>
      <c r="NAA121" s="6"/>
      <c r="NAB121" s="6"/>
      <c r="NAC121" s="6"/>
      <c r="NAD121" s="6"/>
      <c r="NAE121" s="6"/>
      <c r="NAF121" s="6"/>
      <c r="NAG121" s="6"/>
      <c r="NAH121" s="6"/>
      <c r="NAI121" s="6"/>
      <c r="NAJ121" s="6"/>
      <c r="NAK121" s="6"/>
      <c r="NAL121" s="6"/>
      <c r="NAM121" s="6"/>
      <c r="NAN121" s="6"/>
      <c r="NAO121" s="6"/>
      <c r="NAP121" s="6"/>
      <c r="NAQ121" s="6"/>
      <c r="NAR121" s="6"/>
      <c r="NAS121" s="6"/>
      <c r="NAT121" s="6"/>
      <c r="NAU121" s="6"/>
      <c r="NAV121" s="6"/>
      <c r="NAW121" s="6"/>
      <c r="NAX121" s="6"/>
      <c r="NAY121" s="6"/>
      <c r="NAZ121" s="6"/>
      <c r="NBA121" s="6"/>
      <c r="NBB121" s="6"/>
      <c r="NBC121" s="6"/>
      <c r="NBD121" s="6"/>
      <c r="NBE121" s="6"/>
      <c r="NBF121" s="6"/>
      <c r="NBG121" s="6"/>
      <c r="NBH121" s="6"/>
      <c r="NBI121" s="6"/>
      <c r="NBJ121" s="6"/>
      <c r="NBK121" s="6"/>
      <c r="NBL121" s="6"/>
      <c r="NBM121" s="6"/>
      <c r="NBN121" s="6"/>
      <c r="NBO121" s="6"/>
      <c r="NBP121" s="6"/>
      <c r="NBQ121" s="6"/>
      <c r="NBR121" s="6"/>
      <c r="NBS121" s="6"/>
      <c r="NBT121" s="6"/>
      <c r="NBU121" s="6"/>
      <c r="NBV121" s="6"/>
      <c r="NBW121" s="6"/>
      <c r="NBX121" s="6"/>
      <c r="NBY121" s="6"/>
      <c r="NBZ121" s="6"/>
      <c r="NCA121" s="6"/>
      <c r="NCB121" s="6"/>
      <c r="NCC121" s="6"/>
      <c r="NCD121" s="6"/>
      <c r="NCE121" s="6"/>
      <c r="NCF121" s="6"/>
      <c r="NCG121" s="6"/>
      <c r="NCH121" s="6"/>
      <c r="NCI121" s="6"/>
      <c r="NCJ121" s="6"/>
      <c r="NCK121" s="6"/>
      <c r="NCL121" s="6"/>
      <c r="NCM121" s="6"/>
      <c r="NCN121" s="6"/>
      <c r="NCO121" s="6"/>
      <c r="NCP121" s="6"/>
      <c r="NCQ121" s="6"/>
      <c r="NCR121" s="6"/>
      <c r="NCS121" s="6"/>
      <c r="NCT121" s="6"/>
      <c r="NCU121" s="6"/>
      <c r="NCV121" s="6"/>
      <c r="NCW121" s="6"/>
      <c r="NCX121" s="6"/>
      <c r="NCY121" s="6"/>
      <c r="NCZ121" s="6"/>
      <c r="NDA121" s="6"/>
      <c r="NDB121" s="6"/>
      <c r="NDC121" s="6"/>
      <c r="NDD121" s="6"/>
      <c r="NDE121" s="6"/>
      <c r="NDF121" s="6"/>
      <c r="NDG121" s="6"/>
      <c r="NDH121" s="6"/>
      <c r="NDI121" s="6"/>
      <c r="NDJ121" s="6"/>
      <c r="NDK121" s="6"/>
      <c r="NDL121" s="6"/>
      <c r="NDM121" s="6"/>
      <c r="NDN121" s="6"/>
      <c r="NDO121" s="6"/>
      <c r="NDP121" s="6"/>
      <c r="NDQ121" s="6"/>
      <c r="NDR121" s="6"/>
      <c r="NDS121" s="6"/>
      <c r="NDT121" s="6"/>
      <c r="NDU121" s="6"/>
      <c r="NDV121" s="6"/>
      <c r="NDW121" s="6"/>
      <c r="NDX121" s="6"/>
      <c r="NDY121" s="6"/>
      <c r="NDZ121" s="6"/>
      <c r="NEA121" s="6"/>
      <c r="NEB121" s="6"/>
      <c r="NEC121" s="6"/>
      <c r="NED121" s="6"/>
      <c r="NEE121" s="6"/>
      <c r="NEF121" s="6"/>
      <c r="NEG121" s="6"/>
      <c r="NEH121" s="6"/>
      <c r="NEI121" s="6"/>
      <c r="NEJ121" s="6"/>
      <c r="NEK121" s="6"/>
      <c r="NEL121" s="6"/>
      <c r="NEM121" s="6"/>
      <c r="NEN121" s="6"/>
      <c r="NEO121" s="6"/>
      <c r="NEP121" s="6"/>
      <c r="NEQ121" s="6"/>
      <c r="NER121" s="6"/>
      <c r="NES121" s="6"/>
      <c r="NET121" s="6"/>
      <c r="NEU121" s="6"/>
      <c r="NEV121" s="6"/>
      <c r="NEW121" s="6"/>
      <c r="NEX121" s="6"/>
      <c r="NEY121" s="6"/>
      <c r="NEZ121" s="6"/>
      <c r="NFA121" s="6"/>
      <c r="NFB121" s="6"/>
      <c r="NFC121" s="6"/>
      <c r="NFD121" s="6"/>
      <c r="NFE121" s="6"/>
      <c r="NFF121" s="6"/>
      <c r="NFG121" s="6"/>
      <c r="NFH121" s="6"/>
      <c r="NFI121" s="6"/>
      <c r="NFJ121" s="6"/>
      <c r="NFK121" s="6"/>
      <c r="NFL121" s="6"/>
      <c r="NFM121" s="6"/>
      <c r="NFN121" s="6"/>
      <c r="NFO121" s="6"/>
      <c r="NFP121" s="6"/>
      <c r="NFQ121" s="6"/>
      <c r="NFR121" s="6"/>
      <c r="NFS121" s="6"/>
      <c r="NFT121" s="6"/>
      <c r="NFU121" s="6"/>
      <c r="NFV121" s="6"/>
      <c r="NFW121" s="6"/>
      <c r="NFX121" s="6"/>
      <c r="NFY121" s="6"/>
      <c r="NFZ121" s="6"/>
      <c r="NGA121" s="6"/>
      <c r="NGB121" s="6"/>
      <c r="NGC121" s="6"/>
      <c r="NGD121" s="6"/>
      <c r="NGE121" s="6"/>
      <c r="NGF121" s="6"/>
      <c r="NGG121" s="6"/>
      <c r="NGH121" s="6"/>
      <c r="NGI121" s="6"/>
      <c r="NGJ121" s="6"/>
      <c r="NGK121" s="6"/>
      <c r="NGL121" s="6"/>
      <c r="NGM121" s="6"/>
      <c r="NGN121" s="6"/>
      <c r="NGO121" s="6"/>
      <c r="NGP121" s="6"/>
      <c r="NGQ121" s="6"/>
      <c r="NGR121" s="6"/>
      <c r="NGS121" s="6"/>
      <c r="NGT121" s="6"/>
      <c r="NGU121" s="6"/>
      <c r="NGV121" s="6"/>
      <c r="NGW121" s="6"/>
      <c r="NGX121" s="6"/>
      <c r="NGY121" s="6"/>
      <c r="NGZ121" s="6"/>
      <c r="NHA121" s="6"/>
      <c r="NHB121" s="6"/>
      <c r="NHC121" s="6"/>
      <c r="NHD121" s="6"/>
      <c r="NHE121" s="6"/>
      <c r="NHF121" s="6"/>
      <c r="NHG121" s="6"/>
      <c r="NHH121" s="6"/>
      <c r="NHI121" s="6"/>
      <c r="NHJ121" s="6"/>
      <c r="NHK121" s="6"/>
      <c r="NHL121" s="6"/>
      <c r="NHM121" s="6"/>
      <c r="NHN121" s="6"/>
      <c r="NHO121" s="6"/>
      <c r="NHP121" s="6"/>
      <c r="NHQ121" s="6"/>
      <c r="NHR121" s="6"/>
      <c r="NHS121" s="6"/>
      <c r="NHT121" s="6"/>
      <c r="NHU121" s="6"/>
      <c r="NHV121" s="6"/>
      <c r="NHW121" s="6"/>
      <c r="NHX121" s="6"/>
      <c r="NHY121" s="6"/>
      <c r="NHZ121" s="6"/>
      <c r="NIA121" s="6"/>
      <c r="NIB121" s="6"/>
      <c r="NIC121" s="6"/>
      <c r="NID121" s="6"/>
      <c r="NIE121" s="6"/>
      <c r="NIF121" s="6"/>
      <c r="NIG121" s="6"/>
      <c r="NIH121" s="6"/>
      <c r="NII121" s="6"/>
      <c r="NIJ121" s="6"/>
      <c r="NIK121" s="6"/>
      <c r="NIL121" s="6"/>
      <c r="NIM121" s="6"/>
      <c r="NIN121" s="6"/>
      <c r="NIO121" s="6"/>
      <c r="NIP121" s="6"/>
      <c r="NIQ121" s="6"/>
      <c r="NIR121" s="6"/>
      <c r="NIS121" s="6"/>
      <c r="NIT121" s="6"/>
      <c r="NIU121" s="6"/>
      <c r="NIV121" s="6"/>
      <c r="NIW121" s="6"/>
      <c r="NIX121" s="6"/>
      <c r="NIY121" s="6"/>
      <c r="NIZ121" s="6"/>
      <c r="NJA121" s="6"/>
      <c r="NJB121" s="6"/>
      <c r="NJC121" s="6"/>
      <c r="NJD121" s="6"/>
      <c r="NJE121" s="6"/>
      <c r="NJF121" s="6"/>
      <c r="NJG121" s="6"/>
      <c r="NJH121" s="6"/>
      <c r="NJI121" s="6"/>
      <c r="NJJ121" s="6"/>
      <c r="NJK121" s="6"/>
      <c r="NJL121" s="6"/>
      <c r="NJM121" s="6"/>
      <c r="NJN121" s="6"/>
      <c r="NJO121" s="6"/>
      <c r="NJP121" s="6"/>
      <c r="NJQ121" s="6"/>
      <c r="NJR121" s="6"/>
      <c r="NJS121" s="6"/>
      <c r="NJT121" s="6"/>
      <c r="NJU121" s="6"/>
      <c r="NJV121" s="6"/>
      <c r="NJW121" s="6"/>
      <c r="NJX121" s="6"/>
      <c r="NJY121" s="6"/>
      <c r="NJZ121" s="6"/>
      <c r="NKA121" s="6"/>
      <c r="NKB121" s="6"/>
      <c r="NKC121" s="6"/>
      <c r="NKD121" s="6"/>
      <c r="NKE121" s="6"/>
      <c r="NKF121" s="6"/>
      <c r="NKG121" s="6"/>
      <c r="NKH121" s="6"/>
      <c r="NKI121" s="6"/>
      <c r="NKJ121" s="6"/>
      <c r="NKK121" s="6"/>
      <c r="NKL121" s="6"/>
      <c r="NKM121" s="6"/>
      <c r="NKN121" s="6"/>
      <c r="NKO121" s="6"/>
      <c r="NKP121" s="6"/>
      <c r="NKQ121" s="6"/>
      <c r="NKR121" s="6"/>
      <c r="NKS121" s="6"/>
      <c r="NKT121" s="6"/>
      <c r="NKU121" s="6"/>
      <c r="NKV121" s="6"/>
      <c r="NKW121" s="6"/>
      <c r="NKX121" s="6"/>
      <c r="NKY121" s="6"/>
      <c r="NKZ121" s="6"/>
      <c r="NLA121" s="6"/>
      <c r="NLB121" s="6"/>
      <c r="NLC121" s="6"/>
      <c r="NLD121" s="6"/>
      <c r="NLE121" s="6"/>
      <c r="NLF121" s="6"/>
      <c r="NLG121" s="6"/>
      <c r="NLH121" s="6"/>
      <c r="NLI121" s="6"/>
      <c r="NLJ121" s="6"/>
      <c r="NLK121" s="6"/>
      <c r="NLL121" s="6"/>
      <c r="NLM121" s="6"/>
      <c r="NLN121" s="6"/>
      <c r="NLO121" s="6"/>
      <c r="NLP121" s="6"/>
      <c r="NLQ121" s="6"/>
      <c r="NLR121" s="6"/>
      <c r="NLS121" s="6"/>
      <c r="NLT121" s="6"/>
      <c r="NLU121" s="6"/>
      <c r="NLV121" s="6"/>
      <c r="NLW121" s="6"/>
      <c r="NLX121" s="6"/>
      <c r="NLY121" s="6"/>
      <c r="NLZ121" s="6"/>
      <c r="NMA121" s="6"/>
      <c r="NMB121" s="6"/>
      <c r="NMC121" s="6"/>
      <c r="NMD121" s="6"/>
      <c r="NME121" s="6"/>
      <c r="NMF121" s="6"/>
      <c r="NMG121" s="6"/>
      <c r="NMH121" s="6"/>
      <c r="NMI121" s="6"/>
      <c r="NMJ121" s="6"/>
      <c r="NMK121" s="6"/>
      <c r="NML121" s="6"/>
      <c r="NMM121" s="6"/>
      <c r="NMN121" s="6"/>
      <c r="NMO121" s="6"/>
      <c r="NMP121" s="6"/>
      <c r="NMQ121" s="6"/>
      <c r="NMR121" s="6"/>
      <c r="NMS121" s="6"/>
      <c r="NMT121" s="6"/>
      <c r="NMU121" s="6"/>
      <c r="NMV121" s="6"/>
      <c r="NMW121" s="6"/>
      <c r="NMX121" s="6"/>
      <c r="NMY121" s="6"/>
      <c r="NMZ121" s="6"/>
      <c r="NNA121" s="6"/>
      <c r="NNB121" s="6"/>
      <c r="NNC121" s="6"/>
      <c r="NND121" s="6"/>
      <c r="NNE121" s="6"/>
      <c r="NNF121" s="6"/>
      <c r="NNG121" s="6"/>
      <c r="NNH121" s="6"/>
      <c r="NNI121" s="6"/>
      <c r="NNJ121" s="6"/>
      <c r="NNK121" s="6"/>
      <c r="NNL121" s="6"/>
      <c r="NNM121" s="6"/>
      <c r="NNN121" s="6"/>
      <c r="NNO121" s="6"/>
      <c r="NNP121" s="6"/>
      <c r="NNQ121" s="6"/>
      <c r="NNR121" s="6"/>
      <c r="NNS121" s="6"/>
      <c r="NNT121" s="6"/>
      <c r="NNU121" s="6"/>
      <c r="NNV121" s="6"/>
      <c r="NNW121" s="6"/>
      <c r="NNX121" s="6"/>
      <c r="NNY121" s="6"/>
      <c r="NNZ121" s="6"/>
      <c r="NOA121" s="6"/>
      <c r="NOB121" s="6"/>
      <c r="NOC121" s="6"/>
      <c r="NOD121" s="6"/>
      <c r="NOE121" s="6"/>
      <c r="NOF121" s="6"/>
      <c r="NOG121" s="6"/>
      <c r="NOH121" s="6"/>
      <c r="NOI121" s="6"/>
      <c r="NOJ121" s="6"/>
      <c r="NOK121" s="6"/>
      <c r="NOL121" s="6"/>
      <c r="NOM121" s="6"/>
      <c r="NON121" s="6"/>
      <c r="NOO121" s="6"/>
      <c r="NOP121" s="6"/>
      <c r="NOQ121" s="6"/>
      <c r="NOR121" s="6"/>
      <c r="NOS121" s="6"/>
      <c r="NOT121" s="6"/>
      <c r="NOU121" s="6"/>
      <c r="NOV121" s="6"/>
      <c r="NOW121" s="6"/>
      <c r="NOX121" s="6"/>
      <c r="NOY121" s="6"/>
      <c r="NOZ121" s="6"/>
      <c r="NPA121" s="6"/>
      <c r="NPB121" s="6"/>
      <c r="NPC121" s="6"/>
      <c r="NPD121" s="6"/>
      <c r="NPE121" s="6"/>
      <c r="NPF121" s="6"/>
      <c r="NPG121" s="6"/>
      <c r="NPH121" s="6"/>
      <c r="NPI121" s="6"/>
      <c r="NPJ121" s="6"/>
      <c r="NPK121" s="6"/>
      <c r="NPL121" s="6"/>
      <c r="NPM121" s="6"/>
      <c r="NPN121" s="6"/>
      <c r="NPO121" s="6"/>
      <c r="NPP121" s="6"/>
      <c r="NPQ121" s="6"/>
      <c r="NPR121" s="6"/>
      <c r="NPS121" s="6"/>
      <c r="NPT121" s="6"/>
      <c r="NPU121" s="6"/>
      <c r="NPV121" s="6"/>
      <c r="NPW121" s="6"/>
      <c r="NPX121" s="6"/>
      <c r="NPY121" s="6"/>
      <c r="NPZ121" s="6"/>
      <c r="NQA121" s="6"/>
      <c r="NQB121" s="6"/>
      <c r="NQC121" s="6"/>
      <c r="NQD121" s="6"/>
      <c r="NQE121" s="6"/>
      <c r="NQF121" s="6"/>
      <c r="NQG121" s="6"/>
      <c r="NQH121" s="6"/>
      <c r="NQI121" s="6"/>
      <c r="NQJ121" s="6"/>
      <c r="NQK121" s="6"/>
      <c r="NQL121" s="6"/>
      <c r="NQM121" s="6"/>
      <c r="NQN121" s="6"/>
      <c r="NQO121" s="6"/>
      <c r="NQP121" s="6"/>
      <c r="NQQ121" s="6"/>
      <c r="NQR121" s="6"/>
      <c r="NQS121" s="6"/>
      <c r="NQT121" s="6"/>
      <c r="NQU121" s="6"/>
      <c r="NQV121" s="6"/>
      <c r="NQW121" s="6"/>
      <c r="NQX121" s="6"/>
      <c r="NQY121" s="6"/>
      <c r="NQZ121" s="6"/>
      <c r="NRA121" s="6"/>
      <c r="NRB121" s="6"/>
      <c r="NRC121" s="6"/>
      <c r="NRD121" s="6"/>
      <c r="NRE121" s="6"/>
      <c r="NRF121" s="6"/>
      <c r="NRG121" s="6"/>
      <c r="NRH121" s="6"/>
      <c r="NRI121" s="6"/>
      <c r="NRJ121" s="6"/>
      <c r="NRK121" s="6"/>
      <c r="NRL121" s="6"/>
      <c r="NRM121" s="6"/>
      <c r="NRN121" s="6"/>
      <c r="NRO121" s="6"/>
      <c r="NRP121" s="6"/>
      <c r="NRQ121" s="6"/>
      <c r="NRR121" s="6"/>
      <c r="NRS121" s="6"/>
      <c r="NRT121" s="6"/>
      <c r="NRU121" s="6"/>
      <c r="NRV121" s="6"/>
      <c r="NRW121" s="6"/>
      <c r="NRX121" s="6"/>
      <c r="NRY121" s="6"/>
      <c r="NRZ121" s="6"/>
      <c r="NSA121" s="6"/>
      <c r="NSB121" s="6"/>
      <c r="NSC121" s="6"/>
      <c r="NSD121" s="6"/>
      <c r="NSE121" s="6"/>
      <c r="NSF121" s="6"/>
      <c r="NSG121" s="6"/>
      <c r="NSH121" s="6"/>
      <c r="NSI121" s="6"/>
      <c r="NSJ121" s="6"/>
      <c r="NSK121" s="6"/>
      <c r="NSL121" s="6"/>
      <c r="NSM121" s="6"/>
      <c r="NSN121" s="6"/>
      <c r="NSO121" s="6"/>
      <c r="NSP121" s="6"/>
      <c r="NSQ121" s="6"/>
      <c r="NSR121" s="6"/>
      <c r="NSS121" s="6"/>
      <c r="NST121" s="6"/>
      <c r="NSU121" s="6"/>
      <c r="NSV121" s="6"/>
      <c r="NSW121" s="6"/>
      <c r="NSX121" s="6"/>
      <c r="NSY121" s="6"/>
      <c r="NSZ121" s="6"/>
      <c r="NTA121" s="6"/>
      <c r="NTB121" s="6"/>
      <c r="NTC121" s="6"/>
      <c r="NTD121" s="6"/>
      <c r="NTE121" s="6"/>
      <c r="NTF121" s="6"/>
      <c r="NTG121" s="6"/>
      <c r="NTH121" s="6"/>
      <c r="NTI121" s="6"/>
      <c r="NTJ121" s="6"/>
      <c r="NTK121" s="6"/>
      <c r="NTL121" s="6"/>
      <c r="NTM121" s="6"/>
      <c r="NTN121" s="6"/>
      <c r="NTO121" s="6"/>
      <c r="NTP121" s="6"/>
      <c r="NTQ121" s="6"/>
      <c r="NTR121" s="6"/>
      <c r="NTS121" s="6"/>
      <c r="NTT121" s="6"/>
      <c r="NTU121" s="6"/>
      <c r="NTV121" s="6"/>
      <c r="NTW121" s="6"/>
      <c r="NTX121" s="6"/>
      <c r="NTY121" s="6"/>
      <c r="NTZ121" s="6"/>
      <c r="NUA121" s="6"/>
      <c r="NUB121" s="6"/>
      <c r="NUC121" s="6"/>
      <c r="NUD121" s="6"/>
      <c r="NUE121" s="6"/>
      <c r="NUF121" s="6"/>
      <c r="NUG121" s="6"/>
      <c r="NUH121" s="6"/>
      <c r="NUI121" s="6"/>
      <c r="NUJ121" s="6"/>
      <c r="NUK121" s="6"/>
      <c r="NUL121" s="6"/>
      <c r="NUM121" s="6"/>
      <c r="NUN121" s="6"/>
      <c r="NUO121" s="6"/>
      <c r="NUP121" s="6"/>
      <c r="NUQ121" s="6"/>
      <c r="NUR121" s="6"/>
      <c r="NUS121" s="6"/>
      <c r="NUT121" s="6"/>
      <c r="NUU121" s="6"/>
      <c r="NUV121" s="6"/>
      <c r="NUW121" s="6"/>
      <c r="NUX121" s="6"/>
      <c r="NUY121" s="6"/>
      <c r="NUZ121" s="6"/>
      <c r="NVA121" s="6"/>
      <c r="NVB121" s="6"/>
      <c r="NVC121" s="6"/>
      <c r="NVD121" s="6"/>
      <c r="NVE121" s="6"/>
      <c r="NVF121" s="6"/>
      <c r="NVG121" s="6"/>
      <c r="NVH121" s="6"/>
      <c r="NVI121" s="6"/>
      <c r="NVJ121" s="6"/>
      <c r="NVK121" s="6"/>
      <c r="NVL121" s="6"/>
      <c r="NVM121" s="6"/>
      <c r="NVN121" s="6"/>
      <c r="NVO121" s="6"/>
      <c r="NVP121" s="6"/>
      <c r="NVQ121" s="6"/>
      <c r="NVR121" s="6"/>
      <c r="NVS121" s="6"/>
      <c r="NVT121" s="6"/>
      <c r="NVU121" s="6"/>
      <c r="NVV121" s="6"/>
      <c r="NVW121" s="6"/>
      <c r="NVX121" s="6"/>
      <c r="NVY121" s="6"/>
      <c r="NVZ121" s="6"/>
      <c r="NWA121" s="6"/>
      <c r="NWB121" s="6"/>
      <c r="NWC121" s="6"/>
      <c r="NWD121" s="6"/>
      <c r="NWE121" s="6"/>
      <c r="NWF121" s="6"/>
      <c r="NWG121" s="6"/>
      <c r="NWH121" s="6"/>
      <c r="NWI121" s="6"/>
      <c r="NWJ121" s="6"/>
      <c r="NWK121" s="6"/>
      <c r="NWL121" s="6"/>
      <c r="NWM121" s="6"/>
      <c r="NWN121" s="6"/>
      <c r="NWO121" s="6"/>
      <c r="NWP121" s="6"/>
      <c r="NWQ121" s="6"/>
      <c r="NWR121" s="6"/>
      <c r="NWS121" s="6"/>
      <c r="NWT121" s="6"/>
      <c r="NWU121" s="6"/>
      <c r="NWV121" s="6"/>
      <c r="NWW121" s="6"/>
      <c r="NWX121" s="6"/>
      <c r="NWY121" s="6"/>
      <c r="NWZ121" s="6"/>
      <c r="NXA121" s="6"/>
      <c r="NXB121" s="6"/>
      <c r="NXC121" s="6"/>
      <c r="NXD121" s="6"/>
      <c r="NXE121" s="6"/>
      <c r="NXF121" s="6"/>
      <c r="NXG121" s="6"/>
      <c r="NXH121" s="6"/>
      <c r="NXI121" s="6"/>
      <c r="NXJ121" s="6"/>
      <c r="NXK121" s="6"/>
      <c r="NXL121" s="6"/>
      <c r="NXM121" s="6"/>
      <c r="NXN121" s="6"/>
      <c r="NXO121" s="6"/>
      <c r="NXP121" s="6"/>
      <c r="NXQ121" s="6"/>
      <c r="NXR121" s="6"/>
      <c r="NXS121" s="6"/>
      <c r="NXT121" s="6"/>
      <c r="NXU121" s="6"/>
      <c r="NXV121" s="6"/>
      <c r="NXW121" s="6"/>
      <c r="NXX121" s="6"/>
      <c r="NXY121" s="6"/>
      <c r="NXZ121" s="6"/>
      <c r="NYA121" s="6"/>
      <c r="NYB121" s="6"/>
      <c r="NYC121" s="6"/>
      <c r="NYD121" s="6"/>
      <c r="NYE121" s="6"/>
      <c r="NYF121" s="6"/>
      <c r="NYG121" s="6"/>
      <c r="NYH121" s="6"/>
      <c r="NYI121" s="6"/>
      <c r="NYJ121" s="6"/>
      <c r="NYK121" s="6"/>
      <c r="NYL121" s="6"/>
      <c r="NYM121" s="6"/>
      <c r="NYN121" s="6"/>
      <c r="NYO121" s="6"/>
      <c r="NYP121" s="6"/>
      <c r="NYQ121" s="6"/>
      <c r="NYR121" s="6"/>
      <c r="NYS121" s="6"/>
      <c r="NYT121" s="6"/>
      <c r="NYU121" s="6"/>
      <c r="NYV121" s="6"/>
      <c r="NYW121" s="6"/>
      <c r="NYX121" s="6"/>
      <c r="NYY121" s="6"/>
      <c r="NYZ121" s="6"/>
      <c r="NZA121" s="6"/>
      <c r="NZB121" s="6"/>
      <c r="NZC121" s="6"/>
      <c r="NZD121" s="6"/>
      <c r="NZE121" s="6"/>
      <c r="NZF121" s="6"/>
      <c r="NZG121" s="6"/>
      <c r="NZH121" s="6"/>
      <c r="NZI121" s="6"/>
      <c r="NZJ121" s="6"/>
      <c r="NZK121" s="6"/>
      <c r="NZL121" s="6"/>
      <c r="NZM121" s="6"/>
      <c r="NZN121" s="6"/>
      <c r="NZO121" s="6"/>
      <c r="NZP121" s="6"/>
      <c r="NZQ121" s="6"/>
      <c r="NZR121" s="6"/>
      <c r="NZS121" s="6"/>
      <c r="NZT121" s="6"/>
      <c r="NZU121" s="6"/>
      <c r="NZV121" s="6"/>
      <c r="NZW121" s="6"/>
      <c r="NZX121" s="6"/>
      <c r="NZY121" s="6"/>
      <c r="NZZ121" s="6"/>
      <c r="OAA121" s="6"/>
      <c r="OAB121" s="6"/>
      <c r="OAC121" s="6"/>
      <c r="OAD121" s="6"/>
      <c r="OAE121" s="6"/>
      <c r="OAF121" s="6"/>
      <c r="OAG121" s="6"/>
      <c r="OAH121" s="6"/>
      <c r="OAI121" s="6"/>
      <c r="OAJ121" s="6"/>
      <c r="OAK121" s="6"/>
      <c r="OAL121" s="6"/>
      <c r="OAM121" s="6"/>
      <c r="OAN121" s="6"/>
      <c r="OAO121" s="6"/>
      <c r="OAP121" s="6"/>
      <c r="OAQ121" s="6"/>
      <c r="OAR121" s="6"/>
      <c r="OAS121" s="6"/>
      <c r="OAT121" s="6"/>
      <c r="OAU121" s="6"/>
      <c r="OAV121" s="6"/>
      <c r="OAW121" s="6"/>
      <c r="OAX121" s="6"/>
      <c r="OAY121" s="6"/>
      <c r="OAZ121" s="6"/>
      <c r="OBA121" s="6"/>
      <c r="OBB121" s="6"/>
      <c r="OBC121" s="6"/>
      <c r="OBD121" s="6"/>
      <c r="OBE121" s="6"/>
      <c r="OBF121" s="6"/>
      <c r="OBG121" s="6"/>
      <c r="OBH121" s="6"/>
      <c r="OBI121" s="6"/>
      <c r="OBJ121" s="6"/>
      <c r="OBK121" s="6"/>
      <c r="OBL121" s="6"/>
      <c r="OBM121" s="6"/>
      <c r="OBN121" s="6"/>
      <c r="OBO121" s="6"/>
      <c r="OBP121" s="6"/>
      <c r="OBQ121" s="6"/>
      <c r="OBR121" s="6"/>
      <c r="OBS121" s="6"/>
      <c r="OBT121" s="6"/>
      <c r="OBU121" s="6"/>
      <c r="OBV121" s="6"/>
      <c r="OBW121" s="6"/>
      <c r="OBX121" s="6"/>
      <c r="OBY121" s="6"/>
      <c r="OBZ121" s="6"/>
      <c r="OCA121" s="6"/>
      <c r="OCB121" s="6"/>
      <c r="OCC121" s="6"/>
      <c r="OCD121" s="6"/>
      <c r="OCE121" s="6"/>
      <c r="OCF121" s="6"/>
      <c r="OCG121" s="6"/>
      <c r="OCH121" s="6"/>
      <c r="OCI121" s="6"/>
      <c r="OCJ121" s="6"/>
      <c r="OCK121" s="6"/>
      <c r="OCL121" s="6"/>
      <c r="OCM121" s="6"/>
      <c r="OCN121" s="6"/>
      <c r="OCO121" s="6"/>
      <c r="OCP121" s="6"/>
      <c r="OCQ121" s="6"/>
      <c r="OCR121" s="6"/>
      <c r="OCS121" s="6"/>
      <c r="OCT121" s="6"/>
      <c r="OCU121" s="6"/>
      <c r="OCV121" s="6"/>
      <c r="OCW121" s="6"/>
      <c r="OCX121" s="6"/>
      <c r="OCY121" s="6"/>
      <c r="OCZ121" s="6"/>
      <c r="ODA121" s="6"/>
      <c r="ODB121" s="6"/>
      <c r="ODC121" s="6"/>
      <c r="ODD121" s="6"/>
      <c r="ODE121" s="6"/>
      <c r="ODF121" s="6"/>
      <c r="ODG121" s="6"/>
      <c r="ODH121" s="6"/>
      <c r="ODI121" s="6"/>
      <c r="ODJ121" s="6"/>
      <c r="ODK121" s="6"/>
      <c r="ODL121" s="6"/>
      <c r="ODM121" s="6"/>
      <c r="ODN121" s="6"/>
      <c r="ODO121" s="6"/>
      <c r="ODP121" s="6"/>
      <c r="ODQ121" s="6"/>
      <c r="ODR121" s="6"/>
      <c r="ODS121" s="6"/>
      <c r="ODT121" s="6"/>
      <c r="ODU121" s="6"/>
      <c r="ODV121" s="6"/>
      <c r="ODW121" s="6"/>
      <c r="ODX121" s="6"/>
      <c r="ODY121" s="6"/>
      <c r="ODZ121" s="6"/>
      <c r="OEA121" s="6"/>
      <c r="OEB121" s="6"/>
      <c r="OEC121" s="6"/>
      <c r="OED121" s="6"/>
      <c r="OEE121" s="6"/>
      <c r="OEF121" s="6"/>
      <c r="OEG121" s="6"/>
      <c r="OEH121" s="6"/>
      <c r="OEI121" s="6"/>
      <c r="OEJ121" s="6"/>
      <c r="OEK121" s="6"/>
      <c r="OEL121" s="6"/>
      <c r="OEM121" s="6"/>
      <c r="OEN121" s="6"/>
      <c r="OEO121" s="6"/>
      <c r="OEP121" s="6"/>
      <c r="OEQ121" s="6"/>
      <c r="OER121" s="6"/>
      <c r="OES121" s="6"/>
      <c r="OET121" s="6"/>
      <c r="OEU121" s="6"/>
      <c r="OEV121" s="6"/>
      <c r="OEW121" s="6"/>
      <c r="OEX121" s="6"/>
      <c r="OEY121" s="6"/>
      <c r="OEZ121" s="6"/>
      <c r="OFA121" s="6"/>
      <c r="OFB121" s="6"/>
      <c r="OFC121" s="6"/>
      <c r="OFD121" s="6"/>
      <c r="OFE121" s="6"/>
      <c r="OFF121" s="6"/>
      <c r="OFG121" s="6"/>
      <c r="OFH121" s="6"/>
      <c r="OFI121" s="6"/>
      <c r="OFJ121" s="6"/>
      <c r="OFK121" s="6"/>
      <c r="OFL121" s="6"/>
      <c r="OFM121" s="6"/>
      <c r="OFN121" s="6"/>
      <c r="OFO121" s="6"/>
      <c r="OFP121" s="6"/>
      <c r="OFQ121" s="6"/>
      <c r="OFR121" s="6"/>
      <c r="OFS121" s="6"/>
      <c r="OFT121" s="6"/>
      <c r="OFU121" s="6"/>
      <c r="OFV121" s="6"/>
      <c r="OFW121" s="6"/>
      <c r="OFX121" s="6"/>
      <c r="OFY121" s="6"/>
      <c r="OFZ121" s="6"/>
      <c r="OGA121" s="6"/>
      <c r="OGB121" s="6"/>
      <c r="OGC121" s="6"/>
      <c r="OGD121" s="6"/>
      <c r="OGE121" s="6"/>
      <c r="OGF121" s="6"/>
      <c r="OGG121" s="6"/>
      <c r="OGH121" s="6"/>
      <c r="OGI121" s="6"/>
      <c r="OGJ121" s="6"/>
      <c r="OGK121" s="6"/>
      <c r="OGL121" s="6"/>
      <c r="OGM121" s="6"/>
      <c r="OGN121" s="6"/>
      <c r="OGO121" s="6"/>
      <c r="OGP121" s="6"/>
      <c r="OGQ121" s="6"/>
      <c r="OGR121" s="6"/>
      <c r="OGS121" s="6"/>
      <c r="OGT121" s="6"/>
      <c r="OGU121" s="6"/>
      <c r="OGV121" s="6"/>
      <c r="OGW121" s="6"/>
      <c r="OGX121" s="6"/>
      <c r="OGY121" s="6"/>
      <c r="OGZ121" s="6"/>
      <c r="OHA121" s="6"/>
      <c r="OHB121" s="6"/>
      <c r="OHC121" s="6"/>
      <c r="OHD121" s="6"/>
      <c r="OHE121" s="6"/>
      <c r="OHF121" s="6"/>
      <c r="OHG121" s="6"/>
      <c r="OHH121" s="6"/>
      <c r="OHI121" s="6"/>
      <c r="OHJ121" s="6"/>
      <c r="OHK121" s="6"/>
      <c r="OHL121" s="6"/>
      <c r="OHM121" s="6"/>
      <c r="OHN121" s="6"/>
      <c r="OHO121" s="6"/>
      <c r="OHP121" s="6"/>
      <c r="OHQ121" s="6"/>
      <c r="OHR121" s="6"/>
      <c r="OHS121" s="6"/>
      <c r="OHT121" s="6"/>
      <c r="OHU121" s="6"/>
      <c r="OHV121" s="6"/>
      <c r="OHW121" s="6"/>
      <c r="OHX121" s="6"/>
      <c r="OHY121" s="6"/>
      <c r="OHZ121" s="6"/>
      <c r="OIA121" s="6"/>
      <c r="OIB121" s="6"/>
      <c r="OIC121" s="6"/>
      <c r="OID121" s="6"/>
      <c r="OIE121" s="6"/>
      <c r="OIF121" s="6"/>
      <c r="OIG121" s="6"/>
      <c r="OIH121" s="6"/>
      <c r="OII121" s="6"/>
      <c r="OIJ121" s="6"/>
      <c r="OIK121" s="6"/>
      <c r="OIL121" s="6"/>
      <c r="OIM121" s="6"/>
      <c r="OIN121" s="6"/>
      <c r="OIO121" s="6"/>
      <c r="OIP121" s="6"/>
      <c r="OIQ121" s="6"/>
      <c r="OIR121" s="6"/>
      <c r="OIS121" s="6"/>
      <c r="OIT121" s="6"/>
      <c r="OIU121" s="6"/>
      <c r="OIV121" s="6"/>
      <c r="OIW121" s="6"/>
      <c r="OIX121" s="6"/>
      <c r="OIY121" s="6"/>
      <c r="OIZ121" s="6"/>
      <c r="OJA121" s="6"/>
      <c r="OJB121" s="6"/>
      <c r="OJC121" s="6"/>
      <c r="OJD121" s="6"/>
      <c r="OJE121" s="6"/>
      <c r="OJF121" s="6"/>
      <c r="OJG121" s="6"/>
      <c r="OJH121" s="6"/>
      <c r="OJI121" s="6"/>
      <c r="OJJ121" s="6"/>
      <c r="OJK121" s="6"/>
      <c r="OJL121" s="6"/>
      <c r="OJM121" s="6"/>
      <c r="OJN121" s="6"/>
      <c r="OJO121" s="6"/>
      <c r="OJP121" s="6"/>
      <c r="OJQ121" s="6"/>
      <c r="OJR121" s="6"/>
      <c r="OJS121" s="6"/>
      <c r="OJT121" s="6"/>
      <c r="OJU121" s="6"/>
      <c r="OJV121" s="6"/>
      <c r="OJW121" s="6"/>
      <c r="OJX121" s="6"/>
      <c r="OJY121" s="6"/>
      <c r="OJZ121" s="6"/>
      <c r="OKA121" s="6"/>
      <c r="OKB121" s="6"/>
      <c r="OKC121" s="6"/>
      <c r="OKD121" s="6"/>
      <c r="OKE121" s="6"/>
      <c r="OKF121" s="6"/>
      <c r="OKG121" s="6"/>
      <c r="OKH121" s="6"/>
      <c r="OKI121" s="6"/>
      <c r="OKJ121" s="6"/>
      <c r="OKK121" s="6"/>
      <c r="OKL121" s="6"/>
      <c r="OKM121" s="6"/>
      <c r="OKN121" s="6"/>
      <c r="OKO121" s="6"/>
      <c r="OKP121" s="6"/>
      <c r="OKQ121" s="6"/>
      <c r="OKR121" s="6"/>
      <c r="OKS121" s="6"/>
      <c r="OKT121" s="6"/>
      <c r="OKU121" s="6"/>
      <c r="OKV121" s="6"/>
      <c r="OKW121" s="6"/>
      <c r="OKX121" s="6"/>
      <c r="OKY121" s="6"/>
      <c r="OKZ121" s="6"/>
      <c r="OLA121" s="6"/>
      <c r="OLB121" s="6"/>
      <c r="OLC121" s="6"/>
      <c r="OLD121" s="6"/>
      <c r="OLE121" s="6"/>
      <c r="OLF121" s="6"/>
      <c r="OLG121" s="6"/>
      <c r="OLH121" s="6"/>
      <c r="OLI121" s="6"/>
      <c r="OLJ121" s="6"/>
      <c r="OLK121" s="6"/>
      <c r="OLL121" s="6"/>
      <c r="OLM121" s="6"/>
      <c r="OLN121" s="6"/>
      <c r="OLO121" s="6"/>
      <c r="OLP121" s="6"/>
      <c r="OLQ121" s="6"/>
      <c r="OLR121" s="6"/>
      <c r="OLS121" s="6"/>
      <c r="OLT121" s="6"/>
      <c r="OLU121" s="6"/>
      <c r="OLV121" s="6"/>
      <c r="OLW121" s="6"/>
      <c r="OLX121" s="6"/>
      <c r="OLY121" s="6"/>
      <c r="OLZ121" s="6"/>
      <c r="OMA121" s="6"/>
      <c r="OMB121" s="6"/>
      <c r="OMC121" s="6"/>
      <c r="OMD121" s="6"/>
      <c r="OME121" s="6"/>
      <c r="OMF121" s="6"/>
      <c r="OMG121" s="6"/>
      <c r="OMH121" s="6"/>
      <c r="OMI121" s="6"/>
      <c r="OMJ121" s="6"/>
      <c r="OMK121" s="6"/>
      <c r="OML121" s="6"/>
      <c r="OMM121" s="6"/>
      <c r="OMN121" s="6"/>
      <c r="OMO121" s="6"/>
      <c r="OMP121" s="6"/>
      <c r="OMQ121" s="6"/>
      <c r="OMR121" s="6"/>
      <c r="OMS121" s="6"/>
      <c r="OMT121" s="6"/>
      <c r="OMU121" s="6"/>
      <c r="OMV121" s="6"/>
      <c r="OMW121" s="6"/>
      <c r="OMX121" s="6"/>
      <c r="OMY121" s="6"/>
      <c r="OMZ121" s="6"/>
      <c r="ONA121" s="6"/>
      <c r="ONB121" s="6"/>
      <c r="ONC121" s="6"/>
      <c r="OND121" s="6"/>
      <c r="ONE121" s="6"/>
      <c r="ONF121" s="6"/>
      <c r="ONG121" s="6"/>
      <c r="ONH121" s="6"/>
      <c r="ONI121" s="6"/>
      <c r="ONJ121" s="6"/>
      <c r="ONK121" s="6"/>
      <c r="ONL121" s="6"/>
      <c r="ONM121" s="6"/>
      <c r="ONN121" s="6"/>
      <c r="ONO121" s="6"/>
      <c r="ONP121" s="6"/>
      <c r="ONQ121" s="6"/>
      <c r="ONR121" s="6"/>
      <c r="ONS121" s="6"/>
      <c r="ONT121" s="6"/>
      <c r="ONU121" s="6"/>
      <c r="ONV121" s="6"/>
      <c r="ONW121" s="6"/>
      <c r="ONX121" s="6"/>
      <c r="ONY121" s="6"/>
      <c r="ONZ121" s="6"/>
      <c r="OOA121" s="6"/>
      <c r="OOB121" s="6"/>
      <c r="OOC121" s="6"/>
      <c r="OOD121" s="6"/>
      <c r="OOE121" s="6"/>
      <c r="OOF121" s="6"/>
      <c r="OOG121" s="6"/>
      <c r="OOH121" s="6"/>
      <c r="OOI121" s="6"/>
      <c r="OOJ121" s="6"/>
      <c r="OOK121" s="6"/>
      <c r="OOL121" s="6"/>
      <c r="OOM121" s="6"/>
      <c r="OON121" s="6"/>
      <c r="OOO121" s="6"/>
      <c r="OOP121" s="6"/>
      <c r="OOQ121" s="6"/>
      <c r="OOR121" s="6"/>
      <c r="OOS121" s="6"/>
      <c r="OOT121" s="6"/>
      <c r="OOU121" s="6"/>
      <c r="OOV121" s="6"/>
      <c r="OOW121" s="6"/>
      <c r="OOX121" s="6"/>
      <c r="OOY121" s="6"/>
      <c r="OOZ121" s="6"/>
      <c r="OPA121" s="6"/>
      <c r="OPB121" s="6"/>
      <c r="OPC121" s="6"/>
      <c r="OPD121" s="6"/>
      <c r="OPE121" s="6"/>
      <c r="OPF121" s="6"/>
      <c r="OPG121" s="6"/>
      <c r="OPH121" s="6"/>
      <c r="OPI121" s="6"/>
      <c r="OPJ121" s="6"/>
      <c r="OPK121" s="6"/>
      <c r="OPL121" s="6"/>
      <c r="OPM121" s="6"/>
      <c r="OPN121" s="6"/>
      <c r="OPO121" s="6"/>
      <c r="OPP121" s="6"/>
      <c r="OPQ121" s="6"/>
      <c r="OPR121" s="6"/>
      <c r="OPS121" s="6"/>
      <c r="OPT121" s="6"/>
      <c r="OPU121" s="6"/>
      <c r="OPV121" s="6"/>
      <c r="OPW121" s="6"/>
      <c r="OPX121" s="6"/>
      <c r="OPY121" s="6"/>
      <c r="OPZ121" s="6"/>
      <c r="OQA121" s="6"/>
      <c r="OQB121" s="6"/>
      <c r="OQC121" s="6"/>
      <c r="OQD121" s="6"/>
      <c r="OQE121" s="6"/>
      <c r="OQF121" s="6"/>
      <c r="OQG121" s="6"/>
      <c r="OQH121" s="6"/>
      <c r="OQI121" s="6"/>
      <c r="OQJ121" s="6"/>
      <c r="OQK121" s="6"/>
      <c r="OQL121" s="6"/>
      <c r="OQM121" s="6"/>
      <c r="OQN121" s="6"/>
      <c r="OQO121" s="6"/>
      <c r="OQP121" s="6"/>
      <c r="OQQ121" s="6"/>
      <c r="OQR121" s="6"/>
      <c r="OQS121" s="6"/>
      <c r="OQT121" s="6"/>
      <c r="OQU121" s="6"/>
      <c r="OQV121" s="6"/>
      <c r="OQW121" s="6"/>
      <c r="OQX121" s="6"/>
      <c r="OQY121" s="6"/>
      <c r="OQZ121" s="6"/>
      <c r="ORA121" s="6"/>
      <c r="ORB121" s="6"/>
      <c r="ORC121" s="6"/>
      <c r="ORD121" s="6"/>
      <c r="ORE121" s="6"/>
      <c r="ORF121" s="6"/>
      <c r="ORG121" s="6"/>
      <c r="ORH121" s="6"/>
      <c r="ORI121" s="6"/>
      <c r="ORJ121" s="6"/>
      <c r="ORK121" s="6"/>
      <c r="ORL121" s="6"/>
      <c r="ORM121" s="6"/>
      <c r="ORN121" s="6"/>
      <c r="ORO121" s="6"/>
      <c r="ORP121" s="6"/>
      <c r="ORQ121" s="6"/>
      <c r="ORR121" s="6"/>
      <c r="ORS121" s="6"/>
      <c r="ORT121" s="6"/>
      <c r="ORU121" s="6"/>
      <c r="ORV121" s="6"/>
      <c r="ORW121" s="6"/>
      <c r="ORX121" s="6"/>
      <c r="ORY121" s="6"/>
      <c r="ORZ121" s="6"/>
      <c r="OSA121" s="6"/>
      <c r="OSB121" s="6"/>
      <c r="OSC121" s="6"/>
      <c r="OSD121" s="6"/>
      <c r="OSE121" s="6"/>
      <c r="OSF121" s="6"/>
      <c r="OSG121" s="6"/>
      <c r="OSH121" s="6"/>
      <c r="OSI121" s="6"/>
      <c r="OSJ121" s="6"/>
      <c r="OSK121" s="6"/>
      <c r="OSL121" s="6"/>
      <c r="OSM121" s="6"/>
      <c r="OSN121" s="6"/>
      <c r="OSO121" s="6"/>
      <c r="OSP121" s="6"/>
      <c r="OSQ121" s="6"/>
      <c r="OSR121" s="6"/>
      <c r="OSS121" s="6"/>
      <c r="OST121" s="6"/>
      <c r="OSU121" s="6"/>
      <c r="OSV121" s="6"/>
      <c r="OSW121" s="6"/>
      <c r="OSX121" s="6"/>
      <c r="OSY121" s="6"/>
      <c r="OSZ121" s="6"/>
      <c r="OTA121" s="6"/>
      <c r="OTB121" s="6"/>
      <c r="OTC121" s="6"/>
      <c r="OTD121" s="6"/>
      <c r="OTE121" s="6"/>
      <c r="OTF121" s="6"/>
      <c r="OTG121" s="6"/>
      <c r="OTH121" s="6"/>
      <c r="OTI121" s="6"/>
      <c r="OTJ121" s="6"/>
      <c r="OTK121" s="6"/>
      <c r="OTL121" s="6"/>
      <c r="OTM121" s="6"/>
      <c r="OTN121" s="6"/>
      <c r="OTO121" s="6"/>
      <c r="OTP121" s="6"/>
      <c r="OTQ121" s="6"/>
      <c r="OTR121" s="6"/>
      <c r="OTS121" s="6"/>
      <c r="OTT121" s="6"/>
      <c r="OTU121" s="6"/>
      <c r="OTV121" s="6"/>
      <c r="OTW121" s="6"/>
      <c r="OTX121" s="6"/>
      <c r="OTY121" s="6"/>
      <c r="OTZ121" s="6"/>
      <c r="OUA121" s="6"/>
      <c r="OUB121" s="6"/>
      <c r="OUC121" s="6"/>
      <c r="OUD121" s="6"/>
      <c r="OUE121" s="6"/>
      <c r="OUF121" s="6"/>
      <c r="OUG121" s="6"/>
      <c r="OUH121" s="6"/>
      <c r="OUI121" s="6"/>
      <c r="OUJ121" s="6"/>
      <c r="OUK121" s="6"/>
      <c r="OUL121" s="6"/>
      <c r="OUM121" s="6"/>
      <c r="OUN121" s="6"/>
      <c r="OUO121" s="6"/>
      <c r="OUP121" s="6"/>
      <c r="OUQ121" s="6"/>
      <c r="OUR121" s="6"/>
      <c r="OUS121" s="6"/>
      <c r="OUT121" s="6"/>
      <c r="OUU121" s="6"/>
      <c r="OUV121" s="6"/>
      <c r="OUW121" s="6"/>
      <c r="OUX121" s="6"/>
      <c r="OUY121" s="6"/>
      <c r="OUZ121" s="6"/>
      <c r="OVA121" s="6"/>
      <c r="OVB121" s="6"/>
      <c r="OVC121" s="6"/>
      <c r="OVD121" s="6"/>
      <c r="OVE121" s="6"/>
      <c r="OVF121" s="6"/>
      <c r="OVG121" s="6"/>
      <c r="OVH121" s="6"/>
      <c r="OVI121" s="6"/>
      <c r="OVJ121" s="6"/>
      <c r="OVK121" s="6"/>
      <c r="OVL121" s="6"/>
      <c r="OVM121" s="6"/>
      <c r="OVN121" s="6"/>
      <c r="OVO121" s="6"/>
      <c r="OVP121" s="6"/>
      <c r="OVQ121" s="6"/>
      <c r="OVR121" s="6"/>
      <c r="OVS121" s="6"/>
      <c r="OVT121" s="6"/>
      <c r="OVU121" s="6"/>
      <c r="OVV121" s="6"/>
      <c r="OVW121" s="6"/>
      <c r="OVX121" s="6"/>
      <c r="OVY121" s="6"/>
      <c r="OVZ121" s="6"/>
      <c r="OWA121" s="6"/>
      <c r="OWB121" s="6"/>
      <c r="OWC121" s="6"/>
      <c r="OWD121" s="6"/>
      <c r="OWE121" s="6"/>
      <c r="OWF121" s="6"/>
      <c r="OWG121" s="6"/>
      <c r="OWH121" s="6"/>
      <c r="OWI121" s="6"/>
      <c r="OWJ121" s="6"/>
      <c r="OWK121" s="6"/>
      <c r="OWL121" s="6"/>
      <c r="OWM121" s="6"/>
      <c r="OWN121" s="6"/>
      <c r="OWO121" s="6"/>
      <c r="OWP121" s="6"/>
      <c r="OWQ121" s="6"/>
      <c r="OWR121" s="6"/>
      <c r="OWS121" s="6"/>
      <c r="OWT121" s="6"/>
      <c r="OWU121" s="6"/>
      <c r="OWV121" s="6"/>
      <c r="OWW121" s="6"/>
      <c r="OWX121" s="6"/>
      <c r="OWY121" s="6"/>
      <c r="OWZ121" s="6"/>
      <c r="OXA121" s="6"/>
      <c r="OXB121" s="6"/>
      <c r="OXC121" s="6"/>
      <c r="OXD121" s="6"/>
      <c r="OXE121" s="6"/>
      <c r="OXF121" s="6"/>
      <c r="OXG121" s="6"/>
      <c r="OXH121" s="6"/>
      <c r="OXI121" s="6"/>
      <c r="OXJ121" s="6"/>
      <c r="OXK121" s="6"/>
      <c r="OXL121" s="6"/>
      <c r="OXM121" s="6"/>
      <c r="OXN121" s="6"/>
      <c r="OXO121" s="6"/>
      <c r="OXP121" s="6"/>
      <c r="OXQ121" s="6"/>
      <c r="OXR121" s="6"/>
      <c r="OXS121" s="6"/>
      <c r="OXT121" s="6"/>
      <c r="OXU121" s="6"/>
      <c r="OXV121" s="6"/>
      <c r="OXW121" s="6"/>
      <c r="OXX121" s="6"/>
      <c r="OXY121" s="6"/>
      <c r="OXZ121" s="6"/>
      <c r="OYA121" s="6"/>
      <c r="OYB121" s="6"/>
      <c r="OYC121" s="6"/>
      <c r="OYD121" s="6"/>
      <c r="OYE121" s="6"/>
      <c r="OYF121" s="6"/>
      <c r="OYG121" s="6"/>
      <c r="OYH121" s="6"/>
      <c r="OYI121" s="6"/>
      <c r="OYJ121" s="6"/>
      <c r="OYK121" s="6"/>
      <c r="OYL121" s="6"/>
      <c r="OYM121" s="6"/>
      <c r="OYN121" s="6"/>
      <c r="OYO121" s="6"/>
      <c r="OYP121" s="6"/>
      <c r="OYQ121" s="6"/>
      <c r="OYR121" s="6"/>
      <c r="OYS121" s="6"/>
      <c r="OYT121" s="6"/>
      <c r="OYU121" s="6"/>
      <c r="OYV121" s="6"/>
      <c r="OYW121" s="6"/>
      <c r="OYX121" s="6"/>
      <c r="OYY121" s="6"/>
      <c r="OYZ121" s="6"/>
      <c r="OZA121" s="6"/>
      <c r="OZB121" s="6"/>
      <c r="OZC121" s="6"/>
      <c r="OZD121" s="6"/>
      <c r="OZE121" s="6"/>
      <c r="OZF121" s="6"/>
      <c r="OZG121" s="6"/>
      <c r="OZH121" s="6"/>
      <c r="OZI121" s="6"/>
      <c r="OZJ121" s="6"/>
      <c r="OZK121" s="6"/>
      <c r="OZL121" s="6"/>
      <c r="OZM121" s="6"/>
      <c r="OZN121" s="6"/>
      <c r="OZO121" s="6"/>
      <c r="OZP121" s="6"/>
      <c r="OZQ121" s="6"/>
      <c r="OZR121" s="6"/>
      <c r="OZS121" s="6"/>
      <c r="OZT121" s="6"/>
      <c r="OZU121" s="6"/>
      <c r="OZV121" s="6"/>
      <c r="OZW121" s="6"/>
      <c r="OZX121" s="6"/>
      <c r="OZY121" s="6"/>
      <c r="OZZ121" s="6"/>
      <c r="PAA121" s="6"/>
      <c r="PAB121" s="6"/>
      <c r="PAC121" s="6"/>
      <c r="PAD121" s="6"/>
      <c r="PAE121" s="6"/>
      <c r="PAF121" s="6"/>
      <c r="PAG121" s="6"/>
      <c r="PAH121" s="6"/>
      <c r="PAI121" s="6"/>
      <c r="PAJ121" s="6"/>
      <c r="PAK121" s="6"/>
      <c r="PAL121" s="6"/>
      <c r="PAM121" s="6"/>
      <c r="PAN121" s="6"/>
      <c r="PAO121" s="6"/>
      <c r="PAP121" s="6"/>
      <c r="PAQ121" s="6"/>
      <c r="PAR121" s="6"/>
      <c r="PAS121" s="6"/>
      <c r="PAT121" s="6"/>
      <c r="PAU121" s="6"/>
      <c r="PAV121" s="6"/>
      <c r="PAW121" s="6"/>
      <c r="PAX121" s="6"/>
      <c r="PAY121" s="6"/>
      <c r="PAZ121" s="6"/>
      <c r="PBA121" s="6"/>
      <c r="PBB121" s="6"/>
      <c r="PBC121" s="6"/>
      <c r="PBD121" s="6"/>
      <c r="PBE121" s="6"/>
      <c r="PBF121" s="6"/>
      <c r="PBG121" s="6"/>
      <c r="PBH121" s="6"/>
      <c r="PBI121" s="6"/>
      <c r="PBJ121" s="6"/>
      <c r="PBK121" s="6"/>
      <c r="PBL121" s="6"/>
      <c r="PBM121" s="6"/>
      <c r="PBN121" s="6"/>
      <c r="PBO121" s="6"/>
      <c r="PBP121" s="6"/>
      <c r="PBQ121" s="6"/>
      <c r="PBR121" s="6"/>
      <c r="PBS121" s="6"/>
      <c r="PBT121" s="6"/>
      <c r="PBU121" s="6"/>
      <c r="PBV121" s="6"/>
      <c r="PBW121" s="6"/>
      <c r="PBX121" s="6"/>
      <c r="PBY121" s="6"/>
      <c r="PBZ121" s="6"/>
      <c r="PCA121" s="6"/>
      <c r="PCB121" s="6"/>
      <c r="PCC121" s="6"/>
      <c r="PCD121" s="6"/>
      <c r="PCE121" s="6"/>
      <c r="PCF121" s="6"/>
      <c r="PCG121" s="6"/>
      <c r="PCH121" s="6"/>
      <c r="PCI121" s="6"/>
      <c r="PCJ121" s="6"/>
      <c r="PCK121" s="6"/>
      <c r="PCL121" s="6"/>
      <c r="PCM121" s="6"/>
      <c r="PCN121" s="6"/>
      <c r="PCO121" s="6"/>
      <c r="PCP121" s="6"/>
      <c r="PCQ121" s="6"/>
      <c r="PCR121" s="6"/>
      <c r="PCS121" s="6"/>
      <c r="PCT121" s="6"/>
      <c r="PCU121" s="6"/>
      <c r="PCV121" s="6"/>
      <c r="PCW121" s="6"/>
      <c r="PCX121" s="6"/>
      <c r="PCY121" s="6"/>
      <c r="PCZ121" s="6"/>
      <c r="PDA121" s="6"/>
      <c r="PDB121" s="6"/>
      <c r="PDC121" s="6"/>
      <c r="PDD121" s="6"/>
      <c r="PDE121" s="6"/>
      <c r="PDF121" s="6"/>
      <c r="PDG121" s="6"/>
      <c r="PDH121" s="6"/>
      <c r="PDI121" s="6"/>
      <c r="PDJ121" s="6"/>
      <c r="PDK121" s="6"/>
      <c r="PDL121" s="6"/>
      <c r="PDM121" s="6"/>
      <c r="PDN121" s="6"/>
      <c r="PDO121" s="6"/>
      <c r="PDP121" s="6"/>
      <c r="PDQ121" s="6"/>
      <c r="PDR121" s="6"/>
      <c r="PDS121" s="6"/>
      <c r="PDT121" s="6"/>
      <c r="PDU121" s="6"/>
      <c r="PDV121" s="6"/>
      <c r="PDW121" s="6"/>
      <c r="PDX121" s="6"/>
      <c r="PDY121" s="6"/>
      <c r="PDZ121" s="6"/>
      <c r="PEA121" s="6"/>
      <c r="PEB121" s="6"/>
      <c r="PEC121" s="6"/>
      <c r="PED121" s="6"/>
      <c r="PEE121" s="6"/>
      <c r="PEF121" s="6"/>
      <c r="PEG121" s="6"/>
      <c r="PEH121" s="6"/>
      <c r="PEI121" s="6"/>
      <c r="PEJ121" s="6"/>
      <c r="PEK121" s="6"/>
      <c r="PEL121" s="6"/>
      <c r="PEM121" s="6"/>
      <c r="PEN121" s="6"/>
      <c r="PEO121" s="6"/>
      <c r="PEP121" s="6"/>
      <c r="PEQ121" s="6"/>
      <c r="PER121" s="6"/>
      <c r="PES121" s="6"/>
      <c r="PET121" s="6"/>
      <c r="PEU121" s="6"/>
      <c r="PEV121" s="6"/>
      <c r="PEW121" s="6"/>
      <c r="PEX121" s="6"/>
      <c r="PEY121" s="6"/>
      <c r="PEZ121" s="6"/>
      <c r="PFA121" s="6"/>
      <c r="PFB121" s="6"/>
      <c r="PFC121" s="6"/>
      <c r="PFD121" s="6"/>
      <c r="PFE121" s="6"/>
      <c r="PFF121" s="6"/>
      <c r="PFG121" s="6"/>
      <c r="PFH121" s="6"/>
      <c r="PFI121" s="6"/>
      <c r="PFJ121" s="6"/>
      <c r="PFK121" s="6"/>
      <c r="PFL121" s="6"/>
      <c r="PFM121" s="6"/>
      <c r="PFN121" s="6"/>
      <c r="PFO121" s="6"/>
      <c r="PFP121" s="6"/>
      <c r="PFQ121" s="6"/>
      <c r="PFR121" s="6"/>
      <c r="PFS121" s="6"/>
      <c r="PFT121" s="6"/>
      <c r="PFU121" s="6"/>
      <c r="PFV121" s="6"/>
      <c r="PFW121" s="6"/>
      <c r="PFX121" s="6"/>
      <c r="PFY121" s="6"/>
      <c r="PFZ121" s="6"/>
      <c r="PGA121" s="6"/>
      <c r="PGB121" s="6"/>
      <c r="PGC121" s="6"/>
      <c r="PGD121" s="6"/>
      <c r="PGE121" s="6"/>
      <c r="PGF121" s="6"/>
      <c r="PGG121" s="6"/>
      <c r="PGH121" s="6"/>
      <c r="PGI121" s="6"/>
      <c r="PGJ121" s="6"/>
      <c r="PGK121" s="6"/>
      <c r="PGL121" s="6"/>
      <c r="PGM121" s="6"/>
      <c r="PGN121" s="6"/>
      <c r="PGO121" s="6"/>
      <c r="PGP121" s="6"/>
      <c r="PGQ121" s="6"/>
      <c r="PGR121" s="6"/>
      <c r="PGS121" s="6"/>
      <c r="PGT121" s="6"/>
      <c r="PGU121" s="6"/>
      <c r="PGV121" s="6"/>
      <c r="PGW121" s="6"/>
      <c r="PGX121" s="6"/>
      <c r="PGY121" s="6"/>
      <c r="PGZ121" s="6"/>
      <c r="PHA121" s="6"/>
      <c r="PHB121" s="6"/>
      <c r="PHC121" s="6"/>
      <c r="PHD121" s="6"/>
      <c r="PHE121" s="6"/>
      <c r="PHF121" s="6"/>
      <c r="PHG121" s="6"/>
      <c r="PHH121" s="6"/>
      <c r="PHI121" s="6"/>
      <c r="PHJ121" s="6"/>
      <c r="PHK121" s="6"/>
      <c r="PHL121" s="6"/>
      <c r="PHM121" s="6"/>
      <c r="PHN121" s="6"/>
      <c r="PHO121" s="6"/>
      <c r="PHP121" s="6"/>
      <c r="PHQ121" s="6"/>
      <c r="PHR121" s="6"/>
      <c r="PHS121" s="6"/>
      <c r="PHT121" s="6"/>
      <c r="PHU121" s="6"/>
      <c r="PHV121" s="6"/>
      <c r="PHW121" s="6"/>
      <c r="PHX121" s="6"/>
      <c r="PHY121" s="6"/>
      <c r="PHZ121" s="6"/>
      <c r="PIA121" s="6"/>
      <c r="PIB121" s="6"/>
      <c r="PIC121" s="6"/>
      <c r="PID121" s="6"/>
      <c r="PIE121" s="6"/>
      <c r="PIF121" s="6"/>
      <c r="PIG121" s="6"/>
      <c r="PIH121" s="6"/>
      <c r="PII121" s="6"/>
      <c r="PIJ121" s="6"/>
      <c r="PIK121" s="6"/>
      <c r="PIL121" s="6"/>
      <c r="PIM121" s="6"/>
      <c r="PIN121" s="6"/>
      <c r="PIO121" s="6"/>
      <c r="PIP121" s="6"/>
      <c r="PIQ121" s="6"/>
      <c r="PIR121" s="6"/>
      <c r="PIS121" s="6"/>
      <c r="PIT121" s="6"/>
      <c r="PIU121" s="6"/>
      <c r="PIV121" s="6"/>
      <c r="PIW121" s="6"/>
      <c r="PIX121" s="6"/>
      <c r="PIY121" s="6"/>
      <c r="PIZ121" s="6"/>
      <c r="PJA121" s="6"/>
      <c r="PJB121" s="6"/>
      <c r="PJC121" s="6"/>
      <c r="PJD121" s="6"/>
      <c r="PJE121" s="6"/>
      <c r="PJF121" s="6"/>
      <c r="PJG121" s="6"/>
      <c r="PJH121" s="6"/>
      <c r="PJI121" s="6"/>
      <c r="PJJ121" s="6"/>
      <c r="PJK121" s="6"/>
      <c r="PJL121" s="6"/>
      <c r="PJM121" s="6"/>
      <c r="PJN121" s="6"/>
      <c r="PJO121" s="6"/>
      <c r="PJP121" s="6"/>
      <c r="PJQ121" s="6"/>
      <c r="PJR121" s="6"/>
      <c r="PJS121" s="6"/>
      <c r="PJT121" s="6"/>
      <c r="PJU121" s="6"/>
      <c r="PJV121" s="6"/>
      <c r="PJW121" s="6"/>
      <c r="PJX121" s="6"/>
      <c r="PJY121" s="6"/>
      <c r="PJZ121" s="6"/>
      <c r="PKA121" s="6"/>
      <c r="PKB121" s="6"/>
      <c r="PKC121" s="6"/>
      <c r="PKD121" s="6"/>
      <c r="PKE121" s="6"/>
      <c r="PKF121" s="6"/>
      <c r="PKG121" s="6"/>
      <c r="PKH121" s="6"/>
      <c r="PKI121" s="6"/>
      <c r="PKJ121" s="6"/>
      <c r="PKK121" s="6"/>
      <c r="PKL121" s="6"/>
      <c r="PKM121" s="6"/>
      <c r="PKN121" s="6"/>
      <c r="PKO121" s="6"/>
      <c r="PKP121" s="6"/>
      <c r="PKQ121" s="6"/>
      <c r="PKR121" s="6"/>
      <c r="PKS121" s="6"/>
      <c r="PKT121" s="6"/>
      <c r="PKU121" s="6"/>
      <c r="PKV121" s="6"/>
      <c r="PKW121" s="6"/>
      <c r="PKX121" s="6"/>
      <c r="PKY121" s="6"/>
      <c r="PKZ121" s="6"/>
      <c r="PLA121" s="6"/>
      <c r="PLB121" s="6"/>
      <c r="PLC121" s="6"/>
      <c r="PLD121" s="6"/>
      <c r="PLE121" s="6"/>
      <c r="PLF121" s="6"/>
      <c r="PLG121" s="6"/>
      <c r="PLH121" s="6"/>
      <c r="PLI121" s="6"/>
      <c r="PLJ121" s="6"/>
      <c r="PLK121" s="6"/>
      <c r="PLL121" s="6"/>
      <c r="PLM121" s="6"/>
      <c r="PLN121" s="6"/>
      <c r="PLO121" s="6"/>
      <c r="PLP121" s="6"/>
      <c r="PLQ121" s="6"/>
      <c r="PLR121" s="6"/>
      <c r="PLS121" s="6"/>
      <c r="PLT121" s="6"/>
      <c r="PLU121" s="6"/>
      <c r="PLV121" s="6"/>
      <c r="PLW121" s="6"/>
      <c r="PLX121" s="6"/>
      <c r="PLY121" s="6"/>
      <c r="PLZ121" s="6"/>
      <c r="PMA121" s="6"/>
      <c r="PMB121" s="6"/>
      <c r="PMC121" s="6"/>
      <c r="PMD121" s="6"/>
      <c r="PME121" s="6"/>
      <c r="PMF121" s="6"/>
      <c r="PMG121" s="6"/>
      <c r="PMH121" s="6"/>
      <c r="PMI121" s="6"/>
      <c r="PMJ121" s="6"/>
      <c r="PMK121" s="6"/>
      <c r="PML121" s="6"/>
      <c r="PMM121" s="6"/>
      <c r="PMN121" s="6"/>
      <c r="PMO121" s="6"/>
      <c r="PMP121" s="6"/>
      <c r="PMQ121" s="6"/>
      <c r="PMR121" s="6"/>
      <c r="PMS121" s="6"/>
      <c r="PMT121" s="6"/>
      <c r="PMU121" s="6"/>
      <c r="PMV121" s="6"/>
      <c r="PMW121" s="6"/>
      <c r="PMX121" s="6"/>
      <c r="PMY121" s="6"/>
      <c r="PMZ121" s="6"/>
      <c r="PNA121" s="6"/>
      <c r="PNB121" s="6"/>
      <c r="PNC121" s="6"/>
      <c r="PND121" s="6"/>
      <c r="PNE121" s="6"/>
      <c r="PNF121" s="6"/>
      <c r="PNG121" s="6"/>
      <c r="PNH121" s="6"/>
      <c r="PNI121" s="6"/>
      <c r="PNJ121" s="6"/>
      <c r="PNK121" s="6"/>
      <c r="PNL121" s="6"/>
      <c r="PNM121" s="6"/>
      <c r="PNN121" s="6"/>
      <c r="PNO121" s="6"/>
      <c r="PNP121" s="6"/>
      <c r="PNQ121" s="6"/>
      <c r="PNR121" s="6"/>
      <c r="PNS121" s="6"/>
      <c r="PNT121" s="6"/>
      <c r="PNU121" s="6"/>
      <c r="PNV121" s="6"/>
      <c r="PNW121" s="6"/>
      <c r="PNX121" s="6"/>
      <c r="PNY121" s="6"/>
      <c r="PNZ121" s="6"/>
      <c r="POA121" s="6"/>
      <c r="POB121" s="6"/>
      <c r="POC121" s="6"/>
      <c r="POD121" s="6"/>
      <c r="POE121" s="6"/>
      <c r="POF121" s="6"/>
      <c r="POG121" s="6"/>
      <c r="POH121" s="6"/>
      <c r="POI121" s="6"/>
      <c r="POJ121" s="6"/>
      <c r="POK121" s="6"/>
      <c r="POL121" s="6"/>
      <c r="POM121" s="6"/>
      <c r="PON121" s="6"/>
      <c r="POO121" s="6"/>
      <c r="POP121" s="6"/>
      <c r="POQ121" s="6"/>
      <c r="POR121" s="6"/>
      <c r="POS121" s="6"/>
      <c r="POT121" s="6"/>
      <c r="POU121" s="6"/>
      <c r="POV121" s="6"/>
      <c r="POW121" s="6"/>
      <c r="POX121" s="6"/>
      <c r="POY121" s="6"/>
      <c r="POZ121" s="6"/>
      <c r="PPA121" s="6"/>
      <c r="PPB121" s="6"/>
      <c r="PPC121" s="6"/>
      <c r="PPD121" s="6"/>
      <c r="PPE121" s="6"/>
      <c r="PPF121" s="6"/>
      <c r="PPG121" s="6"/>
      <c r="PPH121" s="6"/>
      <c r="PPI121" s="6"/>
      <c r="PPJ121" s="6"/>
      <c r="PPK121" s="6"/>
      <c r="PPL121" s="6"/>
      <c r="PPM121" s="6"/>
      <c r="PPN121" s="6"/>
      <c r="PPO121" s="6"/>
      <c r="PPP121" s="6"/>
      <c r="PPQ121" s="6"/>
      <c r="PPR121" s="6"/>
      <c r="PPS121" s="6"/>
      <c r="PPT121" s="6"/>
      <c r="PPU121" s="6"/>
      <c r="PPV121" s="6"/>
      <c r="PPW121" s="6"/>
      <c r="PPX121" s="6"/>
      <c r="PPY121" s="6"/>
      <c r="PPZ121" s="6"/>
      <c r="PQA121" s="6"/>
      <c r="PQB121" s="6"/>
      <c r="PQC121" s="6"/>
      <c r="PQD121" s="6"/>
      <c r="PQE121" s="6"/>
      <c r="PQF121" s="6"/>
      <c r="PQG121" s="6"/>
      <c r="PQH121" s="6"/>
      <c r="PQI121" s="6"/>
      <c r="PQJ121" s="6"/>
      <c r="PQK121" s="6"/>
      <c r="PQL121" s="6"/>
      <c r="PQM121" s="6"/>
      <c r="PQN121" s="6"/>
      <c r="PQO121" s="6"/>
      <c r="PQP121" s="6"/>
      <c r="PQQ121" s="6"/>
      <c r="PQR121" s="6"/>
      <c r="PQS121" s="6"/>
      <c r="PQT121" s="6"/>
      <c r="PQU121" s="6"/>
      <c r="PQV121" s="6"/>
      <c r="PQW121" s="6"/>
      <c r="PQX121" s="6"/>
      <c r="PQY121" s="6"/>
      <c r="PQZ121" s="6"/>
      <c r="PRA121" s="6"/>
      <c r="PRB121" s="6"/>
      <c r="PRC121" s="6"/>
      <c r="PRD121" s="6"/>
      <c r="PRE121" s="6"/>
      <c r="PRF121" s="6"/>
      <c r="PRG121" s="6"/>
      <c r="PRH121" s="6"/>
      <c r="PRI121" s="6"/>
      <c r="PRJ121" s="6"/>
      <c r="PRK121" s="6"/>
      <c r="PRL121" s="6"/>
      <c r="PRM121" s="6"/>
      <c r="PRN121" s="6"/>
      <c r="PRO121" s="6"/>
      <c r="PRP121" s="6"/>
      <c r="PRQ121" s="6"/>
      <c r="PRR121" s="6"/>
      <c r="PRS121" s="6"/>
      <c r="PRT121" s="6"/>
      <c r="PRU121" s="6"/>
      <c r="PRV121" s="6"/>
      <c r="PRW121" s="6"/>
      <c r="PRX121" s="6"/>
      <c r="PRY121" s="6"/>
      <c r="PRZ121" s="6"/>
      <c r="PSA121" s="6"/>
      <c r="PSB121" s="6"/>
      <c r="PSC121" s="6"/>
      <c r="PSD121" s="6"/>
      <c r="PSE121" s="6"/>
      <c r="PSF121" s="6"/>
      <c r="PSG121" s="6"/>
      <c r="PSH121" s="6"/>
      <c r="PSI121" s="6"/>
      <c r="PSJ121" s="6"/>
      <c r="PSK121" s="6"/>
      <c r="PSL121" s="6"/>
      <c r="PSM121" s="6"/>
      <c r="PSN121" s="6"/>
      <c r="PSO121" s="6"/>
      <c r="PSP121" s="6"/>
      <c r="PSQ121" s="6"/>
      <c r="PSR121" s="6"/>
      <c r="PSS121" s="6"/>
      <c r="PST121" s="6"/>
      <c r="PSU121" s="6"/>
      <c r="PSV121" s="6"/>
      <c r="PSW121" s="6"/>
      <c r="PSX121" s="6"/>
      <c r="PSY121" s="6"/>
      <c r="PSZ121" s="6"/>
      <c r="PTA121" s="6"/>
      <c r="PTB121" s="6"/>
      <c r="PTC121" s="6"/>
      <c r="PTD121" s="6"/>
      <c r="PTE121" s="6"/>
      <c r="PTF121" s="6"/>
      <c r="PTG121" s="6"/>
      <c r="PTH121" s="6"/>
      <c r="PTI121" s="6"/>
      <c r="PTJ121" s="6"/>
      <c r="PTK121" s="6"/>
      <c r="PTL121" s="6"/>
      <c r="PTM121" s="6"/>
      <c r="PTN121" s="6"/>
      <c r="PTO121" s="6"/>
      <c r="PTP121" s="6"/>
      <c r="PTQ121" s="6"/>
      <c r="PTR121" s="6"/>
      <c r="PTS121" s="6"/>
      <c r="PTT121" s="6"/>
      <c r="PTU121" s="6"/>
      <c r="PTV121" s="6"/>
      <c r="PTW121" s="6"/>
      <c r="PTX121" s="6"/>
      <c r="PTY121" s="6"/>
      <c r="PTZ121" s="6"/>
      <c r="PUA121" s="6"/>
      <c r="PUB121" s="6"/>
      <c r="PUC121" s="6"/>
      <c r="PUD121" s="6"/>
      <c r="PUE121" s="6"/>
      <c r="PUF121" s="6"/>
      <c r="PUG121" s="6"/>
      <c r="PUH121" s="6"/>
      <c r="PUI121" s="6"/>
      <c r="PUJ121" s="6"/>
      <c r="PUK121" s="6"/>
      <c r="PUL121" s="6"/>
      <c r="PUM121" s="6"/>
      <c r="PUN121" s="6"/>
      <c r="PUO121" s="6"/>
      <c r="PUP121" s="6"/>
      <c r="PUQ121" s="6"/>
      <c r="PUR121" s="6"/>
      <c r="PUS121" s="6"/>
      <c r="PUT121" s="6"/>
      <c r="PUU121" s="6"/>
      <c r="PUV121" s="6"/>
      <c r="PUW121" s="6"/>
      <c r="PUX121" s="6"/>
      <c r="PUY121" s="6"/>
      <c r="PUZ121" s="6"/>
      <c r="PVA121" s="6"/>
      <c r="PVB121" s="6"/>
      <c r="PVC121" s="6"/>
      <c r="PVD121" s="6"/>
      <c r="PVE121" s="6"/>
      <c r="PVF121" s="6"/>
      <c r="PVG121" s="6"/>
      <c r="PVH121" s="6"/>
      <c r="PVI121" s="6"/>
      <c r="PVJ121" s="6"/>
      <c r="PVK121" s="6"/>
      <c r="PVL121" s="6"/>
      <c r="PVM121" s="6"/>
      <c r="PVN121" s="6"/>
      <c r="PVO121" s="6"/>
      <c r="PVP121" s="6"/>
      <c r="PVQ121" s="6"/>
      <c r="PVR121" s="6"/>
      <c r="PVS121" s="6"/>
      <c r="PVT121" s="6"/>
      <c r="PVU121" s="6"/>
      <c r="PVV121" s="6"/>
      <c r="PVW121" s="6"/>
      <c r="PVX121" s="6"/>
      <c r="PVY121" s="6"/>
      <c r="PVZ121" s="6"/>
      <c r="PWA121" s="6"/>
      <c r="PWB121" s="6"/>
      <c r="PWC121" s="6"/>
      <c r="PWD121" s="6"/>
      <c r="PWE121" s="6"/>
      <c r="PWF121" s="6"/>
      <c r="PWG121" s="6"/>
      <c r="PWH121" s="6"/>
      <c r="PWI121" s="6"/>
      <c r="PWJ121" s="6"/>
      <c r="PWK121" s="6"/>
      <c r="PWL121" s="6"/>
      <c r="PWM121" s="6"/>
      <c r="PWN121" s="6"/>
      <c r="PWO121" s="6"/>
      <c r="PWP121" s="6"/>
      <c r="PWQ121" s="6"/>
      <c r="PWR121" s="6"/>
      <c r="PWS121" s="6"/>
      <c r="PWT121" s="6"/>
      <c r="PWU121" s="6"/>
      <c r="PWV121" s="6"/>
      <c r="PWW121" s="6"/>
      <c r="PWX121" s="6"/>
      <c r="PWY121" s="6"/>
      <c r="PWZ121" s="6"/>
      <c r="PXA121" s="6"/>
      <c r="PXB121" s="6"/>
      <c r="PXC121" s="6"/>
      <c r="PXD121" s="6"/>
      <c r="PXE121" s="6"/>
      <c r="PXF121" s="6"/>
      <c r="PXG121" s="6"/>
      <c r="PXH121" s="6"/>
      <c r="PXI121" s="6"/>
      <c r="PXJ121" s="6"/>
      <c r="PXK121" s="6"/>
      <c r="PXL121" s="6"/>
      <c r="PXM121" s="6"/>
      <c r="PXN121" s="6"/>
      <c r="PXO121" s="6"/>
      <c r="PXP121" s="6"/>
      <c r="PXQ121" s="6"/>
      <c r="PXR121" s="6"/>
      <c r="PXS121" s="6"/>
      <c r="PXT121" s="6"/>
      <c r="PXU121" s="6"/>
      <c r="PXV121" s="6"/>
      <c r="PXW121" s="6"/>
      <c r="PXX121" s="6"/>
      <c r="PXY121" s="6"/>
      <c r="PXZ121" s="6"/>
      <c r="PYA121" s="6"/>
      <c r="PYB121" s="6"/>
      <c r="PYC121" s="6"/>
      <c r="PYD121" s="6"/>
      <c r="PYE121" s="6"/>
      <c r="PYF121" s="6"/>
      <c r="PYG121" s="6"/>
      <c r="PYH121" s="6"/>
      <c r="PYI121" s="6"/>
      <c r="PYJ121" s="6"/>
      <c r="PYK121" s="6"/>
      <c r="PYL121" s="6"/>
      <c r="PYM121" s="6"/>
      <c r="PYN121" s="6"/>
      <c r="PYO121" s="6"/>
      <c r="PYP121" s="6"/>
      <c r="PYQ121" s="6"/>
      <c r="PYR121" s="6"/>
      <c r="PYS121" s="6"/>
      <c r="PYT121" s="6"/>
      <c r="PYU121" s="6"/>
      <c r="PYV121" s="6"/>
      <c r="PYW121" s="6"/>
      <c r="PYX121" s="6"/>
      <c r="PYY121" s="6"/>
      <c r="PYZ121" s="6"/>
      <c r="PZA121" s="6"/>
      <c r="PZB121" s="6"/>
      <c r="PZC121" s="6"/>
      <c r="PZD121" s="6"/>
      <c r="PZE121" s="6"/>
      <c r="PZF121" s="6"/>
      <c r="PZG121" s="6"/>
      <c r="PZH121" s="6"/>
      <c r="PZI121" s="6"/>
      <c r="PZJ121" s="6"/>
      <c r="PZK121" s="6"/>
      <c r="PZL121" s="6"/>
      <c r="PZM121" s="6"/>
      <c r="PZN121" s="6"/>
      <c r="PZO121" s="6"/>
      <c r="PZP121" s="6"/>
      <c r="PZQ121" s="6"/>
      <c r="PZR121" s="6"/>
      <c r="PZS121" s="6"/>
      <c r="PZT121" s="6"/>
      <c r="PZU121" s="6"/>
      <c r="PZV121" s="6"/>
      <c r="PZW121" s="6"/>
      <c r="PZX121" s="6"/>
      <c r="PZY121" s="6"/>
      <c r="PZZ121" s="6"/>
      <c r="QAA121" s="6"/>
      <c r="QAB121" s="6"/>
      <c r="QAC121" s="6"/>
      <c r="QAD121" s="6"/>
      <c r="QAE121" s="6"/>
      <c r="QAF121" s="6"/>
      <c r="QAG121" s="6"/>
      <c r="QAH121" s="6"/>
      <c r="QAI121" s="6"/>
      <c r="QAJ121" s="6"/>
      <c r="QAK121" s="6"/>
      <c r="QAL121" s="6"/>
      <c r="QAM121" s="6"/>
      <c r="QAN121" s="6"/>
      <c r="QAO121" s="6"/>
      <c r="QAP121" s="6"/>
      <c r="QAQ121" s="6"/>
      <c r="QAR121" s="6"/>
      <c r="QAS121" s="6"/>
      <c r="QAT121" s="6"/>
      <c r="QAU121" s="6"/>
      <c r="QAV121" s="6"/>
      <c r="QAW121" s="6"/>
      <c r="QAX121" s="6"/>
      <c r="QAY121" s="6"/>
      <c r="QAZ121" s="6"/>
      <c r="QBA121" s="6"/>
      <c r="QBB121" s="6"/>
      <c r="QBC121" s="6"/>
      <c r="QBD121" s="6"/>
      <c r="QBE121" s="6"/>
      <c r="QBF121" s="6"/>
      <c r="QBG121" s="6"/>
      <c r="QBH121" s="6"/>
      <c r="QBI121" s="6"/>
      <c r="QBJ121" s="6"/>
      <c r="QBK121" s="6"/>
      <c r="QBL121" s="6"/>
      <c r="QBM121" s="6"/>
      <c r="QBN121" s="6"/>
      <c r="QBO121" s="6"/>
      <c r="QBP121" s="6"/>
      <c r="QBQ121" s="6"/>
      <c r="QBR121" s="6"/>
      <c r="QBS121" s="6"/>
      <c r="QBT121" s="6"/>
      <c r="QBU121" s="6"/>
      <c r="QBV121" s="6"/>
      <c r="QBW121" s="6"/>
      <c r="QBX121" s="6"/>
      <c r="QBY121" s="6"/>
      <c r="QBZ121" s="6"/>
      <c r="QCA121" s="6"/>
      <c r="QCB121" s="6"/>
      <c r="QCC121" s="6"/>
      <c r="QCD121" s="6"/>
      <c r="QCE121" s="6"/>
      <c r="QCF121" s="6"/>
      <c r="QCG121" s="6"/>
      <c r="QCH121" s="6"/>
      <c r="QCI121" s="6"/>
      <c r="QCJ121" s="6"/>
      <c r="QCK121" s="6"/>
      <c r="QCL121" s="6"/>
      <c r="QCM121" s="6"/>
      <c r="QCN121" s="6"/>
      <c r="QCO121" s="6"/>
      <c r="QCP121" s="6"/>
      <c r="QCQ121" s="6"/>
      <c r="QCR121" s="6"/>
      <c r="QCS121" s="6"/>
      <c r="QCT121" s="6"/>
      <c r="QCU121" s="6"/>
      <c r="QCV121" s="6"/>
      <c r="QCW121" s="6"/>
      <c r="QCX121" s="6"/>
      <c r="QCY121" s="6"/>
      <c r="QCZ121" s="6"/>
      <c r="QDA121" s="6"/>
      <c r="QDB121" s="6"/>
      <c r="QDC121" s="6"/>
      <c r="QDD121" s="6"/>
      <c r="QDE121" s="6"/>
      <c r="QDF121" s="6"/>
      <c r="QDG121" s="6"/>
      <c r="QDH121" s="6"/>
      <c r="QDI121" s="6"/>
      <c r="QDJ121" s="6"/>
      <c r="QDK121" s="6"/>
      <c r="QDL121" s="6"/>
      <c r="QDM121" s="6"/>
      <c r="QDN121" s="6"/>
      <c r="QDO121" s="6"/>
      <c r="QDP121" s="6"/>
      <c r="QDQ121" s="6"/>
      <c r="QDR121" s="6"/>
      <c r="QDS121" s="6"/>
      <c r="QDT121" s="6"/>
      <c r="QDU121" s="6"/>
      <c r="QDV121" s="6"/>
      <c r="QDW121" s="6"/>
      <c r="QDX121" s="6"/>
      <c r="QDY121" s="6"/>
      <c r="QDZ121" s="6"/>
      <c r="QEA121" s="6"/>
      <c r="QEB121" s="6"/>
      <c r="QEC121" s="6"/>
      <c r="QED121" s="6"/>
      <c r="QEE121" s="6"/>
      <c r="QEF121" s="6"/>
      <c r="QEG121" s="6"/>
      <c r="QEH121" s="6"/>
      <c r="QEI121" s="6"/>
      <c r="QEJ121" s="6"/>
      <c r="QEK121" s="6"/>
      <c r="QEL121" s="6"/>
      <c r="QEM121" s="6"/>
      <c r="QEN121" s="6"/>
      <c r="QEO121" s="6"/>
      <c r="QEP121" s="6"/>
      <c r="QEQ121" s="6"/>
      <c r="QER121" s="6"/>
      <c r="QES121" s="6"/>
      <c r="QET121" s="6"/>
      <c r="QEU121" s="6"/>
      <c r="QEV121" s="6"/>
      <c r="QEW121" s="6"/>
      <c r="QEX121" s="6"/>
      <c r="QEY121" s="6"/>
      <c r="QEZ121" s="6"/>
      <c r="QFA121" s="6"/>
      <c r="QFB121" s="6"/>
      <c r="QFC121" s="6"/>
      <c r="QFD121" s="6"/>
      <c r="QFE121" s="6"/>
      <c r="QFF121" s="6"/>
      <c r="QFG121" s="6"/>
      <c r="QFH121" s="6"/>
      <c r="QFI121" s="6"/>
      <c r="QFJ121" s="6"/>
      <c r="QFK121" s="6"/>
      <c r="QFL121" s="6"/>
      <c r="QFM121" s="6"/>
      <c r="QFN121" s="6"/>
      <c r="QFO121" s="6"/>
      <c r="QFP121" s="6"/>
      <c r="QFQ121" s="6"/>
      <c r="QFR121" s="6"/>
      <c r="QFS121" s="6"/>
      <c r="QFT121" s="6"/>
      <c r="QFU121" s="6"/>
      <c r="QFV121" s="6"/>
      <c r="QFW121" s="6"/>
      <c r="QFX121" s="6"/>
      <c r="QFY121" s="6"/>
      <c r="QFZ121" s="6"/>
      <c r="QGA121" s="6"/>
      <c r="QGB121" s="6"/>
      <c r="QGC121" s="6"/>
      <c r="QGD121" s="6"/>
      <c r="QGE121" s="6"/>
      <c r="QGF121" s="6"/>
      <c r="QGG121" s="6"/>
      <c r="QGH121" s="6"/>
      <c r="QGI121" s="6"/>
      <c r="QGJ121" s="6"/>
      <c r="QGK121" s="6"/>
      <c r="QGL121" s="6"/>
      <c r="QGM121" s="6"/>
      <c r="QGN121" s="6"/>
      <c r="QGO121" s="6"/>
      <c r="QGP121" s="6"/>
      <c r="QGQ121" s="6"/>
      <c r="QGR121" s="6"/>
      <c r="QGS121" s="6"/>
      <c r="QGT121" s="6"/>
      <c r="QGU121" s="6"/>
      <c r="QGV121" s="6"/>
      <c r="QGW121" s="6"/>
      <c r="QGX121" s="6"/>
      <c r="QGY121" s="6"/>
      <c r="QGZ121" s="6"/>
      <c r="QHA121" s="6"/>
      <c r="QHB121" s="6"/>
      <c r="QHC121" s="6"/>
      <c r="QHD121" s="6"/>
      <c r="QHE121" s="6"/>
      <c r="QHF121" s="6"/>
      <c r="QHG121" s="6"/>
      <c r="QHH121" s="6"/>
      <c r="QHI121" s="6"/>
      <c r="QHJ121" s="6"/>
      <c r="QHK121" s="6"/>
      <c r="QHL121" s="6"/>
      <c r="QHM121" s="6"/>
      <c r="QHN121" s="6"/>
      <c r="QHO121" s="6"/>
      <c r="QHP121" s="6"/>
      <c r="QHQ121" s="6"/>
      <c r="QHR121" s="6"/>
      <c r="QHS121" s="6"/>
      <c r="QHT121" s="6"/>
      <c r="QHU121" s="6"/>
      <c r="QHV121" s="6"/>
      <c r="QHW121" s="6"/>
      <c r="QHX121" s="6"/>
      <c r="QHY121" s="6"/>
      <c r="QHZ121" s="6"/>
      <c r="QIA121" s="6"/>
      <c r="QIB121" s="6"/>
      <c r="QIC121" s="6"/>
      <c r="QID121" s="6"/>
      <c r="QIE121" s="6"/>
      <c r="QIF121" s="6"/>
      <c r="QIG121" s="6"/>
      <c r="QIH121" s="6"/>
      <c r="QII121" s="6"/>
      <c r="QIJ121" s="6"/>
      <c r="QIK121" s="6"/>
      <c r="QIL121" s="6"/>
      <c r="QIM121" s="6"/>
      <c r="QIN121" s="6"/>
      <c r="QIO121" s="6"/>
      <c r="QIP121" s="6"/>
      <c r="QIQ121" s="6"/>
      <c r="QIR121" s="6"/>
      <c r="QIS121" s="6"/>
      <c r="QIT121" s="6"/>
      <c r="QIU121" s="6"/>
      <c r="QIV121" s="6"/>
      <c r="QIW121" s="6"/>
      <c r="QIX121" s="6"/>
      <c r="QIY121" s="6"/>
      <c r="QIZ121" s="6"/>
      <c r="QJA121" s="6"/>
      <c r="QJB121" s="6"/>
      <c r="QJC121" s="6"/>
      <c r="QJD121" s="6"/>
      <c r="QJE121" s="6"/>
      <c r="QJF121" s="6"/>
      <c r="QJG121" s="6"/>
      <c r="QJH121" s="6"/>
      <c r="QJI121" s="6"/>
      <c r="QJJ121" s="6"/>
      <c r="QJK121" s="6"/>
      <c r="QJL121" s="6"/>
      <c r="QJM121" s="6"/>
      <c r="QJN121" s="6"/>
      <c r="QJO121" s="6"/>
      <c r="QJP121" s="6"/>
      <c r="QJQ121" s="6"/>
      <c r="QJR121" s="6"/>
      <c r="QJS121" s="6"/>
      <c r="QJT121" s="6"/>
      <c r="QJU121" s="6"/>
      <c r="QJV121" s="6"/>
      <c r="QJW121" s="6"/>
      <c r="QJX121" s="6"/>
      <c r="QJY121" s="6"/>
      <c r="QJZ121" s="6"/>
      <c r="QKA121" s="6"/>
      <c r="QKB121" s="6"/>
      <c r="QKC121" s="6"/>
      <c r="QKD121" s="6"/>
      <c r="QKE121" s="6"/>
      <c r="QKF121" s="6"/>
      <c r="QKG121" s="6"/>
      <c r="QKH121" s="6"/>
      <c r="QKI121" s="6"/>
      <c r="QKJ121" s="6"/>
      <c r="QKK121" s="6"/>
      <c r="QKL121" s="6"/>
      <c r="QKM121" s="6"/>
      <c r="QKN121" s="6"/>
      <c r="QKO121" s="6"/>
      <c r="QKP121" s="6"/>
      <c r="QKQ121" s="6"/>
      <c r="QKR121" s="6"/>
      <c r="QKS121" s="6"/>
      <c r="QKT121" s="6"/>
      <c r="QKU121" s="6"/>
      <c r="QKV121" s="6"/>
      <c r="QKW121" s="6"/>
      <c r="QKX121" s="6"/>
      <c r="QKY121" s="6"/>
      <c r="QKZ121" s="6"/>
      <c r="QLA121" s="6"/>
      <c r="QLB121" s="6"/>
      <c r="QLC121" s="6"/>
      <c r="QLD121" s="6"/>
      <c r="QLE121" s="6"/>
      <c r="QLF121" s="6"/>
      <c r="QLG121" s="6"/>
      <c r="QLH121" s="6"/>
      <c r="QLI121" s="6"/>
      <c r="QLJ121" s="6"/>
      <c r="QLK121" s="6"/>
      <c r="QLL121" s="6"/>
      <c r="QLM121" s="6"/>
      <c r="QLN121" s="6"/>
      <c r="QLO121" s="6"/>
      <c r="QLP121" s="6"/>
      <c r="QLQ121" s="6"/>
      <c r="QLR121" s="6"/>
      <c r="QLS121" s="6"/>
      <c r="QLT121" s="6"/>
      <c r="QLU121" s="6"/>
      <c r="QLV121" s="6"/>
      <c r="QLW121" s="6"/>
      <c r="QLX121" s="6"/>
      <c r="QLY121" s="6"/>
      <c r="QLZ121" s="6"/>
      <c r="QMA121" s="6"/>
      <c r="QMB121" s="6"/>
      <c r="QMC121" s="6"/>
      <c r="QMD121" s="6"/>
      <c r="QME121" s="6"/>
      <c r="QMF121" s="6"/>
      <c r="QMG121" s="6"/>
      <c r="QMH121" s="6"/>
      <c r="QMI121" s="6"/>
      <c r="QMJ121" s="6"/>
      <c r="QMK121" s="6"/>
      <c r="QML121" s="6"/>
      <c r="QMM121" s="6"/>
      <c r="QMN121" s="6"/>
      <c r="QMO121" s="6"/>
      <c r="QMP121" s="6"/>
      <c r="QMQ121" s="6"/>
      <c r="QMR121" s="6"/>
      <c r="QMS121" s="6"/>
      <c r="QMT121" s="6"/>
      <c r="QMU121" s="6"/>
      <c r="QMV121" s="6"/>
      <c r="QMW121" s="6"/>
      <c r="QMX121" s="6"/>
      <c r="QMY121" s="6"/>
      <c r="QMZ121" s="6"/>
      <c r="QNA121" s="6"/>
      <c r="QNB121" s="6"/>
      <c r="QNC121" s="6"/>
      <c r="QND121" s="6"/>
      <c r="QNE121" s="6"/>
      <c r="QNF121" s="6"/>
      <c r="QNG121" s="6"/>
      <c r="QNH121" s="6"/>
      <c r="QNI121" s="6"/>
      <c r="QNJ121" s="6"/>
      <c r="QNK121" s="6"/>
      <c r="QNL121" s="6"/>
      <c r="QNM121" s="6"/>
      <c r="QNN121" s="6"/>
      <c r="QNO121" s="6"/>
      <c r="QNP121" s="6"/>
      <c r="QNQ121" s="6"/>
      <c r="QNR121" s="6"/>
      <c r="QNS121" s="6"/>
      <c r="QNT121" s="6"/>
      <c r="QNU121" s="6"/>
      <c r="QNV121" s="6"/>
      <c r="QNW121" s="6"/>
      <c r="QNX121" s="6"/>
      <c r="QNY121" s="6"/>
      <c r="QNZ121" s="6"/>
      <c r="QOA121" s="6"/>
      <c r="QOB121" s="6"/>
      <c r="QOC121" s="6"/>
      <c r="QOD121" s="6"/>
      <c r="QOE121" s="6"/>
      <c r="QOF121" s="6"/>
      <c r="QOG121" s="6"/>
      <c r="QOH121" s="6"/>
      <c r="QOI121" s="6"/>
      <c r="QOJ121" s="6"/>
      <c r="QOK121" s="6"/>
      <c r="QOL121" s="6"/>
      <c r="QOM121" s="6"/>
      <c r="QON121" s="6"/>
      <c r="QOO121" s="6"/>
      <c r="QOP121" s="6"/>
      <c r="QOQ121" s="6"/>
      <c r="QOR121" s="6"/>
      <c r="QOS121" s="6"/>
      <c r="QOT121" s="6"/>
      <c r="QOU121" s="6"/>
      <c r="QOV121" s="6"/>
      <c r="QOW121" s="6"/>
      <c r="QOX121" s="6"/>
      <c r="QOY121" s="6"/>
      <c r="QOZ121" s="6"/>
      <c r="QPA121" s="6"/>
      <c r="QPB121" s="6"/>
      <c r="QPC121" s="6"/>
      <c r="QPD121" s="6"/>
      <c r="QPE121" s="6"/>
      <c r="QPF121" s="6"/>
      <c r="QPG121" s="6"/>
      <c r="QPH121" s="6"/>
      <c r="QPI121" s="6"/>
      <c r="QPJ121" s="6"/>
      <c r="QPK121" s="6"/>
      <c r="QPL121" s="6"/>
      <c r="QPM121" s="6"/>
      <c r="QPN121" s="6"/>
      <c r="QPO121" s="6"/>
      <c r="QPP121" s="6"/>
      <c r="QPQ121" s="6"/>
      <c r="QPR121" s="6"/>
      <c r="QPS121" s="6"/>
      <c r="QPT121" s="6"/>
      <c r="QPU121" s="6"/>
      <c r="QPV121" s="6"/>
      <c r="QPW121" s="6"/>
      <c r="QPX121" s="6"/>
      <c r="QPY121" s="6"/>
      <c r="QPZ121" s="6"/>
      <c r="QQA121" s="6"/>
      <c r="QQB121" s="6"/>
      <c r="QQC121" s="6"/>
      <c r="QQD121" s="6"/>
      <c r="QQE121" s="6"/>
      <c r="QQF121" s="6"/>
      <c r="QQG121" s="6"/>
      <c r="QQH121" s="6"/>
      <c r="QQI121" s="6"/>
      <c r="QQJ121" s="6"/>
      <c r="QQK121" s="6"/>
      <c r="QQL121" s="6"/>
      <c r="QQM121" s="6"/>
      <c r="QQN121" s="6"/>
      <c r="QQO121" s="6"/>
      <c r="QQP121" s="6"/>
      <c r="QQQ121" s="6"/>
      <c r="QQR121" s="6"/>
      <c r="QQS121" s="6"/>
      <c r="QQT121" s="6"/>
      <c r="QQU121" s="6"/>
      <c r="QQV121" s="6"/>
      <c r="QQW121" s="6"/>
      <c r="QQX121" s="6"/>
      <c r="QQY121" s="6"/>
      <c r="QQZ121" s="6"/>
      <c r="QRA121" s="6"/>
      <c r="QRB121" s="6"/>
      <c r="QRC121" s="6"/>
      <c r="QRD121" s="6"/>
      <c r="QRE121" s="6"/>
      <c r="QRF121" s="6"/>
      <c r="QRG121" s="6"/>
      <c r="QRH121" s="6"/>
      <c r="QRI121" s="6"/>
      <c r="QRJ121" s="6"/>
      <c r="QRK121" s="6"/>
      <c r="QRL121" s="6"/>
      <c r="QRM121" s="6"/>
      <c r="QRN121" s="6"/>
      <c r="QRO121" s="6"/>
      <c r="QRP121" s="6"/>
      <c r="QRQ121" s="6"/>
      <c r="QRR121" s="6"/>
      <c r="QRS121" s="6"/>
      <c r="QRT121" s="6"/>
      <c r="QRU121" s="6"/>
      <c r="QRV121" s="6"/>
      <c r="QRW121" s="6"/>
      <c r="QRX121" s="6"/>
      <c r="QRY121" s="6"/>
      <c r="QRZ121" s="6"/>
      <c r="QSA121" s="6"/>
      <c r="QSB121" s="6"/>
      <c r="QSC121" s="6"/>
      <c r="QSD121" s="6"/>
      <c r="QSE121" s="6"/>
      <c r="QSF121" s="6"/>
      <c r="QSG121" s="6"/>
      <c r="QSH121" s="6"/>
      <c r="QSI121" s="6"/>
      <c r="QSJ121" s="6"/>
      <c r="QSK121" s="6"/>
      <c r="QSL121" s="6"/>
      <c r="QSM121" s="6"/>
      <c r="QSN121" s="6"/>
      <c r="QSO121" s="6"/>
      <c r="QSP121" s="6"/>
      <c r="QSQ121" s="6"/>
      <c r="QSR121" s="6"/>
      <c r="QSS121" s="6"/>
      <c r="QST121" s="6"/>
      <c r="QSU121" s="6"/>
      <c r="QSV121" s="6"/>
      <c r="QSW121" s="6"/>
      <c r="QSX121" s="6"/>
      <c r="QSY121" s="6"/>
      <c r="QSZ121" s="6"/>
      <c r="QTA121" s="6"/>
      <c r="QTB121" s="6"/>
      <c r="QTC121" s="6"/>
      <c r="QTD121" s="6"/>
      <c r="QTE121" s="6"/>
      <c r="QTF121" s="6"/>
      <c r="QTG121" s="6"/>
      <c r="QTH121" s="6"/>
      <c r="QTI121" s="6"/>
      <c r="QTJ121" s="6"/>
      <c r="QTK121" s="6"/>
      <c r="QTL121" s="6"/>
      <c r="QTM121" s="6"/>
      <c r="QTN121" s="6"/>
      <c r="QTO121" s="6"/>
      <c r="QTP121" s="6"/>
      <c r="QTQ121" s="6"/>
      <c r="QTR121" s="6"/>
      <c r="QTS121" s="6"/>
      <c r="QTT121" s="6"/>
      <c r="QTU121" s="6"/>
      <c r="QTV121" s="6"/>
      <c r="QTW121" s="6"/>
      <c r="QTX121" s="6"/>
      <c r="QTY121" s="6"/>
      <c r="QTZ121" s="6"/>
      <c r="QUA121" s="6"/>
      <c r="QUB121" s="6"/>
      <c r="QUC121" s="6"/>
      <c r="QUD121" s="6"/>
      <c r="QUE121" s="6"/>
      <c r="QUF121" s="6"/>
      <c r="QUG121" s="6"/>
      <c r="QUH121" s="6"/>
      <c r="QUI121" s="6"/>
      <c r="QUJ121" s="6"/>
      <c r="QUK121" s="6"/>
      <c r="QUL121" s="6"/>
      <c r="QUM121" s="6"/>
      <c r="QUN121" s="6"/>
      <c r="QUO121" s="6"/>
      <c r="QUP121" s="6"/>
      <c r="QUQ121" s="6"/>
      <c r="QUR121" s="6"/>
      <c r="QUS121" s="6"/>
      <c r="QUT121" s="6"/>
      <c r="QUU121" s="6"/>
      <c r="QUV121" s="6"/>
      <c r="QUW121" s="6"/>
      <c r="QUX121" s="6"/>
      <c r="QUY121" s="6"/>
      <c r="QUZ121" s="6"/>
      <c r="QVA121" s="6"/>
      <c r="QVB121" s="6"/>
      <c r="QVC121" s="6"/>
      <c r="QVD121" s="6"/>
      <c r="QVE121" s="6"/>
      <c r="QVF121" s="6"/>
      <c r="QVG121" s="6"/>
      <c r="QVH121" s="6"/>
      <c r="QVI121" s="6"/>
      <c r="QVJ121" s="6"/>
      <c r="QVK121" s="6"/>
      <c r="QVL121" s="6"/>
      <c r="QVM121" s="6"/>
      <c r="QVN121" s="6"/>
      <c r="QVO121" s="6"/>
      <c r="QVP121" s="6"/>
      <c r="QVQ121" s="6"/>
      <c r="QVR121" s="6"/>
      <c r="QVS121" s="6"/>
      <c r="QVT121" s="6"/>
      <c r="QVU121" s="6"/>
      <c r="QVV121" s="6"/>
      <c r="QVW121" s="6"/>
      <c r="QVX121" s="6"/>
      <c r="QVY121" s="6"/>
      <c r="QVZ121" s="6"/>
      <c r="QWA121" s="6"/>
      <c r="QWB121" s="6"/>
      <c r="QWC121" s="6"/>
      <c r="QWD121" s="6"/>
      <c r="QWE121" s="6"/>
      <c r="QWF121" s="6"/>
      <c r="QWG121" s="6"/>
      <c r="QWH121" s="6"/>
      <c r="QWI121" s="6"/>
      <c r="QWJ121" s="6"/>
      <c r="QWK121" s="6"/>
      <c r="QWL121" s="6"/>
      <c r="QWM121" s="6"/>
      <c r="QWN121" s="6"/>
      <c r="QWO121" s="6"/>
      <c r="QWP121" s="6"/>
      <c r="QWQ121" s="6"/>
      <c r="QWR121" s="6"/>
      <c r="QWS121" s="6"/>
      <c r="QWT121" s="6"/>
      <c r="QWU121" s="6"/>
      <c r="QWV121" s="6"/>
      <c r="QWW121" s="6"/>
      <c r="QWX121" s="6"/>
      <c r="QWY121" s="6"/>
      <c r="QWZ121" s="6"/>
      <c r="QXA121" s="6"/>
      <c r="QXB121" s="6"/>
      <c r="QXC121" s="6"/>
      <c r="QXD121" s="6"/>
      <c r="QXE121" s="6"/>
      <c r="QXF121" s="6"/>
      <c r="QXG121" s="6"/>
      <c r="QXH121" s="6"/>
      <c r="QXI121" s="6"/>
      <c r="QXJ121" s="6"/>
      <c r="QXK121" s="6"/>
      <c r="QXL121" s="6"/>
      <c r="QXM121" s="6"/>
      <c r="QXN121" s="6"/>
      <c r="QXO121" s="6"/>
      <c r="QXP121" s="6"/>
      <c r="QXQ121" s="6"/>
      <c r="QXR121" s="6"/>
      <c r="QXS121" s="6"/>
      <c r="QXT121" s="6"/>
      <c r="QXU121" s="6"/>
      <c r="QXV121" s="6"/>
      <c r="QXW121" s="6"/>
      <c r="QXX121" s="6"/>
      <c r="QXY121" s="6"/>
      <c r="QXZ121" s="6"/>
      <c r="QYA121" s="6"/>
      <c r="QYB121" s="6"/>
      <c r="QYC121" s="6"/>
      <c r="QYD121" s="6"/>
      <c r="QYE121" s="6"/>
      <c r="QYF121" s="6"/>
      <c r="QYG121" s="6"/>
      <c r="QYH121" s="6"/>
      <c r="QYI121" s="6"/>
      <c r="QYJ121" s="6"/>
      <c r="QYK121" s="6"/>
      <c r="QYL121" s="6"/>
      <c r="QYM121" s="6"/>
      <c r="QYN121" s="6"/>
      <c r="QYO121" s="6"/>
      <c r="QYP121" s="6"/>
      <c r="QYQ121" s="6"/>
      <c r="QYR121" s="6"/>
      <c r="QYS121" s="6"/>
      <c r="QYT121" s="6"/>
      <c r="QYU121" s="6"/>
      <c r="QYV121" s="6"/>
      <c r="QYW121" s="6"/>
      <c r="QYX121" s="6"/>
      <c r="QYY121" s="6"/>
      <c r="QYZ121" s="6"/>
      <c r="QZA121" s="6"/>
      <c r="QZB121" s="6"/>
      <c r="QZC121" s="6"/>
      <c r="QZD121" s="6"/>
      <c r="QZE121" s="6"/>
      <c r="QZF121" s="6"/>
      <c r="QZG121" s="6"/>
      <c r="QZH121" s="6"/>
      <c r="QZI121" s="6"/>
      <c r="QZJ121" s="6"/>
      <c r="QZK121" s="6"/>
      <c r="QZL121" s="6"/>
      <c r="QZM121" s="6"/>
      <c r="QZN121" s="6"/>
      <c r="QZO121" s="6"/>
      <c r="QZP121" s="6"/>
      <c r="QZQ121" s="6"/>
      <c r="QZR121" s="6"/>
      <c r="QZS121" s="6"/>
      <c r="QZT121" s="6"/>
      <c r="QZU121" s="6"/>
      <c r="QZV121" s="6"/>
      <c r="QZW121" s="6"/>
      <c r="QZX121" s="6"/>
      <c r="QZY121" s="6"/>
      <c r="QZZ121" s="6"/>
      <c r="RAA121" s="6"/>
      <c r="RAB121" s="6"/>
      <c r="RAC121" s="6"/>
      <c r="RAD121" s="6"/>
      <c r="RAE121" s="6"/>
      <c r="RAF121" s="6"/>
      <c r="RAG121" s="6"/>
      <c r="RAH121" s="6"/>
      <c r="RAI121" s="6"/>
      <c r="RAJ121" s="6"/>
      <c r="RAK121" s="6"/>
      <c r="RAL121" s="6"/>
      <c r="RAM121" s="6"/>
      <c r="RAN121" s="6"/>
      <c r="RAO121" s="6"/>
      <c r="RAP121" s="6"/>
      <c r="RAQ121" s="6"/>
      <c r="RAR121" s="6"/>
      <c r="RAS121" s="6"/>
      <c r="RAT121" s="6"/>
      <c r="RAU121" s="6"/>
      <c r="RAV121" s="6"/>
      <c r="RAW121" s="6"/>
      <c r="RAX121" s="6"/>
      <c r="RAY121" s="6"/>
      <c r="RAZ121" s="6"/>
      <c r="RBA121" s="6"/>
      <c r="RBB121" s="6"/>
      <c r="RBC121" s="6"/>
      <c r="RBD121" s="6"/>
      <c r="RBE121" s="6"/>
      <c r="RBF121" s="6"/>
      <c r="RBG121" s="6"/>
      <c r="RBH121" s="6"/>
      <c r="RBI121" s="6"/>
      <c r="RBJ121" s="6"/>
      <c r="RBK121" s="6"/>
      <c r="RBL121" s="6"/>
      <c r="RBM121" s="6"/>
      <c r="RBN121" s="6"/>
      <c r="RBO121" s="6"/>
      <c r="RBP121" s="6"/>
      <c r="RBQ121" s="6"/>
      <c r="RBR121" s="6"/>
      <c r="RBS121" s="6"/>
      <c r="RBT121" s="6"/>
      <c r="RBU121" s="6"/>
      <c r="RBV121" s="6"/>
      <c r="RBW121" s="6"/>
      <c r="RBX121" s="6"/>
      <c r="RBY121" s="6"/>
      <c r="RBZ121" s="6"/>
      <c r="RCA121" s="6"/>
      <c r="RCB121" s="6"/>
      <c r="RCC121" s="6"/>
      <c r="RCD121" s="6"/>
      <c r="RCE121" s="6"/>
      <c r="RCF121" s="6"/>
      <c r="RCG121" s="6"/>
      <c r="RCH121" s="6"/>
      <c r="RCI121" s="6"/>
      <c r="RCJ121" s="6"/>
      <c r="RCK121" s="6"/>
      <c r="RCL121" s="6"/>
      <c r="RCM121" s="6"/>
      <c r="RCN121" s="6"/>
      <c r="RCO121" s="6"/>
      <c r="RCP121" s="6"/>
      <c r="RCQ121" s="6"/>
      <c r="RCR121" s="6"/>
      <c r="RCS121" s="6"/>
      <c r="RCT121" s="6"/>
      <c r="RCU121" s="6"/>
      <c r="RCV121" s="6"/>
      <c r="RCW121" s="6"/>
      <c r="RCX121" s="6"/>
      <c r="RCY121" s="6"/>
      <c r="RCZ121" s="6"/>
      <c r="RDA121" s="6"/>
      <c r="RDB121" s="6"/>
      <c r="RDC121" s="6"/>
      <c r="RDD121" s="6"/>
      <c r="RDE121" s="6"/>
      <c r="RDF121" s="6"/>
      <c r="RDG121" s="6"/>
      <c r="RDH121" s="6"/>
      <c r="RDI121" s="6"/>
      <c r="RDJ121" s="6"/>
      <c r="RDK121" s="6"/>
      <c r="RDL121" s="6"/>
      <c r="RDM121" s="6"/>
      <c r="RDN121" s="6"/>
      <c r="RDO121" s="6"/>
      <c r="RDP121" s="6"/>
      <c r="RDQ121" s="6"/>
      <c r="RDR121" s="6"/>
      <c r="RDS121" s="6"/>
      <c r="RDT121" s="6"/>
      <c r="RDU121" s="6"/>
      <c r="RDV121" s="6"/>
      <c r="RDW121" s="6"/>
      <c r="RDX121" s="6"/>
      <c r="RDY121" s="6"/>
      <c r="RDZ121" s="6"/>
      <c r="REA121" s="6"/>
      <c r="REB121" s="6"/>
      <c r="REC121" s="6"/>
      <c r="RED121" s="6"/>
      <c r="REE121" s="6"/>
      <c r="REF121" s="6"/>
      <c r="REG121" s="6"/>
      <c r="REH121" s="6"/>
      <c r="REI121" s="6"/>
      <c r="REJ121" s="6"/>
      <c r="REK121" s="6"/>
      <c r="REL121" s="6"/>
      <c r="REM121" s="6"/>
      <c r="REN121" s="6"/>
      <c r="REO121" s="6"/>
      <c r="REP121" s="6"/>
      <c r="REQ121" s="6"/>
      <c r="RER121" s="6"/>
      <c r="RES121" s="6"/>
      <c r="RET121" s="6"/>
      <c r="REU121" s="6"/>
      <c r="REV121" s="6"/>
      <c r="REW121" s="6"/>
      <c r="REX121" s="6"/>
      <c r="REY121" s="6"/>
      <c r="REZ121" s="6"/>
      <c r="RFA121" s="6"/>
      <c r="RFB121" s="6"/>
      <c r="RFC121" s="6"/>
      <c r="RFD121" s="6"/>
      <c r="RFE121" s="6"/>
      <c r="RFF121" s="6"/>
      <c r="RFG121" s="6"/>
      <c r="RFH121" s="6"/>
      <c r="RFI121" s="6"/>
      <c r="RFJ121" s="6"/>
      <c r="RFK121" s="6"/>
      <c r="RFL121" s="6"/>
      <c r="RFM121" s="6"/>
      <c r="RFN121" s="6"/>
      <c r="RFO121" s="6"/>
      <c r="RFP121" s="6"/>
      <c r="RFQ121" s="6"/>
      <c r="RFR121" s="6"/>
      <c r="RFS121" s="6"/>
      <c r="RFT121" s="6"/>
      <c r="RFU121" s="6"/>
      <c r="RFV121" s="6"/>
      <c r="RFW121" s="6"/>
      <c r="RFX121" s="6"/>
      <c r="RFY121" s="6"/>
      <c r="RFZ121" s="6"/>
      <c r="RGA121" s="6"/>
      <c r="RGB121" s="6"/>
      <c r="RGC121" s="6"/>
      <c r="RGD121" s="6"/>
      <c r="RGE121" s="6"/>
      <c r="RGF121" s="6"/>
      <c r="RGG121" s="6"/>
      <c r="RGH121" s="6"/>
      <c r="RGI121" s="6"/>
      <c r="RGJ121" s="6"/>
      <c r="RGK121" s="6"/>
      <c r="RGL121" s="6"/>
      <c r="RGM121" s="6"/>
      <c r="RGN121" s="6"/>
      <c r="RGO121" s="6"/>
      <c r="RGP121" s="6"/>
      <c r="RGQ121" s="6"/>
      <c r="RGR121" s="6"/>
      <c r="RGS121" s="6"/>
      <c r="RGT121" s="6"/>
      <c r="RGU121" s="6"/>
      <c r="RGV121" s="6"/>
      <c r="RGW121" s="6"/>
      <c r="RGX121" s="6"/>
      <c r="RGY121" s="6"/>
      <c r="RGZ121" s="6"/>
      <c r="RHA121" s="6"/>
      <c r="RHB121" s="6"/>
      <c r="RHC121" s="6"/>
      <c r="RHD121" s="6"/>
      <c r="RHE121" s="6"/>
      <c r="RHF121" s="6"/>
      <c r="RHG121" s="6"/>
      <c r="RHH121" s="6"/>
      <c r="RHI121" s="6"/>
      <c r="RHJ121" s="6"/>
      <c r="RHK121" s="6"/>
      <c r="RHL121" s="6"/>
      <c r="RHM121" s="6"/>
      <c r="RHN121" s="6"/>
      <c r="RHO121" s="6"/>
      <c r="RHP121" s="6"/>
      <c r="RHQ121" s="6"/>
      <c r="RHR121" s="6"/>
      <c r="RHS121" s="6"/>
      <c r="RHT121" s="6"/>
      <c r="RHU121" s="6"/>
      <c r="RHV121" s="6"/>
      <c r="RHW121" s="6"/>
      <c r="RHX121" s="6"/>
      <c r="RHY121" s="6"/>
      <c r="RHZ121" s="6"/>
      <c r="RIA121" s="6"/>
      <c r="RIB121" s="6"/>
      <c r="RIC121" s="6"/>
      <c r="RID121" s="6"/>
      <c r="RIE121" s="6"/>
      <c r="RIF121" s="6"/>
      <c r="RIG121" s="6"/>
      <c r="RIH121" s="6"/>
      <c r="RII121" s="6"/>
      <c r="RIJ121" s="6"/>
      <c r="RIK121" s="6"/>
      <c r="RIL121" s="6"/>
      <c r="RIM121" s="6"/>
      <c r="RIN121" s="6"/>
      <c r="RIO121" s="6"/>
      <c r="RIP121" s="6"/>
      <c r="RIQ121" s="6"/>
      <c r="RIR121" s="6"/>
      <c r="RIS121" s="6"/>
      <c r="RIT121" s="6"/>
      <c r="RIU121" s="6"/>
      <c r="RIV121" s="6"/>
      <c r="RIW121" s="6"/>
      <c r="RIX121" s="6"/>
      <c r="RIY121" s="6"/>
      <c r="RIZ121" s="6"/>
      <c r="RJA121" s="6"/>
      <c r="RJB121" s="6"/>
      <c r="RJC121" s="6"/>
      <c r="RJD121" s="6"/>
      <c r="RJE121" s="6"/>
      <c r="RJF121" s="6"/>
      <c r="RJG121" s="6"/>
      <c r="RJH121" s="6"/>
      <c r="RJI121" s="6"/>
      <c r="RJJ121" s="6"/>
      <c r="RJK121" s="6"/>
      <c r="RJL121" s="6"/>
      <c r="RJM121" s="6"/>
      <c r="RJN121" s="6"/>
      <c r="RJO121" s="6"/>
      <c r="RJP121" s="6"/>
      <c r="RJQ121" s="6"/>
      <c r="RJR121" s="6"/>
      <c r="RJS121" s="6"/>
      <c r="RJT121" s="6"/>
      <c r="RJU121" s="6"/>
      <c r="RJV121" s="6"/>
      <c r="RJW121" s="6"/>
      <c r="RJX121" s="6"/>
      <c r="RJY121" s="6"/>
      <c r="RJZ121" s="6"/>
      <c r="RKA121" s="6"/>
      <c r="RKB121" s="6"/>
      <c r="RKC121" s="6"/>
      <c r="RKD121" s="6"/>
      <c r="RKE121" s="6"/>
      <c r="RKF121" s="6"/>
      <c r="RKG121" s="6"/>
      <c r="RKH121" s="6"/>
      <c r="RKI121" s="6"/>
      <c r="RKJ121" s="6"/>
      <c r="RKK121" s="6"/>
      <c r="RKL121" s="6"/>
      <c r="RKM121" s="6"/>
      <c r="RKN121" s="6"/>
      <c r="RKO121" s="6"/>
      <c r="RKP121" s="6"/>
      <c r="RKQ121" s="6"/>
      <c r="RKR121" s="6"/>
      <c r="RKS121" s="6"/>
      <c r="RKT121" s="6"/>
      <c r="RKU121" s="6"/>
      <c r="RKV121" s="6"/>
      <c r="RKW121" s="6"/>
      <c r="RKX121" s="6"/>
      <c r="RKY121" s="6"/>
      <c r="RKZ121" s="6"/>
      <c r="RLA121" s="6"/>
      <c r="RLB121" s="6"/>
      <c r="RLC121" s="6"/>
      <c r="RLD121" s="6"/>
      <c r="RLE121" s="6"/>
      <c r="RLF121" s="6"/>
      <c r="RLG121" s="6"/>
      <c r="RLH121" s="6"/>
      <c r="RLI121" s="6"/>
      <c r="RLJ121" s="6"/>
      <c r="RLK121" s="6"/>
      <c r="RLL121" s="6"/>
      <c r="RLM121" s="6"/>
      <c r="RLN121" s="6"/>
      <c r="RLO121" s="6"/>
      <c r="RLP121" s="6"/>
      <c r="RLQ121" s="6"/>
      <c r="RLR121" s="6"/>
      <c r="RLS121" s="6"/>
      <c r="RLT121" s="6"/>
      <c r="RLU121" s="6"/>
      <c r="RLV121" s="6"/>
      <c r="RLW121" s="6"/>
      <c r="RLX121" s="6"/>
      <c r="RLY121" s="6"/>
      <c r="RLZ121" s="6"/>
      <c r="RMA121" s="6"/>
      <c r="RMB121" s="6"/>
      <c r="RMC121" s="6"/>
      <c r="RMD121" s="6"/>
      <c r="RME121" s="6"/>
      <c r="RMF121" s="6"/>
      <c r="RMG121" s="6"/>
      <c r="RMH121" s="6"/>
      <c r="RMI121" s="6"/>
      <c r="RMJ121" s="6"/>
      <c r="RMK121" s="6"/>
      <c r="RML121" s="6"/>
      <c r="RMM121" s="6"/>
      <c r="RMN121" s="6"/>
      <c r="RMO121" s="6"/>
      <c r="RMP121" s="6"/>
      <c r="RMQ121" s="6"/>
      <c r="RMR121" s="6"/>
      <c r="RMS121" s="6"/>
      <c r="RMT121" s="6"/>
      <c r="RMU121" s="6"/>
      <c r="RMV121" s="6"/>
      <c r="RMW121" s="6"/>
      <c r="RMX121" s="6"/>
      <c r="RMY121" s="6"/>
      <c r="RMZ121" s="6"/>
      <c r="RNA121" s="6"/>
      <c r="RNB121" s="6"/>
      <c r="RNC121" s="6"/>
      <c r="RND121" s="6"/>
      <c r="RNE121" s="6"/>
      <c r="RNF121" s="6"/>
      <c r="RNG121" s="6"/>
      <c r="RNH121" s="6"/>
      <c r="RNI121" s="6"/>
      <c r="RNJ121" s="6"/>
      <c r="RNK121" s="6"/>
      <c r="RNL121" s="6"/>
      <c r="RNM121" s="6"/>
      <c r="RNN121" s="6"/>
      <c r="RNO121" s="6"/>
      <c r="RNP121" s="6"/>
      <c r="RNQ121" s="6"/>
      <c r="RNR121" s="6"/>
      <c r="RNS121" s="6"/>
      <c r="RNT121" s="6"/>
      <c r="RNU121" s="6"/>
      <c r="RNV121" s="6"/>
      <c r="RNW121" s="6"/>
      <c r="RNX121" s="6"/>
      <c r="RNY121" s="6"/>
      <c r="RNZ121" s="6"/>
      <c r="ROA121" s="6"/>
      <c r="ROB121" s="6"/>
      <c r="ROC121" s="6"/>
      <c r="ROD121" s="6"/>
      <c r="ROE121" s="6"/>
      <c r="ROF121" s="6"/>
      <c r="ROG121" s="6"/>
      <c r="ROH121" s="6"/>
      <c r="ROI121" s="6"/>
      <c r="ROJ121" s="6"/>
      <c r="ROK121" s="6"/>
      <c r="ROL121" s="6"/>
      <c r="ROM121" s="6"/>
      <c r="RON121" s="6"/>
      <c r="ROO121" s="6"/>
      <c r="ROP121" s="6"/>
      <c r="ROQ121" s="6"/>
      <c r="ROR121" s="6"/>
      <c r="ROS121" s="6"/>
      <c r="ROT121" s="6"/>
      <c r="ROU121" s="6"/>
      <c r="ROV121" s="6"/>
      <c r="ROW121" s="6"/>
      <c r="ROX121" s="6"/>
      <c r="ROY121" s="6"/>
      <c r="ROZ121" s="6"/>
      <c r="RPA121" s="6"/>
      <c r="RPB121" s="6"/>
      <c r="RPC121" s="6"/>
      <c r="RPD121" s="6"/>
      <c r="RPE121" s="6"/>
      <c r="RPF121" s="6"/>
      <c r="RPG121" s="6"/>
      <c r="RPH121" s="6"/>
      <c r="RPI121" s="6"/>
      <c r="RPJ121" s="6"/>
      <c r="RPK121" s="6"/>
      <c r="RPL121" s="6"/>
      <c r="RPM121" s="6"/>
      <c r="RPN121" s="6"/>
      <c r="RPO121" s="6"/>
      <c r="RPP121" s="6"/>
      <c r="RPQ121" s="6"/>
      <c r="RPR121" s="6"/>
      <c r="RPS121" s="6"/>
      <c r="RPT121" s="6"/>
      <c r="RPU121" s="6"/>
      <c r="RPV121" s="6"/>
      <c r="RPW121" s="6"/>
      <c r="RPX121" s="6"/>
      <c r="RPY121" s="6"/>
      <c r="RPZ121" s="6"/>
      <c r="RQA121" s="6"/>
      <c r="RQB121" s="6"/>
      <c r="RQC121" s="6"/>
      <c r="RQD121" s="6"/>
      <c r="RQE121" s="6"/>
      <c r="RQF121" s="6"/>
      <c r="RQG121" s="6"/>
      <c r="RQH121" s="6"/>
      <c r="RQI121" s="6"/>
      <c r="RQJ121" s="6"/>
      <c r="RQK121" s="6"/>
      <c r="RQL121" s="6"/>
      <c r="RQM121" s="6"/>
      <c r="RQN121" s="6"/>
      <c r="RQO121" s="6"/>
      <c r="RQP121" s="6"/>
      <c r="RQQ121" s="6"/>
      <c r="RQR121" s="6"/>
      <c r="RQS121" s="6"/>
      <c r="RQT121" s="6"/>
      <c r="RQU121" s="6"/>
      <c r="RQV121" s="6"/>
      <c r="RQW121" s="6"/>
      <c r="RQX121" s="6"/>
      <c r="RQY121" s="6"/>
      <c r="RQZ121" s="6"/>
      <c r="RRA121" s="6"/>
      <c r="RRB121" s="6"/>
      <c r="RRC121" s="6"/>
      <c r="RRD121" s="6"/>
      <c r="RRE121" s="6"/>
      <c r="RRF121" s="6"/>
      <c r="RRG121" s="6"/>
      <c r="RRH121" s="6"/>
      <c r="RRI121" s="6"/>
      <c r="RRJ121" s="6"/>
      <c r="RRK121" s="6"/>
      <c r="RRL121" s="6"/>
      <c r="RRM121" s="6"/>
      <c r="RRN121" s="6"/>
      <c r="RRO121" s="6"/>
      <c r="RRP121" s="6"/>
      <c r="RRQ121" s="6"/>
      <c r="RRR121" s="6"/>
      <c r="RRS121" s="6"/>
      <c r="RRT121" s="6"/>
      <c r="RRU121" s="6"/>
      <c r="RRV121" s="6"/>
      <c r="RRW121" s="6"/>
      <c r="RRX121" s="6"/>
      <c r="RRY121" s="6"/>
      <c r="RRZ121" s="6"/>
      <c r="RSA121" s="6"/>
      <c r="RSB121" s="6"/>
      <c r="RSC121" s="6"/>
      <c r="RSD121" s="6"/>
      <c r="RSE121" s="6"/>
      <c r="RSF121" s="6"/>
      <c r="RSG121" s="6"/>
      <c r="RSH121" s="6"/>
      <c r="RSI121" s="6"/>
      <c r="RSJ121" s="6"/>
      <c r="RSK121" s="6"/>
      <c r="RSL121" s="6"/>
      <c r="RSM121" s="6"/>
      <c r="RSN121" s="6"/>
      <c r="RSO121" s="6"/>
      <c r="RSP121" s="6"/>
      <c r="RSQ121" s="6"/>
      <c r="RSR121" s="6"/>
      <c r="RSS121" s="6"/>
      <c r="RST121" s="6"/>
      <c r="RSU121" s="6"/>
      <c r="RSV121" s="6"/>
      <c r="RSW121" s="6"/>
      <c r="RSX121" s="6"/>
      <c r="RSY121" s="6"/>
      <c r="RSZ121" s="6"/>
      <c r="RTA121" s="6"/>
      <c r="RTB121" s="6"/>
      <c r="RTC121" s="6"/>
      <c r="RTD121" s="6"/>
      <c r="RTE121" s="6"/>
      <c r="RTF121" s="6"/>
      <c r="RTG121" s="6"/>
      <c r="RTH121" s="6"/>
      <c r="RTI121" s="6"/>
      <c r="RTJ121" s="6"/>
      <c r="RTK121" s="6"/>
      <c r="RTL121" s="6"/>
      <c r="RTM121" s="6"/>
      <c r="RTN121" s="6"/>
      <c r="RTO121" s="6"/>
      <c r="RTP121" s="6"/>
      <c r="RTQ121" s="6"/>
      <c r="RTR121" s="6"/>
      <c r="RTS121" s="6"/>
      <c r="RTT121" s="6"/>
      <c r="RTU121" s="6"/>
      <c r="RTV121" s="6"/>
      <c r="RTW121" s="6"/>
      <c r="RTX121" s="6"/>
      <c r="RTY121" s="6"/>
      <c r="RTZ121" s="6"/>
      <c r="RUA121" s="6"/>
      <c r="RUB121" s="6"/>
      <c r="RUC121" s="6"/>
      <c r="RUD121" s="6"/>
      <c r="RUE121" s="6"/>
      <c r="RUF121" s="6"/>
      <c r="RUG121" s="6"/>
      <c r="RUH121" s="6"/>
      <c r="RUI121" s="6"/>
      <c r="RUJ121" s="6"/>
      <c r="RUK121" s="6"/>
      <c r="RUL121" s="6"/>
      <c r="RUM121" s="6"/>
      <c r="RUN121" s="6"/>
      <c r="RUO121" s="6"/>
      <c r="RUP121" s="6"/>
      <c r="RUQ121" s="6"/>
      <c r="RUR121" s="6"/>
      <c r="RUS121" s="6"/>
      <c r="RUT121" s="6"/>
      <c r="RUU121" s="6"/>
      <c r="RUV121" s="6"/>
      <c r="RUW121" s="6"/>
      <c r="RUX121" s="6"/>
      <c r="RUY121" s="6"/>
      <c r="RUZ121" s="6"/>
      <c r="RVA121" s="6"/>
      <c r="RVB121" s="6"/>
      <c r="RVC121" s="6"/>
      <c r="RVD121" s="6"/>
      <c r="RVE121" s="6"/>
      <c r="RVF121" s="6"/>
      <c r="RVG121" s="6"/>
      <c r="RVH121" s="6"/>
      <c r="RVI121" s="6"/>
      <c r="RVJ121" s="6"/>
      <c r="RVK121" s="6"/>
      <c r="RVL121" s="6"/>
      <c r="RVM121" s="6"/>
      <c r="RVN121" s="6"/>
      <c r="RVO121" s="6"/>
      <c r="RVP121" s="6"/>
      <c r="RVQ121" s="6"/>
      <c r="RVR121" s="6"/>
      <c r="RVS121" s="6"/>
      <c r="RVT121" s="6"/>
      <c r="RVU121" s="6"/>
      <c r="RVV121" s="6"/>
      <c r="RVW121" s="6"/>
      <c r="RVX121" s="6"/>
      <c r="RVY121" s="6"/>
      <c r="RVZ121" s="6"/>
      <c r="RWA121" s="6"/>
      <c r="RWB121" s="6"/>
      <c r="RWC121" s="6"/>
      <c r="RWD121" s="6"/>
      <c r="RWE121" s="6"/>
      <c r="RWF121" s="6"/>
      <c r="RWG121" s="6"/>
      <c r="RWH121" s="6"/>
      <c r="RWI121" s="6"/>
      <c r="RWJ121" s="6"/>
      <c r="RWK121" s="6"/>
      <c r="RWL121" s="6"/>
      <c r="RWM121" s="6"/>
      <c r="RWN121" s="6"/>
      <c r="RWO121" s="6"/>
      <c r="RWP121" s="6"/>
      <c r="RWQ121" s="6"/>
      <c r="RWR121" s="6"/>
      <c r="RWS121" s="6"/>
      <c r="RWT121" s="6"/>
      <c r="RWU121" s="6"/>
      <c r="RWV121" s="6"/>
      <c r="RWW121" s="6"/>
      <c r="RWX121" s="6"/>
      <c r="RWY121" s="6"/>
      <c r="RWZ121" s="6"/>
      <c r="RXA121" s="6"/>
      <c r="RXB121" s="6"/>
      <c r="RXC121" s="6"/>
      <c r="RXD121" s="6"/>
      <c r="RXE121" s="6"/>
      <c r="RXF121" s="6"/>
      <c r="RXG121" s="6"/>
      <c r="RXH121" s="6"/>
      <c r="RXI121" s="6"/>
      <c r="RXJ121" s="6"/>
      <c r="RXK121" s="6"/>
      <c r="RXL121" s="6"/>
      <c r="RXM121" s="6"/>
      <c r="RXN121" s="6"/>
      <c r="RXO121" s="6"/>
      <c r="RXP121" s="6"/>
      <c r="RXQ121" s="6"/>
      <c r="RXR121" s="6"/>
      <c r="RXS121" s="6"/>
      <c r="RXT121" s="6"/>
      <c r="RXU121" s="6"/>
      <c r="RXV121" s="6"/>
      <c r="RXW121" s="6"/>
      <c r="RXX121" s="6"/>
      <c r="RXY121" s="6"/>
      <c r="RXZ121" s="6"/>
      <c r="RYA121" s="6"/>
      <c r="RYB121" s="6"/>
      <c r="RYC121" s="6"/>
      <c r="RYD121" s="6"/>
      <c r="RYE121" s="6"/>
      <c r="RYF121" s="6"/>
      <c r="RYG121" s="6"/>
      <c r="RYH121" s="6"/>
      <c r="RYI121" s="6"/>
      <c r="RYJ121" s="6"/>
      <c r="RYK121" s="6"/>
      <c r="RYL121" s="6"/>
      <c r="RYM121" s="6"/>
      <c r="RYN121" s="6"/>
      <c r="RYO121" s="6"/>
      <c r="RYP121" s="6"/>
      <c r="RYQ121" s="6"/>
      <c r="RYR121" s="6"/>
      <c r="RYS121" s="6"/>
      <c r="RYT121" s="6"/>
      <c r="RYU121" s="6"/>
      <c r="RYV121" s="6"/>
      <c r="RYW121" s="6"/>
      <c r="RYX121" s="6"/>
      <c r="RYY121" s="6"/>
      <c r="RYZ121" s="6"/>
      <c r="RZA121" s="6"/>
      <c r="RZB121" s="6"/>
      <c r="RZC121" s="6"/>
      <c r="RZD121" s="6"/>
      <c r="RZE121" s="6"/>
      <c r="RZF121" s="6"/>
      <c r="RZG121" s="6"/>
      <c r="RZH121" s="6"/>
      <c r="RZI121" s="6"/>
      <c r="RZJ121" s="6"/>
      <c r="RZK121" s="6"/>
      <c r="RZL121" s="6"/>
      <c r="RZM121" s="6"/>
      <c r="RZN121" s="6"/>
      <c r="RZO121" s="6"/>
      <c r="RZP121" s="6"/>
      <c r="RZQ121" s="6"/>
      <c r="RZR121" s="6"/>
      <c r="RZS121" s="6"/>
      <c r="RZT121" s="6"/>
      <c r="RZU121" s="6"/>
      <c r="RZV121" s="6"/>
      <c r="RZW121" s="6"/>
      <c r="RZX121" s="6"/>
      <c r="RZY121" s="6"/>
      <c r="RZZ121" s="6"/>
      <c r="SAA121" s="6"/>
      <c r="SAB121" s="6"/>
      <c r="SAC121" s="6"/>
      <c r="SAD121" s="6"/>
      <c r="SAE121" s="6"/>
      <c r="SAF121" s="6"/>
      <c r="SAG121" s="6"/>
      <c r="SAH121" s="6"/>
      <c r="SAI121" s="6"/>
      <c r="SAJ121" s="6"/>
      <c r="SAK121" s="6"/>
      <c r="SAL121" s="6"/>
      <c r="SAM121" s="6"/>
      <c r="SAN121" s="6"/>
      <c r="SAO121" s="6"/>
      <c r="SAP121" s="6"/>
      <c r="SAQ121" s="6"/>
      <c r="SAR121" s="6"/>
      <c r="SAS121" s="6"/>
      <c r="SAT121" s="6"/>
      <c r="SAU121" s="6"/>
      <c r="SAV121" s="6"/>
      <c r="SAW121" s="6"/>
      <c r="SAX121" s="6"/>
      <c r="SAY121" s="6"/>
      <c r="SAZ121" s="6"/>
      <c r="SBA121" s="6"/>
      <c r="SBB121" s="6"/>
      <c r="SBC121" s="6"/>
      <c r="SBD121" s="6"/>
      <c r="SBE121" s="6"/>
      <c r="SBF121" s="6"/>
      <c r="SBG121" s="6"/>
      <c r="SBH121" s="6"/>
      <c r="SBI121" s="6"/>
      <c r="SBJ121" s="6"/>
      <c r="SBK121" s="6"/>
      <c r="SBL121" s="6"/>
      <c r="SBM121" s="6"/>
      <c r="SBN121" s="6"/>
      <c r="SBO121" s="6"/>
      <c r="SBP121" s="6"/>
      <c r="SBQ121" s="6"/>
      <c r="SBR121" s="6"/>
      <c r="SBS121" s="6"/>
      <c r="SBT121" s="6"/>
      <c r="SBU121" s="6"/>
      <c r="SBV121" s="6"/>
      <c r="SBW121" s="6"/>
      <c r="SBX121" s="6"/>
      <c r="SBY121" s="6"/>
      <c r="SBZ121" s="6"/>
      <c r="SCA121" s="6"/>
      <c r="SCB121" s="6"/>
      <c r="SCC121" s="6"/>
      <c r="SCD121" s="6"/>
      <c r="SCE121" s="6"/>
      <c r="SCF121" s="6"/>
      <c r="SCG121" s="6"/>
      <c r="SCH121" s="6"/>
      <c r="SCI121" s="6"/>
      <c r="SCJ121" s="6"/>
      <c r="SCK121" s="6"/>
      <c r="SCL121" s="6"/>
      <c r="SCM121" s="6"/>
      <c r="SCN121" s="6"/>
      <c r="SCO121" s="6"/>
      <c r="SCP121" s="6"/>
      <c r="SCQ121" s="6"/>
      <c r="SCR121" s="6"/>
      <c r="SCS121" s="6"/>
      <c r="SCT121" s="6"/>
      <c r="SCU121" s="6"/>
      <c r="SCV121" s="6"/>
      <c r="SCW121" s="6"/>
      <c r="SCX121" s="6"/>
      <c r="SCY121" s="6"/>
      <c r="SCZ121" s="6"/>
      <c r="SDA121" s="6"/>
      <c r="SDB121" s="6"/>
      <c r="SDC121" s="6"/>
      <c r="SDD121" s="6"/>
      <c r="SDE121" s="6"/>
      <c r="SDF121" s="6"/>
      <c r="SDG121" s="6"/>
      <c r="SDH121" s="6"/>
      <c r="SDI121" s="6"/>
      <c r="SDJ121" s="6"/>
      <c r="SDK121" s="6"/>
      <c r="SDL121" s="6"/>
      <c r="SDM121" s="6"/>
      <c r="SDN121" s="6"/>
      <c r="SDO121" s="6"/>
      <c r="SDP121" s="6"/>
      <c r="SDQ121" s="6"/>
      <c r="SDR121" s="6"/>
      <c r="SDS121" s="6"/>
      <c r="SDT121" s="6"/>
      <c r="SDU121" s="6"/>
      <c r="SDV121" s="6"/>
      <c r="SDW121" s="6"/>
      <c r="SDX121" s="6"/>
      <c r="SDY121" s="6"/>
      <c r="SDZ121" s="6"/>
      <c r="SEA121" s="6"/>
      <c r="SEB121" s="6"/>
      <c r="SEC121" s="6"/>
      <c r="SED121" s="6"/>
      <c r="SEE121" s="6"/>
      <c r="SEF121" s="6"/>
      <c r="SEG121" s="6"/>
      <c r="SEH121" s="6"/>
      <c r="SEI121" s="6"/>
      <c r="SEJ121" s="6"/>
      <c r="SEK121" s="6"/>
      <c r="SEL121" s="6"/>
      <c r="SEM121" s="6"/>
      <c r="SEN121" s="6"/>
      <c r="SEO121" s="6"/>
      <c r="SEP121" s="6"/>
      <c r="SEQ121" s="6"/>
      <c r="SER121" s="6"/>
      <c r="SES121" s="6"/>
      <c r="SET121" s="6"/>
      <c r="SEU121" s="6"/>
      <c r="SEV121" s="6"/>
      <c r="SEW121" s="6"/>
      <c r="SEX121" s="6"/>
      <c r="SEY121" s="6"/>
      <c r="SEZ121" s="6"/>
      <c r="SFA121" s="6"/>
      <c r="SFB121" s="6"/>
      <c r="SFC121" s="6"/>
      <c r="SFD121" s="6"/>
      <c r="SFE121" s="6"/>
      <c r="SFF121" s="6"/>
      <c r="SFG121" s="6"/>
      <c r="SFH121" s="6"/>
      <c r="SFI121" s="6"/>
      <c r="SFJ121" s="6"/>
      <c r="SFK121" s="6"/>
      <c r="SFL121" s="6"/>
      <c r="SFM121" s="6"/>
      <c r="SFN121" s="6"/>
      <c r="SFO121" s="6"/>
      <c r="SFP121" s="6"/>
      <c r="SFQ121" s="6"/>
      <c r="SFR121" s="6"/>
      <c r="SFS121" s="6"/>
      <c r="SFT121" s="6"/>
      <c r="SFU121" s="6"/>
      <c r="SFV121" s="6"/>
      <c r="SFW121" s="6"/>
      <c r="SFX121" s="6"/>
      <c r="SFY121" s="6"/>
      <c r="SFZ121" s="6"/>
      <c r="SGA121" s="6"/>
      <c r="SGB121" s="6"/>
      <c r="SGC121" s="6"/>
      <c r="SGD121" s="6"/>
      <c r="SGE121" s="6"/>
      <c r="SGF121" s="6"/>
      <c r="SGG121" s="6"/>
      <c r="SGH121" s="6"/>
      <c r="SGI121" s="6"/>
      <c r="SGJ121" s="6"/>
      <c r="SGK121" s="6"/>
      <c r="SGL121" s="6"/>
      <c r="SGM121" s="6"/>
      <c r="SGN121" s="6"/>
      <c r="SGO121" s="6"/>
      <c r="SGP121" s="6"/>
      <c r="SGQ121" s="6"/>
      <c r="SGR121" s="6"/>
      <c r="SGS121" s="6"/>
      <c r="SGT121" s="6"/>
      <c r="SGU121" s="6"/>
      <c r="SGV121" s="6"/>
      <c r="SGW121" s="6"/>
      <c r="SGX121" s="6"/>
      <c r="SGY121" s="6"/>
      <c r="SGZ121" s="6"/>
      <c r="SHA121" s="6"/>
      <c r="SHB121" s="6"/>
      <c r="SHC121" s="6"/>
      <c r="SHD121" s="6"/>
      <c r="SHE121" s="6"/>
      <c r="SHF121" s="6"/>
      <c r="SHG121" s="6"/>
      <c r="SHH121" s="6"/>
      <c r="SHI121" s="6"/>
      <c r="SHJ121" s="6"/>
      <c r="SHK121" s="6"/>
      <c r="SHL121" s="6"/>
      <c r="SHM121" s="6"/>
      <c r="SHN121" s="6"/>
      <c r="SHO121" s="6"/>
      <c r="SHP121" s="6"/>
      <c r="SHQ121" s="6"/>
      <c r="SHR121" s="6"/>
      <c r="SHS121" s="6"/>
      <c r="SHT121" s="6"/>
      <c r="SHU121" s="6"/>
      <c r="SHV121" s="6"/>
      <c r="SHW121" s="6"/>
      <c r="SHX121" s="6"/>
      <c r="SHY121" s="6"/>
      <c r="SHZ121" s="6"/>
      <c r="SIA121" s="6"/>
      <c r="SIB121" s="6"/>
      <c r="SIC121" s="6"/>
      <c r="SID121" s="6"/>
      <c r="SIE121" s="6"/>
      <c r="SIF121" s="6"/>
      <c r="SIG121" s="6"/>
      <c r="SIH121" s="6"/>
      <c r="SII121" s="6"/>
      <c r="SIJ121" s="6"/>
      <c r="SIK121" s="6"/>
      <c r="SIL121" s="6"/>
      <c r="SIM121" s="6"/>
      <c r="SIN121" s="6"/>
      <c r="SIO121" s="6"/>
      <c r="SIP121" s="6"/>
      <c r="SIQ121" s="6"/>
      <c r="SIR121" s="6"/>
      <c r="SIS121" s="6"/>
      <c r="SIT121" s="6"/>
      <c r="SIU121" s="6"/>
      <c r="SIV121" s="6"/>
      <c r="SIW121" s="6"/>
      <c r="SIX121" s="6"/>
      <c r="SIY121" s="6"/>
      <c r="SIZ121" s="6"/>
      <c r="SJA121" s="6"/>
      <c r="SJB121" s="6"/>
      <c r="SJC121" s="6"/>
      <c r="SJD121" s="6"/>
      <c r="SJE121" s="6"/>
      <c r="SJF121" s="6"/>
      <c r="SJG121" s="6"/>
      <c r="SJH121" s="6"/>
      <c r="SJI121" s="6"/>
      <c r="SJJ121" s="6"/>
      <c r="SJK121" s="6"/>
      <c r="SJL121" s="6"/>
      <c r="SJM121" s="6"/>
      <c r="SJN121" s="6"/>
      <c r="SJO121" s="6"/>
      <c r="SJP121" s="6"/>
      <c r="SJQ121" s="6"/>
      <c r="SJR121" s="6"/>
      <c r="SJS121" s="6"/>
      <c r="SJT121" s="6"/>
      <c r="SJU121" s="6"/>
      <c r="SJV121" s="6"/>
      <c r="SJW121" s="6"/>
      <c r="SJX121" s="6"/>
      <c r="SJY121" s="6"/>
      <c r="SJZ121" s="6"/>
      <c r="SKA121" s="6"/>
      <c r="SKB121" s="6"/>
      <c r="SKC121" s="6"/>
      <c r="SKD121" s="6"/>
      <c r="SKE121" s="6"/>
      <c r="SKF121" s="6"/>
      <c r="SKG121" s="6"/>
      <c r="SKH121" s="6"/>
      <c r="SKI121" s="6"/>
      <c r="SKJ121" s="6"/>
      <c r="SKK121" s="6"/>
      <c r="SKL121" s="6"/>
      <c r="SKM121" s="6"/>
      <c r="SKN121" s="6"/>
      <c r="SKO121" s="6"/>
      <c r="SKP121" s="6"/>
      <c r="SKQ121" s="6"/>
      <c r="SKR121" s="6"/>
      <c r="SKS121" s="6"/>
      <c r="SKT121" s="6"/>
      <c r="SKU121" s="6"/>
      <c r="SKV121" s="6"/>
      <c r="SKW121" s="6"/>
      <c r="SKX121" s="6"/>
      <c r="SKY121" s="6"/>
      <c r="SKZ121" s="6"/>
      <c r="SLA121" s="6"/>
      <c r="SLB121" s="6"/>
      <c r="SLC121" s="6"/>
      <c r="SLD121" s="6"/>
      <c r="SLE121" s="6"/>
      <c r="SLF121" s="6"/>
      <c r="SLG121" s="6"/>
      <c r="SLH121" s="6"/>
      <c r="SLI121" s="6"/>
      <c r="SLJ121" s="6"/>
      <c r="SLK121" s="6"/>
      <c r="SLL121" s="6"/>
      <c r="SLM121" s="6"/>
      <c r="SLN121" s="6"/>
      <c r="SLO121" s="6"/>
      <c r="SLP121" s="6"/>
      <c r="SLQ121" s="6"/>
      <c r="SLR121" s="6"/>
      <c r="SLS121" s="6"/>
      <c r="SLT121" s="6"/>
      <c r="SLU121" s="6"/>
      <c r="SLV121" s="6"/>
      <c r="SLW121" s="6"/>
      <c r="SLX121" s="6"/>
      <c r="SLY121" s="6"/>
      <c r="SLZ121" s="6"/>
      <c r="SMA121" s="6"/>
      <c r="SMB121" s="6"/>
      <c r="SMC121" s="6"/>
      <c r="SMD121" s="6"/>
      <c r="SME121" s="6"/>
      <c r="SMF121" s="6"/>
      <c r="SMG121" s="6"/>
      <c r="SMH121" s="6"/>
      <c r="SMI121" s="6"/>
      <c r="SMJ121" s="6"/>
      <c r="SMK121" s="6"/>
      <c r="SML121" s="6"/>
      <c r="SMM121" s="6"/>
      <c r="SMN121" s="6"/>
      <c r="SMO121" s="6"/>
      <c r="SMP121" s="6"/>
      <c r="SMQ121" s="6"/>
      <c r="SMR121" s="6"/>
      <c r="SMS121" s="6"/>
      <c r="SMT121" s="6"/>
      <c r="SMU121" s="6"/>
      <c r="SMV121" s="6"/>
      <c r="SMW121" s="6"/>
      <c r="SMX121" s="6"/>
      <c r="SMY121" s="6"/>
      <c r="SMZ121" s="6"/>
      <c r="SNA121" s="6"/>
      <c r="SNB121" s="6"/>
      <c r="SNC121" s="6"/>
      <c r="SND121" s="6"/>
      <c r="SNE121" s="6"/>
      <c r="SNF121" s="6"/>
      <c r="SNG121" s="6"/>
      <c r="SNH121" s="6"/>
      <c r="SNI121" s="6"/>
      <c r="SNJ121" s="6"/>
      <c r="SNK121" s="6"/>
      <c r="SNL121" s="6"/>
      <c r="SNM121" s="6"/>
      <c r="SNN121" s="6"/>
      <c r="SNO121" s="6"/>
      <c r="SNP121" s="6"/>
      <c r="SNQ121" s="6"/>
      <c r="SNR121" s="6"/>
      <c r="SNS121" s="6"/>
      <c r="SNT121" s="6"/>
      <c r="SNU121" s="6"/>
      <c r="SNV121" s="6"/>
      <c r="SNW121" s="6"/>
      <c r="SNX121" s="6"/>
      <c r="SNY121" s="6"/>
      <c r="SNZ121" s="6"/>
      <c r="SOA121" s="6"/>
      <c r="SOB121" s="6"/>
      <c r="SOC121" s="6"/>
      <c r="SOD121" s="6"/>
      <c r="SOE121" s="6"/>
      <c r="SOF121" s="6"/>
      <c r="SOG121" s="6"/>
      <c r="SOH121" s="6"/>
      <c r="SOI121" s="6"/>
      <c r="SOJ121" s="6"/>
      <c r="SOK121" s="6"/>
      <c r="SOL121" s="6"/>
      <c r="SOM121" s="6"/>
      <c r="SON121" s="6"/>
      <c r="SOO121" s="6"/>
      <c r="SOP121" s="6"/>
      <c r="SOQ121" s="6"/>
      <c r="SOR121" s="6"/>
      <c r="SOS121" s="6"/>
      <c r="SOT121" s="6"/>
      <c r="SOU121" s="6"/>
      <c r="SOV121" s="6"/>
      <c r="SOW121" s="6"/>
      <c r="SOX121" s="6"/>
      <c r="SOY121" s="6"/>
      <c r="SOZ121" s="6"/>
      <c r="SPA121" s="6"/>
      <c r="SPB121" s="6"/>
      <c r="SPC121" s="6"/>
      <c r="SPD121" s="6"/>
      <c r="SPE121" s="6"/>
      <c r="SPF121" s="6"/>
      <c r="SPG121" s="6"/>
      <c r="SPH121" s="6"/>
      <c r="SPI121" s="6"/>
      <c r="SPJ121" s="6"/>
      <c r="SPK121" s="6"/>
      <c r="SPL121" s="6"/>
      <c r="SPM121" s="6"/>
      <c r="SPN121" s="6"/>
      <c r="SPO121" s="6"/>
      <c r="SPP121" s="6"/>
      <c r="SPQ121" s="6"/>
      <c r="SPR121" s="6"/>
      <c r="SPS121" s="6"/>
      <c r="SPT121" s="6"/>
      <c r="SPU121" s="6"/>
      <c r="SPV121" s="6"/>
      <c r="SPW121" s="6"/>
      <c r="SPX121" s="6"/>
      <c r="SPY121" s="6"/>
      <c r="SPZ121" s="6"/>
      <c r="SQA121" s="6"/>
      <c r="SQB121" s="6"/>
      <c r="SQC121" s="6"/>
      <c r="SQD121" s="6"/>
      <c r="SQE121" s="6"/>
      <c r="SQF121" s="6"/>
      <c r="SQG121" s="6"/>
      <c r="SQH121" s="6"/>
      <c r="SQI121" s="6"/>
      <c r="SQJ121" s="6"/>
      <c r="SQK121" s="6"/>
      <c r="SQL121" s="6"/>
      <c r="SQM121" s="6"/>
      <c r="SQN121" s="6"/>
      <c r="SQO121" s="6"/>
      <c r="SQP121" s="6"/>
      <c r="SQQ121" s="6"/>
      <c r="SQR121" s="6"/>
      <c r="SQS121" s="6"/>
      <c r="SQT121" s="6"/>
      <c r="SQU121" s="6"/>
      <c r="SQV121" s="6"/>
      <c r="SQW121" s="6"/>
      <c r="SQX121" s="6"/>
      <c r="SQY121" s="6"/>
      <c r="SQZ121" s="6"/>
      <c r="SRA121" s="6"/>
      <c r="SRB121" s="6"/>
      <c r="SRC121" s="6"/>
      <c r="SRD121" s="6"/>
      <c r="SRE121" s="6"/>
      <c r="SRF121" s="6"/>
      <c r="SRG121" s="6"/>
      <c r="SRH121" s="6"/>
      <c r="SRI121" s="6"/>
      <c r="SRJ121" s="6"/>
      <c r="SRK121" s="6"/>
      <c r="SRL121" s="6"/>
      <c r="SRM121" s="6"/>
      <c r="SRN121" s="6"/>
      <c r="SRO121" s="6"/>
      <c r="SRP121" s="6"/>
      <c r="SRQ121" s="6"/>
      <c r="SRR121" s="6"/>
      <c r="SRS121" s="6"/>
      <c r="SRT121" s="6"/>
      <c r="SRU121" s="6"/>
      <c r="SRV121" s="6"/>
      <c r="SRW121" s="6"/>
      <c r="SRX121" s="6"/>
      <c r="SRY121" s="6"/>
      <c r="SRZ121" s="6"/>
      <c r="SSA121" s="6"/>
      <c r="SSB121" s="6"/>
      <c r="SSC121" s="6"/>
      <c r="SSD121" s="6"/>
      <c r="SSE121" s="6"/>
      <c r="SSF121" s="6"/>
      <c r="SSG121" s="6"/>
      <c r="SSH121" s="6"/>
      <c r="SSI121" s="6"/>
      <c r="SSJ121" s="6"/>
      <c r="SSK121" s="6"/>
      <c r="SSL121" s="6"/>
      <c r="SSM121" s="6"/>
      <c r="SSN121" s="6"/>
      <c r="SSO121" s="6"/>
      <c r="SSP121" s="6"/>
      <c r="SSQ121" s="6"/>
      <c r="SSR121" s="6"/>
      <c r="SSS121" s="6"/>
      <c r="SST121" s="6"/>
      <c r="SSU121" s="6"/>
      <c r="SSV121" s="6"/>
      <c r="SSW121" s="6"/>
      <c r="SSX121" s="6"/>
      <c r="SSY121" s="6"/>
      <c r="SSZ121" s="6"/>
      <c r="STA121" s="6"/>
      <c r="STB121" s="6"/>
      <c r="STC121" s="6"/>
      <c r="STD121" s="6"/>
      <c r="STE121" s="6"/>
      <c r="STF121" s="6"/>
      <c r="STG121" s="6"/>
      <c r="STH121" s="6"/>
      <c r="STI121" s="6"/>
      <c r="STJ121" s="6"/>
      <c r="STK121" s="6"/>
      <c r="STL121" s="6"/>
      <c r="STM121" s="6"/>
      <c r="STN121" s="6"/>
      <c r="STO121" s="6"/>
      <c r="STP121" s="6"/>
      <c r="STQ121" s="6"/>
      <c r="STR121" s="6"/>
      <c r="STS121" s="6"/>
      <c r="STT121" s="6"/>
      <c r="STU121" s="6"/>
      <c r="STV121" s="6"/>
      <c r="STW121" s="6"/>
      <c r="STX121" s="6"/>
      <c r="STY121" s="6"/>
      <c r="STZ121" s="6"/>
      <c r="SUA121" s="6"/>
      <c r="SUB121" s="6"/>
      <c r="SUC121" s="6"/>
      <c r="SUD121" s="6"/>
      <c r="SUE121" s="6"/>
      <c r="SUF121" s="6"/>
      <c r="SUG121" s="6"/>
      <c r="SUH121" s="6"/>
      <c r="SUI121" s="6"/>
      <c r="SUJ121" s="6"/>
      <c r="SUK121" s="6"/>
      <c r="SUL121" s="6"/>
      <c r="SUM121" s="6"/>
      <c r="SUN121" s="6"/>
      <c r="SUO121" s="6"/>
      <c r="SUP121" s="6"/>
      <c r="SUQ121" s="6"/>
      <c r="SUR121" s="6"/>
      <c r="SUS121" s="6"/>
      <c r="SUT121" s="6"/>
      <c r="SUU121" s="6"/>
      <c r="SUV121" s="6"/>
      <c r="SUW121" s="6"/>
      <c r="SUX121" s="6"/>
      <c r="SUY121" s="6"/>
      <c r="SUZ121" s="6"/>
      <c r="SVA121" s="6"/>
      <c r="SVB121" s="6"/>
      <c r="SVC121" s="6"/>
      <c r="SVD121" s="6"/>
      <c r="SVE121" s="6"/>
      <c r="SVF121" s="6"/>
      <c r="SVG121" s="6"/>
      <c r="SVH121" s="6"/>
      <c r="SVI121" s="6"/>
      <c r="SVJ121" s="6"/>
      <c r="SVK121" s="6"/>
      <c r="SVL121" s="6"/>
      <c r="SVM121" s="6"/>
      <c r="SVN121" s="6"/>
      <c r="SVO121" s="6"/>
      <c r="SVP121" s="6"/>
      <c r="SVQ121" s="6"/>
      <c r="SVR121" s="6"/>
      <c r="SVS121" s="6"/>
      <c r="SVT121" s="6"/>
      <c r="SVU121" s="6"/>
      <c r="SVV121" s="6"/>
      <c r="SVW121" s="6"/>
      <c r="SVX121" s="6"/>
      <c r="SVY121" s="6"/>
      <c r="SVZ121" s="6"/>
      <c r="SWA121" s="6"/>
      <c r="SWB121" s="6"/>
      <c r="SWC121" s="6"/>
      <c r="SWD121" s="6"/>
      <c r="SWE121" s="6"/>
      <c r="SWF121" s="6"/>
      <c r="SWG121" s="6"/>
      <c r="SWH121" s="6"/>
      <c r="SWI121" s="6"/>
      <c r="SWJ121" s="6"/>
      <c r="SWK121" s="6"/>
      <c r="SWL121" s="6"/>
      <c r="SWM121" s="6"/>
      <c r="SWN121" s="6"/>
      <c r="SWO121" s="6"/>
      <c r="SWP121" s="6"/>
      <c r="SWQ121" s="6"/>
      <c r="SWR121" s="6"/>
      <c r="SWS121" s="6"/>
      <c r="SWT121" s="6"/>
      <c r="SWU121" s="6"/>
      <c r="SWV121" s="6"/>
      <c r="SWW121" s="6"/>
      <c r="SWX121" s="6"/>
      <c r="SWY121" s="6"/>
      <c r="SWZ121" s="6"/>
      <c r="SXA121" s="6"/>
      <c r="SXB121" s="6"/>
      <c r="SXC121" s="6"/>
      <c r="SXD121" s="6"/>
      <c r="SXE121" s="6"/>
      <c r="SXF121" s="6"/>
      <c r="SXG121" s="6"/>
      <c r="SXH121" s="6"/>
      <c r="SXI121" s="6"/>
      <c r="SXJ121" s="6"/>
      <c r="SXK121" s="6"/>
      <c r="SXL121" s="6"/>
      <c r="SXM121" s="6"/>
      <c r="SXN121" s="6"/>
      <c r="SXO121" s="6"/>
      <c r="SXP121" s="6"/>
      <c r="SXQ121" s="6"/>
      <c r="SXR121" s="6"/>
      <c r="SXS121" s="6"/>
      <c r="SXT121" s="6"/>
      <c r="SXU121" s="6"/>
      <c r="SXV121" s="6"/>
      <c r="SXW121" s="6"/>
      <c r="SXX121" s="6"/>
      <c r="SXY121" s="6"/>
      <c r="SXZ121" s="6"/>
      <c r="SYA121" s="6"/>
      <c r="SYB121" s="6"/>
      <c r="SYC121" s="6"/>
      <c r="SYD121" s="6"/>
      <c r="SYE121" s="6"/>
      <c r="SYF121" s="6"/>
      <c r="SYG121" s="6"/>
      <c r="SYH121" s="6"/>
      <c r="SYI121" s="6"/>
      <c r="SYJ121" s="6"/>
      <c r="SYK121" s="6"/>
      <c r="SYL121" s="6"/>
      <c r="SYM121" s="6"/>
      <c r="SYN121" s="6"/>
      <c r="SYO121" s="6"/>
      <c r="SYP121" s="6"/>
      <c r="SYQ121" s="6"/>
      <c r="SYR121" s="6"/>
      <c r="SYS121" s="6"/>
      <c r="SYT121" s="6"/>
      <c r="SYU121" s="6"/>
      <c r="SYV121" s="6"/>
      <c r="SYW121" s="6"/>
      <c r="SYX121" s="6"/>
      <c r="SYY121" s="6"/>
      <c r="SYZ121" s="6"/>
      <c r="SZA121" s="6"/>
      <c r="SZB121" s="6"/>
      <c r="SZC121" s="6"/>
      <c r="SZD121" s="6"/>
      <c r="SZE121" s="6"/>
      <c r="SZF121" s="6"/>
      <c r="SZG121" s="6"/>
      <c r="SZH121" s="6"/>
      <c r="SZI121" s="6"/>
      <c r="SZJ121" s="6"/>
      <c r="SZK121" s="6"/>
      <c r="SZL121" s="6"/>
      <c r="SZM121" s="6"/>
      <c r="SZN121" s="6"/>
      <c r="SZO121" s="6"/>
      <c r="SZP121" s="6"/>
      <c r="SZQ121" s="6"/>
      <c r="SZR121" s="6"/>
      <c r="SZS121" s="6"/>
      <c r="SZT121" s="6"/>
      <c r="SZU121" s="6"/>
      <c r="SZV121" s="6"/>
      <c r="SZW121" s="6"/>
      <c r="SZX121" s="6"/>
      <c r="SZY121" s="6"/>
      <c r="SZZ121" s="6"/>
      <c r="TAA121" s="6"/>
      <c r="TAB121" s="6"/>
      <c r="TAC121" s="6"/>
      <c r="TAD121" s="6"/>
      <c r="TAE121" s="6"/>
      <c r="TAF121" s="6"/>
      <c r="TAG121" s="6"/>
      <c r="TAH121" s="6"/>
      <c r="TAI121" s="6"/>
      <c r="TAJ121" s="6"/>
      <c r="TAK121" s="6"/>
      <c r="TAL121" s="6"/>
      <c r="TAM121" s="6"/>
      <c r="TAN121" s="6"/>
      <c r="TAO121" s="6"/>
      <c r="TAP121" s="6"/>
      <c r="TAQ121" s="6"/>
      <c r="TAR121" s="6"/>
      <c r="TAS121" s="6"/>
      <c r="TAT121" s="6"/>
      <c r="TAU121" s="6"/>
      <c r="TAV121" s="6"/>
      <c r="TAW121" s="6"/>
      <c r="TAX121" s="6"/>
      <c r="TAY121" s="6"/>
      <c r="TAZ121" s="6"/>
      <c r="TBA121" s="6"/>
      <c r="TBB121" s="6"/>
      <c r="TBC121" s="6"/>
      <c r="TBD121" s="6"/>
      <c r="TBE121" s="6"/>
      <c r="TBF121" s="6"/>
      <c r="TBG121" s="6"/>
      <c r="TBH121" s="6"/>
      <c r="TBI121" s="6"/>
      <c r="TBJ121" s="6"/>
      <c r="TBK121" s="6"/>
      <c r="TBL121" s="6"/>
      <c r="TBM121" s="6"/>
      <c r="TBN121" s="6"/>
      <c r="TBO121" s="6"/>
      <c r="TBP121" s="6"/>
      <c r="TBQ121" s="6"/>
      <c r="TBR121" s="6"/>
      <c r="TBS121" s="6"/>
      <c r="TBT121" s="6"/>
      <c r="TBU121" s="6"/>
      <c r="TBV121" s="6"/>
      <c r="TBW121" s="6"/>
      <c r="TBX121" s="6"/>
      <c r="TBY121" s="6"/>
      <c r="TBZ121" s="6"/>
      <c r="TCA121" s="6"/>
      <c r="TCB121" s="6"/>
      <c r="TCC121" s="6"/>
      <c r="TCD121" s="6"/>
      <c r="TCE121" s="6"/>
      <c r="TCF121" s="6"/>
      <c r="TCG121" s="6"/>
      <c r="TCH121" s="6"/>
      <c r="TCI121" s="6"/>
      <c r="TCJ121" s="6"/>
      <c r="TCK121" s="6"/>
      <c r="TCL121" s="6"/>
      <c r="TCM121" s="6"/>
      <c r="TCN121" s="6"/>
      <c r="TCO121" s="6"/>
      <c r="TCP121" s="6"/>
      <c r="TCQ121" s="6"/>
      <c r="TCR121" s="6"/>
      <c r="TCS121" s="6"/>
      <c r="TCT121" s="6"/>
      <c r="TCU121" s="6"/>
      <c r="TCV121" s="6"/>
      <c r="TCW121" s="6"/>
      <c r="TCX121" s="6"/>
      <c r="TCY121" s="6"/>
      <c r="TCZ121" s="6"/>
      <c r="TDA121" s="6"/>
      <c r="TDB121" s="6"/>
      <c r="TDC121" s="6"/>
      <c r="TDD121" s="6"/>
      <c r="TDE121" s="6"/>
      <c r="TDF121" s="6"/>
      <c r="TDG121" s="6"/>
      <c r="TDH121" s="6"/>
      <c r="TDI121" s="6"/>
      <c r="TDJ121" s="6"/>
      <c r="TDK121" s="6"/>
      <c r="TDL121" s="6"/>
      <c r="TDM121" s="6"/>
      <c r="TDN121" s="6"/>
      <c r="TDO121" s="6"/>
      <c r="TDP121" s="6"/>
      <c r="TDQ121" s="6"/>
      <c r="TDR121" s="6"/>
      <c r="TDS121" s="6"/>
      <c r="TDT121" s="6"/>
      <c r="TDU121" s="6"/>
      <c r="TDV121" s="6"/>
      <c r="TDW121" s="6"/>
      <c r="TDX121" s="6"/>
      <c r="TDY121" s="6"/>
      <c r="TDZ121" s="6"/>
      <c r="TEA121" s="6"/>
      <c r="TEB121" s="6"/>
      <c r="TEC121" s="6"/>
      <c r="TED121" s="6"/>
      <c r="TEE121" s="6"/>
      <c r="TEF121" s="6"/>
      <c r="TEG121" s="6"/>
      <c r="TEH121" s="6"/>
      <c r="TEI121" s="6"/>
      <c r="TEJ121" s="6"/>
      <c r="TEK121" s="6"/>
      <c r="TEL121" s="6"/>
      <c r="TEM121" s="6"/>
      <c r="TEN121" s="6"/>
      <c r="TEO121" s="6"/>
      <c r="TEP121" s="6"/>
      <c r="TEQ121" s="6"/>
      <c r="TER121" s="6"/>
      <c r="TES121" s="6"/>
      <c r="TET121" s="6"/>
      <c r="TEU121" s="6"/>
      <c r="TEV121" s="6"/>
      <c r="TEW121" s="6"/>
      <c r="TEX121" s="6"/>
      <c r="TEY121" s="6"/>
      <c r="TEZ121" s="6"/>
      <c r="TFA121" s="6"/>
      <c r="TFB121" s="6"/>
      <c r="TFC121" s="6"/>
      <c r="TFD121" s="6"/>
      <c r="TFE121" s="6"/>
      <c r="TFF121" s="6"/>
      <c r="TFG121" s="6"/>
      <c r="TFH121" s="6"/>
      <c r="TFI121" s="6"/>
      <c r="TFJ121" s="6"/>
      <c r="TFK121" s="6"/>
      <c r="TFL121" s="6"/>
      <c r="TFM121" s="6"/>
      <c r="TFN121" s="6"/>
      <c r="TFO121" s="6"/>
      <c r="TFP121" s="6"/>
      <c r="TFQ121" s="6"/>
      <c r="TFR121" s="6"/>
      <c r="TFS121" s="6"/>
      <c r="TFT121" s="6"/>
      <c r="TFU121" s="6"/>
      <c r="TFV121" s="6"/>
      <c r="TFW121" s="6"/>
      <c r="TFX121" s="6"/>
      <c r="TFY121" s="6"/>
      <c r="TFZ121" s="6"/>
      <c r="TGA121" s="6"/>
      <c r="TGB121" s="6"/>
      <c r="TGC121" s="6"/>
      <c r="TGD121" s="6"/>
      <c r="TGE121" s="6"/>
      <c r="TGF121" s="6"/>
      <c r="TGG121" s="6"/>
      <c r="TGH121" s="6"/>
      <c r="TGI121" s="6"/>
      <c r="TGJ121" s="6"/>
      <c r="TGK121" s="6"/>
      <c r="TGL121" s="6"/>
      <c r="TGM121" s="6"/>
      <c r="TGN121" s="6"/>
      <c r="TGO121" s="6"/>
      <c r="TGP121" s="6"/>
      <c r="TGQ121" s="6"/>
      <c r="TGR121" s="6"/>
      <c r="TGS121" s="6"/>
      <c r="TGT121" s="6"/>
      <c r="TGU121" s="6"/>
      <c r="TGV121" s="6"/>
      <c r="TGW121" s="6"/>
      <c r="TGX121" s="6"/>
      <c r="TGY121" s="6"/>
      <c r="TGZ121" s="6"/>
      <c r="THA121" s="6"/>
      <c r="THB121" s="6"/>
      <c r="THC121" s="6"/>
      <c r="THD121" s="6"/>
      <c r="THE121" s="6"/>
      <c r="THF121" s="6"/>
      <c r="THG121" s="6"/>
      <c r="THH121" s="6"/>
      <c r="THI121" s="6"/>
      <c r="THJ121" s="6"/>
      <c r="THK121" s="6"/>
      <c r="THL121" s="6"/>
      <c r="THM121" s="6"/>
      <c r="THN121" s="6"/>
      <c r="THO121" s="6"/>
      <c r="THP121" s="6"/>
      <c r="THQ121" s="6"/>
      <c r="THR121" s="6"/>
      <c r="THS121" s="6"/>
      <c r="THT121" s="6"/>
      <c r="THU121" s="6"/>
      <c r="THV121" s="6"/>
      <c r="THW121" s="6"/>
      <c r="THX121" s="6"/>
      <c r="THY121" s="6"/>
      <c r="THZ121" s="6"/>
      <c r="TIA121" s="6"/>
      <c r="TIB121" s="6"/>
      <c r="TIC121" s="6"/>
      <c r="TID121" s="6"/>
      <c r="TIE121" s="6"/>
      <c r="TIF121" s="6"/>
      <c r="TIG121" s="6"/>
      <c r="TIH121" s="6"/>
      <c r="TII121" s="6"/>
      <c r="TIJ121" s="6"/>
      <c r="TIK121" s="6"/>
      <c r="TIL121" s="6"/>
      <c r="TIM121" s="6"/>
      <c r="TIN121" s="6"/>
      <c r="TIO121" s="6"/>
      <c r="TIP121" s="6"/>
      <c r="TIQ121" s="6"/>
      <c r="TIR121" s="6"/>
      <c r="TIS121" s="6"/>
      <c r="TIT121" s="6"/>
      <c r="TIU121" s="6"/>
      <c r="TIV121" s="6"/>
      <c r="TIW121" s="6"/>
      <c r="TIX121" s="6"/>
      <c r="TIY121" s="6"/>
      <c r="TIZ121" s="6"/>
      <c r="TJA121" s="6"/>
      <c r="TJB121" s="6"/>
      <c r="TJC121" s="6"/>
      <c r="TJD121" s="6"/>
      <c r="TJE121" s="6"/>
      <c r="TJF121" s="6"/>
      <c r="TJG121" s="6"/>
      <c r="TJH121" s="6"/>
      <c r="TJI121" s="6"/>
      <c r="TJJ121" s="6"/>
      <c r="TJK121" s="6"/>
      <c r="TJL121" s="6"/>
      <c r="TJM121" s="6"/>
      <c r="TJN121" s="6"/>
      <c r="TJO121" s="6"/>
      <c r="TJP121" s="6"/>
      <c r="TJQ121" s="6"/>
      <c r="TJR121" s="6"/>
      <c r="TJS121" s="6"/>
      <c r="TJT121" s="6"/>
      <c r="TJU121" s="6"/>
      <c r="TJV121" s="6"/>
      <c r="TJW121" s="6"/>
      <c r="TJX121" s="6"/>
      <c r="TJY121" s="6"/>
      <c r="TJZ121" s="6"/>
      <c r="TKA121" s="6"/>
      <c r="TKB121" s="6"/>
      <c r="TKC121" s="6"/>
      <c r="TKD121" s="6"/>
      <c r="TKE121" s="6"/>
      <c r="TKF121" s="6"/>
      <c r="TKG121" s="6"/>
      <c r="TKH121" s="6"/>
      <c r="TKI121" s="6"/>
      <c r="TKJ121" s="6"/>
      <c r="TKK121" s="6"/>
      <c r="TKL121" s="6"/>
      <c r="TKM121" s="6"/>
      <c r="TKN121" s="6"/>
      <c r="TKO121" s="6"/>
      <c r="TKP121" s="6"/>
      <c r="TKQ121" s="6"/>
      <c r="TKR121" s="6"/>
      <c r="TKS121" s="6"/>
      <c r="TKT121" s="6"/>
      <c r="TKU121" s="6"/>
      <c r="TKV121" s="6"/>
      <c r="TKW121" s="6"/>
      <c r="TKX121" s="6"/>
      <c r="TKY121" s="6"/>
      <c r="TKZ121" s="6"/>
      <c r="TLA121" s="6"/>
      <c r="TLB121" s="6"/>
      <c r="TLC121" s="6"/>
      <c r="TLD121" s="6"/>
      <c r="TLE121" s="6"/>
      <c r="TLF121" s="6"/>
      <c r="TLG121" s="6"/>
      <c r="TLH121" s="6"/>
      <c r="TLI121" s="6"/>
      <c r="TLJ121" s="6"/>
      <c r="TLK121" s="6"/>
      <c r="TLL121" s="6"/>
      <c r="TLM121" s="6"/>
      <c r="TLN121" s="6"/>
      <c r="TLO121" s="6"/>
      <c r="TLP121" s="6"/>
      <c r="TLQ121" s="6"/>
      <c r="TLR121" s="6"/>
      <c r="TLS121" s="6"/>
      <c r="TLT121" s="6"/>
      <c r="TLU121" s="6"/>
      <c r="TLV121" s="6"/>
      <c r="TLW121" s="6"/>
      <c r="TLX121" s="6"/>
      <c r="TLY121" s="6"/>
      <c r="TLZ121" s="6"/>
      <c r="TMA121" s="6"/>
      <c r="TMB121" s="6"/>
      <c r="TMC121" s="6"/>
      <c r="TMD121" s="6"/>
      <c r="TME121" s="6"/>
      <c r="TMF121" s="6"/>
      <c r="TMG121" s="6"/>
      <c r="TMH121" s="6"/>
      <c r="TMI121" s="6"/>
      <c r="TMJ121" s="6"/>
      <c r="TMK121" s="6"/>
      <c r="TML121" s="6"/>
      <c r="TMM121" s="6"/>
      <c r="TMN121" s="6"/>
      <c r="TMO121" s="6"/>
      <c r="TMP121" s="6"/>
      <c r="TMQ121" s="6"/>
      <c r="TMR121" s="6"/>
      <c r="TMS121" s="6"/>
      <c r="TMT121" s="6"/>
      <c r="TMU121" s="6"/>
      <c r="TMV121" s="6"/>
      <c r="TMW121" s="6"/>
      <c r="TMX121" s="6"/>
      <c r="TMY121" s="6"/>
      <c r="TMZ121" s="6"/>
      <c r="TNA121" s="6"/>
      <c r="TNB121" s="6"/>
      <c r="TNC121" s="6"/>
      <c r="TND121" s="6"/>
      <c r="TNE121" s="6"/>
      <c r="TNF121" s="6"/>
      <c r="TNG121" s="6"/>
      <c r="TNH121" s="6"/>
      <c r="TNI121" s="6"/>
      <c r="TNJ121" s="6"/>
      <c r="TNK121" s="6"/>
      <c r="TNL121" s="6"/>
      <c r="TNM121" s="6"/>
      <c r="TNN121" s="6"/>
      <c r="TNO121" s="6"/>
      <c r="TNP121" s="6"/>
      <c r="TNQ121" s="6"/>
      <c r="TNR121" s="6"/>
      <c r="TNS121" s="6"/>
      <c r="TNT121" s="6"/>
      <c r="TNU121" s="6"/>
      <c r="TNV121" s="6"/>
      <c r="TNW121" s="6"/>
      <c r="TNX121" s="6"/>
      <c r="TNY121" s="6"/>
      <c r="TNZ121" s="6"/>
      <c r="TOA121" s="6"/>
      <c r="TOB121" s="6"/>
      <c r="TOC121" s="6"/>
      <c r="TOD121" s="6"/>
      <c r="TOE121" s="6"/>
      <c r="TOF121" s="6"/>
      <c r="TOG121" s="6"/>
      <c r="TOH121" s="6"/>
      <c r="TOI121" s="6"/>
      <c r="TOJ121" s="6"/>
      <c r="TOK121" s="6"/>
      <c r="TOL121" s="6"/>
      <c r="TOM121" s="6"/>
      <c r="TON121" s="6"/>
      <c r="TOO121" s="6"/>
      <c r="TOP121" s="6"/>
      <c r="TOQ121" s="6"/>
      <c r="TOR121" s="6"/>
      <c r="TOS121" s="6"/>
      <c r="TOT121" s="6"/>
      <c r="TOU121" s="6"/>
      <c r="TOV121" s="6"/>
      <c r="TOW121" s="6"/>
      <c r="TOX121" s="6"/>
      <c r="TOY121" s="6"/>
      <c r="TOZ121" s="6"/>
      <c r="TPA121" s="6"/>
      <c r="TPB121" s="6"/>
      <c r="TPC121" s="6"/>
      <c r="TPD121" s="6"/>
      <c r="TPE121" s="6"/>
      <c r="TPF121" s="6"/>
      <c r="TPG121" s="6"/>
      <c r="TPH121" s="6"/>
      <c r="TPI121" s="6"/>
      <c r="TPJ121" s="6"/>
      <c r="TPK121" s="6"/>
      <c r="TPL121" s="6"/>
      <c r="TPM121" s="6"/>
      <c r="TPN121" s="6"/>
      <c r="TPO121" s="6"/>
      <c r="TPP121" s="6"/>
      <c r="TPQ121" s="6"/>
      <c r="TPR121" s="6"/>
      <c r="TPS121" s="6"/>
      <c r="TPT121" s="6"/>
      <c r="TPU121" s="6"/>
      <c r="TPV121" s="6"/>
      <c r="TPW121" s="6"/>
      <c r="TPX121" s="6"/>
      <c r="TPY121" s="6"/>
      <c r="TPZ121" s="6"/>
      <c r="TQA121" s="6"/>
      <c r="TQB121" s="6"/>
      <c r="TQC121" s="6"/>
      <c r="TQD121" s="6"/>
      <c r="TQE121" s="6"/>
      <c r="TQF121" s="6"/>
      <c r="TQG121" s="6"/>
      <c r="TQH121" s="6"/>
      <c r="TQI121" s="6"/>
      <c r="TQJ121" s="6"/>
      <c r="TQK121" s="6"/>
      <c r="TQL121" s="6"/>
      <c r="TQM121" s="6"/>
      <c r="TQN121" s="6"/>
      <c r="TQO121" s="6"/>
      <c r="TQP121" s="6"/>
      <c r="TQQ121" s="6"/>
      <c r="TQR121" s="6"/>
      <c r="TQS121" s="6"/>
      <c r="TQT121" s="6"/>
      <c r="TQU121" s="6"/>
      <c r="TQV121" s="6"/>
      <c r="TQW121" s="6"/>
      <c r="TQX121" s="6"/>
      <c r="TQY121" s="6"/>
      <c r="TQZ121" s="6"/>
      <c r="TRA121" s="6"/>
      <c r="TRB121" s="6"/>
      <c r="TRC121" s="6"/>
      <c r="TRD121" s="6"/>
      <c r="TRE121" s="6"/>
      <c r="TRF121" s="6"/>
      <c r="TRG121" s="6"/>
      <c r="TRH121" s="6"/>
      <c r="TRI121" s="6"/>
      <c r="TRJ121" s="6"/>
      <c r="TRK121" s="6"/>
      <c r="TRL121" s="6"/>
      <c r="TRM121" s="6"/>
      <c r="TRN121" s="6"/>
      <c r="TRO121" s="6"/>
      <c r="TRP121" s="6"/>
      <c r="TRQ121" s="6"/>
      <c r="TRR121" s="6"/>
      <c r="TRS121" s="6"/>
      <c r="TRT121" s="6"/>
      <c r="TRU121" s="6"/>
      <c r="TRV121" s="6"/>
      <c r="TRW121" s="6"/>
      <c r="TRX121" s="6"/>
      <c r="TRY121" s="6"/>
      <c r="TRZ121" s="6"/>
      <c r="TSA121" s="6"/>
      <c r="TSB121" s="6"/>
      <c r="TSC121" s="6"/>
      <c r="TSD121" s="6"/>
      <c r="TSE121" s="6"/>
      <c r="TSF121" s="6"/>
      <c r="TSG121" s="6"/>
      <c r="TSH121" s="6"/>
      <c r="TSI121" s="6"/>
      <c r="TSJ121" s="6"/>
      <c r="TSK121" s="6"/>
      <c r="TSL121" s="6"/>
      <c r="TSM121" s="6"/>
      <c r="TSN121" s="6"/>
      <c r="TSO121" s="6"/>
      <c r="TSP121" s="6"/>
      <c r="TSQ121" s="6"/>
      <c r="TSR121" s="6"/>
      <c r="TSS121" s="6"/>
      <c r="TST121" s="6"/>
      <c r="TSU121" s="6"/>
      <c r="TSV121" s="6"/>
      <c r="TSW121" s="6"/>
      <c r="TSX121" s="6"/>
      <c r="TSY121" s="6"/>
      <c r="TSZ121" s="6"/>
      <c r="TTA121" s="6"/>
      <c r="TTB121" s="6"/>
      <c r="TTC121" s="6"/>
      <c r="TTD121" s="6"/>
      <c r="TTE121" s="6"/>
      <c r="TTF121" s="6"/>
      <c r="TTG121" s="6"/>
      <c r="TTH121" s="6"/>
      <c r="TTI121" s="6"/>
      <c r="TTJ121" s="6"/>
      <c r="TTK121" s="6"/>
      <c r="TTL121" s="6"/>
      <c r="TTM121" s="6"/>
      <c r="TTN121" s="6"/>
      <c r="TTO121" s="6"/>
      <c r="TTP121" s="6"/>
      <c r="TTQ121" s="6"/>
      <c r="TTR121" s="6"/>
      <c r="TTS121" s="6"/>
      <c r="TTT121" s="6"/>
      <c r="TTU121" s="6"/>
      <c r="TTV121" s="6"/>
      <c r="TTW121" s="6"/>
      <c r="TTX121" s="6"/>
      <c r="TTY121" s="6"/>
      <c r="TTZ121" s="6"/>
      <c r="TUA121" s="6"/>
      <c r="TUB121" s="6"/>
      <c r="TUC121" s="6"/>
      <c r="TUD121" s="6"/>
      <c r="TUE121" s="6"/>
      <c r="TUF121" s="6"/>
      <c r="TUG121" s="6"/>
      <c r="TUH121" s="6"/>
      <c r="TUI121" s="6"/>
      <c r="TUJ121" s="6"/>
      <c r="TUK121" s="6"/>
      <c r="TUL121" s="6"/>
      <c r="TUM121" s="6"/>
      <c r="TUN121" s="6"/>
      <c r="TUO121" s="6"/>
      <c r="TUP121" s="6"/>
      <c r="TUQ121" s="6"/>
      <c r="TUR121" s="6"/>
      <c r="TUS121" s="6"/>
      <c r="TUT121" s="6"/>
      <c r="TUU121" s="6"/>
      <c r="TUV121" s="6"/>
      <c r="TUW121" s="6"/>
      <c r="TUX121" s="6"/>
      <c r="TUY121" s="6"/>
      <c r="TUZ121" s="6"/>
      <c r="TVA121" s="6"/>
      <c r="TVB121" s="6"/>
      <c r="TVC121" s="6"/>
      <c r="TVD121" s="6"/>
      <c r="TVE121" s="6"/>
      <c r="TVF121" s="6"/>
      <c r="TVG121" s="6"/>
      <c r="TVH121" s="6"/>
      <c r="TVI121" s="6"/>
      <c r="TVJ121" s="6"/>
      <c r="TVK121" s="6"/>
      <c r="TVL121" s="6"/>
      <c r="TVM121" s="6"/>
      <c r="TVN121" s="6"/>
      <c r="TVO121" s="6"/>
      <c r="TVP121" s="6"/>
      <c r="TVQ121" s="6"/>
      <c r="TVR121" s="6"/>
      <c r="TVS121" s="6"/>
      <c r="TVT121" s="6"/>
      <c r="TVU121" s="6"/>
      <c r="TVV121" s="6"/>
      <c r="TVW121" s="6"/>
      <c r="TVX121" s="6"/>
      <c r="TVY121" s="6"/>
      <c r="TVZ121" s="6"/>
      <c r="TWA121" s="6"/>
      <c r="TWB121" s="6"/>
      <c r="TWC121" s="6"/>
      <c r="TWD121" s="6"/>
      <c r="TWE121" s="6"/>
      <c r="TWF121" s="6"/>
      <c r="TWG121" s="6"/>
      <c r="TWH121" s="6"/>
      <c r="TWI121" s="6"/>
      <c r="TWJ121" s="6"/>
      <c r="TWK121" s="6"/>
      <c r="TWL121" s="6"/>
      <c r="TWM121" s="6"/>
      <c r="TWN121" s="6"/>
      <c r="TWO121" s="6"/>
      <c r="TWP121" s="6"/>
      <c r="TWQ121" s="6"/>
      <c r="TWR121" s="6"/>
      <c r="TWS121" s="6"/>
      <c r="TWT121" s="6"/>
      <c r="TWU121" s="6"/>
      <c r="TWV121" s="6"/>
      <c r="TWW121" s="6"/>
      <c r="TWX121" s="6"/>
      <c r="TWY121" s="6"/>
      <c r="TWZ121" s="6"/>
      <c r="TXA121" s="6"/>
      <c r="TXB121" s="6"/>
      <c r="TXC121" s="6"/>
      <c r="TXD121" s="6"/>
      <c r="TXE121" s="6"/>
      <c r="TXF121" s="6"/>
      <c r="TXG121" s="6"/>
      <c r="TXH121" s="6"/>
      <c r="TXI121" s="6"/>
      <c r="TXJ121" s="6"/>
      <c r="TXK121" s="6"/>
      <c r="TXL121" s="6"/>
      <c r="TXM121" s="6"/>
      <c r="TXN121" s="6"/>
      <c r="TXO121" s="6"/>
      <c r="TXP121" s="6"/>
      <c r="TXQ121" s="6"/>
      <c r="TXR121" s="6"/>
      <c r="TXS121" s="6"/>
      <c r="TXT121" s="6"/>
      <c r="TXU121" s="6"/>
      <c r="TXV121" s="6"/>
      <c r="TXW121" s="6"/>
      <c r="TXX121" s="6"/>
      <c r="TXY121" s="6"/>
      <c r="TXZ121" s="6"/>
      <c r="TYA121" s="6"/>
      <c r="TYB121" s="6"/>
      <c r="TYC121" s="6"/>
      <c r="TYD121" s="6"/>
      <c r="TYE121" s="6"/>
      <c r="TYF121" s="6"/>
      <c r="TYG121" s="6"/>
      <c r="TYH121" s="6"/>
      <c r="TYI121" s="6"/>
      <c r="TYJ121" s="6"/>
      <c r="TYK121" s="6"/>
      <c r="TYL121" s="6"/>
      <c r="TYM121" s="6"/>
      <c r="TYN121" s="6"/>
      <c r="TYO121" s="6"/>
      <c r="TYP121" s="6"/>
      <c r="TYQ121" s="6"/>
      <c r="TYR121" s="6"/>
      <c r="TYS121" s="6"/>
      <c r="TYT121" s="6"/>
      <c r="TYU121" s="6"/>
      <c r="TYV121" s="6"/>
      <c r="TYW121" s="6"/>
      <c r="TYX121" s="6"/>
      <c r="TYY121" s="6"/>
      <c r="TYZ121" s="6"/>
      <c r="TZA121" s="6"/>
      <c r="TZB121" s="6"/>
      <c r="TZC121" s="6"/>
      <c r="TZD121" s="6"/>
      <c r="TZE121" s="6"/>
      <c r="TZF121" s="6"/>
      <c r="TZG121" s="6"/>
      <c r="TZH121" s="6"/>
      <c r="TZI121" s="6"/>
      <c r="TZJ121" s="6"/>
      <c r="TZK121" s="6"/>
      <c r="TZL121" s="6"/>
      <c r="TZM121" s="6"/>
      <c r="TZN121" s="6"/>
      <c r="TZO121" s="6"/>
      <c r="TZP121" s="6"/>
      <c r="TZQ121" s="6"/>
      <c r="TZR121" s="6"/>
      <c r="TZS121" s="6"/>
      <c r="TZT121" s="6"/>
      <c r="TZU121" s="6"/>
      <c r="TZV121" s="6"/>
      <c r="TZW121" s="6"/>
      <c r="TZX121" s="6"/>
      <c r="TZY121" s="6"/>
      <c r="TZZ121" s="6"/>
      <c r="UAA121" s="6"/>
      <c r="UAB121" s="6"/>
      <c r="UAC121" s="6"/>
      <c r="UAD121" s="6"/>
      <c r="UAE121" s="6"/>
      <c r="UAF121" s="6"/>
      <c r="UAG121" s="6"/>
      <c r="UAH121" s="6"/>
      <c r="UAI121" s="6"/>
      <c r="UAJ121" s="6"/>
      <c r="UAK121" s="6"/>
      <c r="UAL121" s="6"/>
      <c r="UAM121" s="6"/>
      <c r="UAN121" s="6"/>
      <c r="UAO121" s="6"/>
      <c r="UAP121" s="6"/>
      <c r="UAQ121" s="6"/>
      <c r="UAR121" s="6"/>
      <c r="UAS121" s="6"/>
      <c r="UAT121" s="6"/>
      <c r="UAU121" s="6"/>
      <c r="UAV121" s="6"/>
      <c r="UAW121" s="6"/>
      <c r="UAX121" s="6"/>
      <c r="UAY121" s="6"/>
      <c r="UAZ121" s="6"/>
      <c r="UBA121" s="6"/>
      <c r="UBB121" s="6"/>
      <c r="UBC121" s="6"/>
      <c r="UBD121" s="6"/>
      <c r="UBE121" s="6"/>
      <c r="UBF121" s="6"/>
      <c r="UBG121" s="6"/>
      <c r="UBH121" s="6"/>
      <c r="UBI121" s="6"/>
      <c r="UBJ121" s="6"/>
      <c r="UBK121" s="6"/>
      <c r="UBL121" s="6"/>
      <c r="UBM121" s="6"/>
      <c r="UBN121" s="6"/>
      <c r="UBO121" s="6"/>
      <c r="UBP121" s="6"/>
      <c r="UBQ121" s="6"/>
      <c r="UBR121" s="6"/>
      <c r="UBS121" s="6"/>
      <c r="UBT121" s="6"/>
      <c r="UBU121" s="6"/>
      <c r="UBV121" s="6"/>
      <c r="UBW121" s="6"/>
      <c r="UBX121" s="6"/>
      <c r="UBY121" s="6"/>
      <c r="UBZ121" s="6"/>
      <c r="UCA121" s="6"/>
      <c r="UCB121" s="6"/>
      <c r="UCC121" s="6"/>
      <c r="UCD121" s="6"/>
      <c r="UCE121" s="6"/>
      <c r="UCF121" s="6"/>
      <c r="UCG121" s="6"/>
      <c r="UCH121" s="6"/>
      <c r="UCI121" s="6"/>
      <c r="UCJ121" s="6"/>
      <c r="UCK121" s="6"/>
      <c r="UCL121" s="6"/>
      <c r="UCM121" s="6"/>
      <c r="UCN121" s="6"/>
      <c r="UCO121" s="6"/>
      <c r="UCP121" s="6"/>
      <c r="UCQ121" s="6"/>
      <c r="UCR121" s="6"/>
      <c r="UCS121" s="6"/>
      <c r="UCT121" s="6"/>
      <c r="UCU121" s="6"/>
      <c r="UCV121" s="6"/>
      <c r="UCW121" s="6"/>
      <c r="UCX121" s="6"/>
      <c r="UCY121" s="6"/>
      <c r="UCZ121" s="6"/>
      <c r="UDA121" s="6"/>
      <c r="UDB121" s="6"/>
      <c r="UDC121" s="6"/>
      <c r="UDD121" s="6"/>
      <c r="UDE121" s="6"/>
      <c r="UDF121" s="6"/>
      <c r="UDG121" s="6"/>
      <c r="UDH121" s="6"/>
      <c r="UDI121" s="6"/>
      <c r="UDJ121" s="6"/>
      <c r="UDK121" s="6"/>
      <c r="UDL121" s="6"/>
      <c r="UDM121" s="6"/>
      <c r="UDN121" s="6"/>
      <c r="UDO121" s="6"/>
      <c r="UDP121" s="6"/>
      <c r="UDQ121" s="6"/>
      <c r="UDR121" s="6"/>
      <c r="UDS121" s="6"/>
      <c r="UDT121" s="6"/>
      <c r="UDU121" s="6"/>
      <c r="UDV121" s="6"/>
      <c r="UDW121" s="6"/>
      <c r="UDX121" s="6"/>
      <c r="UDY121" s="6"/>
      <c r="UDZ121" s="6"/>
      <c r="UEA121" s="6"/>
      <c r="UEB121" s="6"/>
      <c r="UEC121" s="6"/>
      <c r="UED121" s="6"/>
      <c r="UEE121" s="6"/>
      <c r="UEF121" s="6"/>
      <c r="UEG121" s="6"/>
      <c r="UEH121" s="6"/>
      <c r="UEI121" s="6"/>
      <c r="UEJ121" s="6"/>
      <c r="UEK121" s="6"/>
      <c r="UEL121" s="6"/>
      <c r="UEM121" s="6"/>
      <c r="UEN121" s="6"/>
      <c r="UEO121" s="6"/>
      <c r="UEP121" s="6"/>
      <c r="UEQ121" s="6"/>
      <c r="UER121" s="6"/>
      <c r="UES121" s="6"/>
      <c r="UET121" s="6"/>
      <c r="UEU121" s="6"/>
      <c r="UEV121" s="6"/>
      <c r="UEW121" s="6"/>
      <c r="UEX121" s="6"/>
      <c r="UEY121" s="6"/>
      <c r="UEZ121" s="6"/>
      <c r="UFA121" s="6"/>
      <c r="UFB121" s="6"/>
      <c r="UFC121" s="6"/>
      <c r="UFD121" s="6"/>
      <c r="UFE121" s="6"/>
      <c r="UFF121" s="6"/>
      <c r="UFG121" s="6"/>
      <c r="UFH121" s="6"/>
      <c r="UFI121" s="6"/>
      <c r="UFJ121" s="6"/>
      <c r="UFK121" s="6"/>
      <c r="UFL121" s="6"/>
      <c r="UFM121" s="6"/>
      <c r="UFN121" s="6"/>
      <c r="UFO121" s="6"/>
      <c r="UFP121" s="6"/>
      <c r="UFQ121" s="6"/>
      <c r="UFR121" s="6"/>
      <c r="UFS121" s="6"/>
      <c r="UFT121" s="6"/>
      <c r="UFU121" s="6"/>
      <c r="UFV121" s="6"/>
      <c r="UFW121" s="6"/>
      <c r="UFX121" s="6"/>
      <c r="UFY121" s="6"/>
      <c r="UFZ121" s="6"/>
      <c r="UGA121" s="6"/>
      <c r="UGB121" s="6"/>
      <c r="UGC121" s="6"/>
      <c r="UGD121" s="6"/>
      <c r="UGE121" s="6"/>
      <c r="UGF121" s="6"/>
      <c r="UGG121" s="6"/>
      <c r="UGH121" s="6"/>
      <c r="UGI121" s="6"/>
      <c r="UGJ121" s="6"/>
      <c r="UGK121" s="6"/>
      <c r="UGL121" s="6"/>
      <c r="UGM121" s="6"/>
      <c r="UGN121" s="6"/>
      <c r="UGO121" s="6"/>
      <c r="UGP121" s="6"/>
      <c r="UGQ121" s="6"/>
      <c r="UGR121" s="6"/>
      <c r="UGS121" s="6"/>
      <c r="UGT121" s="6"/>
      <c r="UGU121" s="6"/>
      <c r="UGV121" s="6"/>
      <c r="UGW121" s="6"/>
      <c r="UGX121" s="6"/>
      <c r="UGY121" s="6"/>
      <c r="UGZ121" s="6"/>
      <c r="UHA121" s="6"/>
      <c r="UHB121" s="6"/>
      <c r="UHC121" s="6"/>
      <c r="UHD121" s="6"/>
      <c r="UHE121" s="6"/>
      <c r="UHF121" s="6"/>
      <c r="UHG121" s="6"/>
      <c r="UHH121" s="6"/>
      <c r="UHI121" s="6"/>
      <c r="UHJ121" s="6"/>
      <c r="UHK121" s="6"/>
      <c r="UHL121" s="6"/>
      <c r="UHM121" s="6"/>
      <c r="UHN121" s="6"/>
      <c r="UHO121" s="6"/>
      <c r="UHP121" s="6"/>
      <c r="UHQ121" s="6"/>
      <c r="UHR121" s="6"/>
      <c r="UHS121" s="6"/>
      <c r="UHT121" s="6"/>
      <c r="UHU121" s="6"/>
      <c r="UHV121" s="6"/>
      <c r="UHW121" s="6"/>
      <c r="UHX121" s="6"/>
      <c r="UHY121" s="6"/>
      <c r="UHZ121" s="6"/>
      <c r="UIA121" s="6"/>
      <c r="UIB121" s="6"/>
      <c r="UIC121" s="6"/>
      <c r="UID121" s="6"/>
      <c r="UIE121" s="6"/>
      <c r="UIF121" s="6"/>
      <c r="UIG121" s="6"/>
      <c r="UIH121" s="6"/>
      <c r="UII121" s="6"/>
      <c r="UIJ121" s="6"/>
      <c r="UIK121" s="6"/>
      <c r="UIL121" s="6"/>
      <c r="UIM121" s="6"/>
      <c r="UIN121" s="6"/>
      <c r="UIO121" s="6"/>
      <c r="UIP121" s="6"/>
      <c r="UIQ121" s="6"/>
      <c r="UIR121" s="6"/>
      <c r="UIS121" s="6"/>
      <c r="UIT121" s="6"/>
      <c r="UIU121" s="6"/>
      <c r="UIV121" s="6"/>
      <c r="UIW121" s="6"/>
      <c r="UIX121" s="6"/>
      <c r="UIY121" s="6"/>
      <c r="UIZ121" s="6"/>
      <c r="UJA121" s="6"/>
      <c r="UJB121" s="6"/>
      <c r="UJC121" s="6"/>
      <c r="UJD121" s="6"/>
      <c r="UJE121" s="6"/>
      <c r="UJF121" s="6"/>
      <c r="UJG121" s="6"/>
      <c r="UJH121" s="6"/>
      <c r="UJI121" s="6"/>
      <c r="UJJ121" s="6"/>
      <c r="UJK121" s="6"/>
      <c r="UJL121" s="6"/>
      <c r="UJM121" s="6"/>
      <c r="UJN121" s="6"/>
      <c r="UJO121" s="6"/>
      <c r="UJP121" s="6"/>
      <c r="UJQ121" s="6"/>
      <c r="UJR121" s="6"/>
      <c r="UJS121" s="6"/>
      <c r="UJT121" s="6"/>
      <c r="UJU121" s="6"/>
      <c r="UJV121" s="6"/>
      <c r="UJW121" s="6"/>
      <c r="UJX121" s="6"/>
      <c r="UJY121" s="6"/>
      <c r="UJZ121" s="6"/>
      <c r="UKA121" s="6"/>
      <c r="UKB121" s="6"/>
      <c r="UKC121" s="6"/>
      <c r="UKD121" s="6"/>
      <c r="UKE121" s="6"/>
      <c r="UKF121" s="6"/>
      <c r="UKG121" s="6"/>
      <c r="UKH121" s="6"/>
      <c r="UKI121" s="6"/>
      <c r="UKJ121" s="6"/>
      <c r="UKK121" s="6"/>
      <c r="UKL121" s="6"/>
      <c r="UKM121" s="6"/>
      <c r="UKN121" s="6"/>
      <c r="UKO121" s="6"/>
      <c r="UKP121" s="6"/>
      <c r="UKQ121" s="6"/>
      <c r="UKR121" s="6"/>
      <c r="UKS121" s="6"/>
      <c r="UKT121" s="6"/>
      <c r="UKU121" s="6"/>
      <c r="UKV121" s="6"/>
      <c r="UKW121" s="6"/>
      <c r="UKX121" s="6"/>
      <c r="UKY121" s="6"/>
      <c r="UKZ121" s="6"/>
      <c r="ULA121" s="6"/>
      <c r="ULB121" s="6"/>
      <c r="ULC121" s="6"/>
      <c r="ULD121" s="6"/>
      <c r="ULE121" s="6"/>
      <c r="ULF121" s="6"/>
      <c r="ULG121" s="6"/>
      <c r="ULH121" s="6"/>
      <c r="ULI121" s="6"/>
      <c r="ULJ121" s="6"/>
      <c r="ULK121" s="6"/>
      <c r="ULL121" s="6"/>
      <c r="ULM121" s="6"/>
      <c r="ULN121" s="6"/>
      <c r="ULO121" s="6"/>
      <c r="ULP121" s="6"/>
      <c r="ULQ121" s="6"/>
      <c r="ULR121" s="6"/>
      <c r="ULS121" s="6"/>
      <c r="ULT121" s="6"/>
      <c r="ULU121" s="6"/>
      <c r="ULV121" s="6"/>
      <c r="ULW121" s="6"/>
      <c r="ULX121" s="6"/>
      <c r="ULY121" s="6"/>
      <c r="ULZ121" s="6"/>
      <c r="UMA121" s="6"/>
      <c r="UMB121" s="6"/>
      <c r="UMC121" s="6"/>
      <c r="UMD121" s="6"/>
      <c r="UME121" s="6"/>
      <c r="UMF121" s="6"/>
      <c r="UMG121" s="6"/>
      <c r="UMH121" s="6"/>
      <c r="UMI121" s="6"/>
      <c r="UMJ121" s="6"/>
      <c r="UMK121" s="6"/>
      <c r="UML121" s="6"/>
      <c r="UMM121" s="6"/>
      <c r="UMN121" s="6"/>
      <c r="UMO121" s="6"/>
      <c r="UMP121" s="6"/>
      <c r="UMQ121" s="6"/>
      <c r="UMR121" s="6"/>
      <c r="UMS121" s="6"/>
      <c r="UMT121" s="6"/>
      <c r="UMU121" s="6"/>
      <c r="UMV121" s="6"/>
      <c r="UMW121" s="6"/>
      <c r="UMX121" s="6"/>
      <c r="UMY121" s="6"/>
      <c r="UMZ121" s="6"/>
      <c r="UNA121" s="6"/>
      <c r="UNB121" s="6"/>
      <c r="UNC121" s="6"/>
      <c r="UND121" s="6"/>
      <c r="UNE121" s="6"/>
      <c r="UNF121" s="6"/>
      <c r="UNG121" s="6"/>
      <c r="UNH121" s="6"/>
      <c r="UNI121" s="6"/>
      <c r="UNJ121" s="6"/>
      <c r="UNK121" s="6"/>
      <c r="UNL121" s="6"/>
      <c r="UNM121" s="6"/>
      <c r="UNN121" s="6"/>
      <c r="UNO121" s="6"/>
      <c r="UNP121" s="6"/>
      <c r="UNQ121" s="6"/>
      <c r="UNR121" s="6"/>
      <c r="UNS121" s="6"/>
      <c r="UNT121" s="6"/>
      <c r="UNU121" s="6"/>
      <c r="UNV121" s="6"/>
      <c r="UNW121" s="6"/>
      <c r="UNX121" s="6"/>
      <c r="UNY121" s="6"/>
      <c r="UNZ121" s="6"/>
      <c r="UOA121" s="6"/>
      <c r="UOB121" s="6"/>
      <c r="UOC121" s="6"/>
      <c r="UOD121" s="6"/>
      <c r="UOE121" s="6"/>
      <c r="UOF121" s="6"/>
      <c r="UOG121" s="6"/>
      <c r="UOH121" s="6"/>
      <c r="UOI121" s="6"/>
      <c r="UOJ121" s="6"/>
      <c r="UOK121" s="6"/>
      <c r="UOL121" s="6"/>
      <c r="UOM121" s="6"/>
      <c r="UON121" s="6"/>
      <c r="UOO121" s="6"/>
      <c r="UOP121" s="6"/>
      <c r="UOQ121" s="6"/>
      <c r="UOR121" s="6"/>
      <c r="UOS121" s="6"/>
      <c r="UOT121" s="6"/>
      <c r="UOU121" s="6"/>
      <c r="UOV121" s="6"/>
      <c r="UOW121" s="6"/>
      <c r="UOX121" s="6"/>
      <c r="UOY121" s="6"/>
      <c r="UOZ121" s="6"/>
      <c r="UPA121" s="6"/>
      <c r="UPB121" s="6"/>
      <c r="UPC121" s="6"/>
      <c r="UPD121" s="6"/>
      <c r="UPE121" s="6"/>
      <c r="UPF121" s="6"/>
      <c r="UPG121" s="6"/>
      <c r="UPH121" s="6"/>
      <c r="UPI121" s="6"/>
      <c r="UPJ121" s="6"/>
      <c r="UPK121" s="6"/>
      <c r="UPL121" s="6"/>
      <c r="UPM121" s="6"/>
      <c r="UPN121" s="6"/>
      <c r="UPO121" s="6"/>
      <c r="UPP121" s="6"/>
      <c r="UPQ121" s="6"/>
      <c r="UPR121" s="6"/>
      <c r="UPS121" s="6"/>
      <c r="UPT121" s="6"/>
      <c r="UPU121" s="6"/>
      <c r="UPV121" s="6"/>
      <c r="UPW121" s="6"/>
      <c r="UPX121" s="6"/>
      <c r="UPY121" s="6"/>
      <c r="UPZ121" s="6"/>
      <c r="UQA121" s="6"/>
      <c r="UQB121" s="6"/>
      <c r="UQC121" s="6"/>
      <c r="UQD121" s="6"/>
      <c r="UQE121" s="6"/>
      <c r="UQF121" s="6"/>
      <c r="UQG121" s="6"/>
      <c r="UQH121" s="6"/>
      <c r="UQI121" s="6"/>
      <c r="UQJ121" s="6"/>
      <c r="UQK121" s="6"/>
      <c r="UQL121" s="6"/>
      <c r="UQM121" s="6"/>
      <c r="UQN121" s="6"/>
      <c r="UQO121" s="6"/>
      <c r="UQP121" s="6"/>
      <c r="UQQ121" s="6"/>
      <c r="UQR121" s="6"/>
      <c r="UQS121" s="6"/>
      <c r="UQT121" s="6"/>
      <c r="UQU121" s="6"/>
      <c r="UQV121" s="6"/>
      <c r="UQW121" s="6"/>
      <c r="UQX121" s="6"/>
      <c r="UQY121" s="6"/>
      <c r="UQZ121" s="6"/>
      <c r="URA121" s="6"/>
      <c r="URB121" s="6"/>
      <c r="URC121" s="6"/>
      <c r="URD121" s="6"/>
      <c r="URE121" s="6"/>
      <c r="URF121" s="6"/>
      <c r="URG121" s="6"/>
      <c r="URH121" s="6"/>
      <c r="URI121" s="6"/>
      <c r="URJ121" s="6"/>
      <c r="URK121" s="6"/>
      <c r="URL121" s="6"/>
      <c r="URM121" s="6"/>
      <c r="URN121" s="6"/>
      <c r="URO121" s="6"/>
      <c r="URP121" s="6"/>
      <c r="URQ121" s="6"/>
      <c r="URR121" s="6"/>
      <c r="URS121" s="6"/>
      <c r="URT121" s="6"/>
      <c r="URU121" s="6"/>
      <c r="URV121" s="6"/>
      <c r="URW121" s="6"/>
      <c r="URX121" s="6"/>
      <c r="URY121" s="6"/>
      <c r="URZ121" s="6"/>
      <c r="USA121" s="6"/>
      <c r="USB121" s="6"/>
      <c r="USC121" s="6"/>
      <c r="USD121" s="6"/>
      <c r="USE121" s="6"/>
      <c r="USF121" s="6"/>
      <c r="USG121" s="6"/>
      <c r="USH121" s="6"/>
      <c r="USI121" s="6"/>
      <c r="USJ121" s="6"/>
      <c r="USK121" s="6"/>
      <c r="USL121" s="6"/>
      <c r="USM121" s="6"/>
      <c r="USN121" s="6"/>
      <c r="USO121" s="6"/>
      <c r="USP121" s="6"/>
      <c r="USQ121" s="6"/>
      <c r="USR121" s="6"/>
      <c r="USS121" s="6"/>
      <c r="UST121" s="6"/>
      <c r="USU121" s="6"/>
      <c r="USV121" s="6"/>
      <c r="USW121" s="6"/>
      <c r="USX121" s="6"/>
      <c r="USY121" s="6"/>
      <c r="USZ121" s="6"/>
      <c r="UTA121" s="6"/>
      <c r="UTB121" s="6"/>
      <c r="UTC121" s="6"/>
      <c r="UTD121" s="6"/>
      <c r="UTE121" s="6"/>
      <c r="UTF121" s="6"/>
      <c r="UTG121" s="6"/>
      <c r="UTH121" s="6"/>
      <c r="UTI121" s="6"/>
      <c r="UTJ121" s="6"/>
      <c r="UTK121" s="6"/>
      <c r="UTL121" s="6"/>
      <c r="UTM121" s="6"/>
      <c r="UTN121" s="6"/>
      <c r="UTO121" s="6"/>
      <c r="UTP121" s="6"/>
      <c r="UTQ121" s="6"/>
      <c r="UTR121" s="6"/>
      <c r="UTS121" s="6"/>
      <c r="UTT121" s="6"/>
      <c r="UTU121" s="6"/>
      <c r="UTV121" s="6"/>
      <c r="UTW121" s="6"/>
      <c r="UTX121" s="6"/>
      <c r="UTY121" s="6"/>
      <c r="UTZ121" s="6"/>
      <c r="UUA121" s="6"/>
      <c r="UUB121" s="6"/>
      <c r="UUC121" s="6"/>
      <c r="UUD121" s="6"/>
      <c r="UUE121" s="6"/>
      <c r="UUF121" s="6"/>
      <c r="UUG121" s="6"/>
      <c r="UUH121" s="6"/>
      <c r="UUI121" s="6"/>
      <c r="UUJ121" s="6"/>
      <c r="UUK121" s="6"/>
      <c r="UUL121" s="6"/>
      <c r="UUM121" s="6"/>
      <c r="UUN121" s="6"/>
      <c r="UUO121" s="6"/>
      <c r="UUP121" s="6"/>
      <c r="UUQ121" s="6"/>
      <c r="UUR121" s="6"/>
      <c r="UUS121" s="6"/>
      <c r="UUT121" s="6"/>
      <c r="UUU121" s="6"/>
      <c r="UUV121" s="6"/>
      <c r="UUW121" s="6"/>
      <c r="UUX121" s="6"/>
      <c r="UUY121" s="6"/>
      <c r="UUZ121" s="6"/>
      <c r="UVA121" s="6"/>
      <c r="UVB121" s="6"/>
      <c r="UVC121" s="6"/>
      <c r="UVD121" s="6"/>
      <c r="UVE121" s="6"/>
      <c r="UVF121" s="6"/>
      <c r="UVG121" s="6"/>
      <c r="UVH121" s="6"/>
      <c r="UVI121" s="6"/>
      <c r="UVJ121" s="6"/>
      <c r="UVK121" s="6"/>
      <c r="UVL121" s="6"/>
      <c r="UVM121" s="6"/>
      <c r="UVN121" s="6"/>
      <c r="UVO121" s="6"/>
      <c r="UVP121" s="6"/>
      <c r="UVQ121" s="6"/>
      <c r="UVR121" s="6"/>
      <c r="UVS121" s="6"/>
      <c r="UVT121" s="6"/>
      <c r="UVU121" s="6"/>
      <c r="UVV121" s="6"/>
      <c r="UVW121" s="6"/>
      <c r="UVX121" s="6"/>
      <c r="UVY121" s="6"/>
      <c r="UVZ121" s="6"/>
      <c r="UWA121" s="6"/>
      <c r="UWB121" s="6"/>
      <c r="UWC121" s="6"/>
      <c r="UWD121" s="6"/>
      <c r="UWE121" s="6"/>
      <c r="UWF121" s="6"/>
      <c r="UWG121" s="6"/>
      <c r="UWH121" s="6"/>
      <c r="UWI121" s="6"/>
      <c r="UWJ121" s="6"/>
      <c r="UWK121" s="6"/>
      <c r="UWL121" s="6"/>
      <c r="UWM121" s="6"/>
      <c r="UWN121" s="6"/>
      <c r="UWO121" s="6"/>
      <c r="UWP121" s="6"/>
      <c r="UWQ121" s="6"/>
      <c r="UWR121" s="6"/>
      <c r="UWS121" s="6"/>
      <c r="UWT121" s="6"/>
      <c r="UWU121" s="6"/>
      <c r="UWV121" s="6"/>
      <c r="UWW121" s="6"/>
      <c r="UWX121" s="6"/>
      <c r="UWY121" s="6"/>
      <c r="UWZ121" s="6"/>
      <c r="UXA121" s="6"/>
      <c r="UXB121" s="6"/>
      <c r="UXC121" s="6"/>
      <c r="UXD121" s="6"/>
      <c r="UXE121" s="6"/>
      <c r="UXF121" s="6"/>
      <c r="UXG121" s="6"/>
      <c r="UXH121" s="6"/>
      <c r="UXI121" s="6"/>
      <c r="UXJ121" s="6"/>
      <c r="UXK121" s="6"/>
      <c r="UXL121" s="6"/>
      <c r="UXM121" s="6"/>
      <c r="UXN121" s="6"/>
      <c r="UXO121" s="6"/>
      <c r="UXP121" s="6"/>
      <c r="UXQ121" s="6"/>
      <c r="UXR121" s="6"/>
      <c r="UXS121" s="6"/>
      <c r="UXT121" s="6"/>
      <c r="UXU121" s="6"/>
      <c r="UXV121" s="6"/>
      <c r="UXW121" s="6"/>
      <c r="UXX121" s="6"/>
      <c r="UXY121" s="6"/>
      <c r="UXZ121" s="6"/>
      <c r="UYA121" s="6"/>
      <c r="UYB121" s="6"/>
      <c r="UYC121" s="6"/>
      <c r="UYD121" s="6"/>
      <c r="UYE121" s="6"/>
      <c r="UYF121" s="6"/>
      <c r="UYG121" s="6"/>
      <c r="UYH121" s="6"/>
      <c r="UYI121" s="6"/>
      <c r="UYJ121" s="6"/>
      <c r="UYK121" s="6"/>
      <c r="UYL121" s="6"/>
      <c r="UYM121" s="6"/>
      <c r="UYN121" s="6"/>
      <c r="UYO121" s="6"/>
      <c r="UYP121" s="6"/>
      <c r="UYQ121" s="6"/>
      <c r="UYR121" s="6"/>
      <c r="UYS121" s="6"/>
      <c r="UYT121" s="6"/>
      <c r="UYU121" s="6"/>
      <c r="UYV121" s="6"/>
      <c r="UYW121" s="6"/>
      <c r="UYX121" s="6"/>
      <c r="UYY121" s="6"/>
      <c r="UYZ121" s="6"/>
      <c r="UZA121" s="6"/>
      <c r="UZB121" s="6"/>
      <c r="UZC121" s="6"/>
      <c r="UZD121" s="6"/>
      <c r="UZE121" s="6"/>
      <c r="UZF121" s="6"/>
      <c r="UZG121" s="6"/>
      <c r="UZH121" s="6"/>
      <c r="UZI121" s="6"/>
      <c r="UZJ121" s="6"/>
      <c r="UZK121" s="6"/>
      <c r="UZL121" s="6"/>
      <c r="UZM121" s="6"/>
      <c r="UZN121" s="6"/>
      <c r="UZO121" s="6"/>
      <c r="UZP121" s="6"/>
      <c r="UZQ121" s="6"/>
      <c r="UZR121" s="6"/>
      <c r="UZS121" s="6"/>
      <c r="UZT121" s="6"/>
      <c r="UZU121" s="6"/>
      <c r="UZV121" s="6"/>
      <c r="UZW121" s="6"/>
      <c r="UZX121" s="6"/>
      <c r="UZY121" s="6"/>
      <c r="UZZ121" s="6"/>
      <c r="VAA121" s="6"/>
      <c r="VAB121" s="6"/>
      <c r="VAC121" s="6"/>
      <c r="VAD121" s="6"/>
      <c r="VAE121" s="6"/>
      <c r="VAF121" s="6"/>
      <c r="VAG121" s="6"/>
      <c r="VAH121" s="6"/>
      <c r="VAI121" s="6"/>
      <c r="VAJ121" s="6"/>
      <c r="VAK121" s="6"/>
      <c r="VAL121" s="6"/>
      <c r="VAM121" s="6"/>
      <c r="VAN121" s="6"/>
      <c r="VAO121" s="6"/>
      <c r="VAP121" s="6"/>
      <c r="VAQ121" s="6"/>
      <c r="VAR121" s="6"/>
      <c r="VAS121" s="6"/>
      <c r="VAT121" s="6"/>
      <c r="VAU121" s="6"/>
      <c r="VAV121" s="6"/>
      <c r="VAW121" s="6"/>
      <c r="VAX121" s="6"/>
      <c r="VAY121" s="6"/>
      <c r="VAZ121" s="6"/>
      <c r="VBA121" s="6"/>
      <c r="VBB121" s="6"/>
      <c r="VBC121" s="6"/>
      <c r="VBD121" s="6"/>
      <c r="VBE121" s="6"/>
      <c r="VBF121" s="6"/>
      <c r="VBG121" s="6"/>
      <c r="VBH121" s="6"/>
      <c r="VBI121" s="6"/>
      <c r="VBJ121" s="6"/>
      <c r="VBK121" s="6"/>
      <c r="VBL121" s="6"/>
      <c r="VBM121" s="6"/>
      <c r="VBN121" s="6"/>
      <c r="VBO121" s="6"/>
      <c r="VBP121" s="6"/>
      <c r="VBQ121" s="6"/>
      <c r="VBR121" s="6"/>
      <c r="VBS121" s="6"/>
      <c r="VBT121" s="6"/>
      <c r="VBU121" s="6"/>
      <c r="VBV121" s="6"/>
      <c r="VBW121" s="6"/>
      <c r="VBX121" s="6"/>
      <c r="VBY121" s="6"/>
      <c r="VBZ121" s="6"/>
      <c r="VCA121" s="6"/>
      <c r="VCB121" s="6"/>
      <c r="VCC121" s="6"/>
      <c r="VCD121" s="6"/>
      <c r="VCE121" s="6"/>
      <c r="VCF121" s="6"/>
      <c r="VCG121" s="6"/>
      <c r="VCH121" s="6"/>
      <c r="VCI121" s="6"/>
      <c r="VCJ121" s="6"/>
      <c r="VCK121" s="6"/>
      <c r="VCL121" s="6"/>
      <c r="VCM121" s="6"/>
      <c r="VCN121" s="6"/>
      <c r="VCO121" s="6"/>
      <c r="VCP121" s="6"/>
      <c r="VCQ121" s="6"/>
      <c r="VCR121" s="6"/>
      <c r="VCS121" s="6"/>
      <c r="VCT121" s="6"/>
      <c r="VCU121" s="6"/>
      <c r="VCV121" s="6"/>
      <c r="VCW121" s="6"/>
      <c r="VCX121" s="6"/>
      <c r="VCY121" s="6"/>
      <c r="VCZ121" s="6"/>
      <c r="VDA121" s="6"/>
      <c r="VDB121" s="6"/>
      <c r="VDC121" s="6"/>
      <c r="VDD121" s="6"/>
      <c r="VDE121" s="6"/>
      <c r="VDF121" s="6"/>
      <c r="VDG121" s="6"/>
      <c r="VDH121" s="6"/>
      <c r="VDI121" s="6"/>
      <c r="VDJ121" s="6"/>
      <c r="VDK121" s="6"/>
      <c r="VDL121" s="6"/>
      <c r="VDM121" s="6"/>
      <c r="VDN121" s="6"/>
      <c r="VDO121" s="6"/>
      <c r="VDP121" s="6"/>
      <c r="VDQ121" s="6"/>
      <c r="VDR121" s="6"/>
      <c r="VDS121" s="6"/>
      <c r="VDT121" s="6"/>
      <c r="VDU121" s="6"/>
      <c r="VDV121" s="6"/>
      <c r="VDW121" s="6"/>
      <c r="VDX121" s="6"/>
      <c r="VDY121" s="6"/>
      <c r="VDZ121" s="6"/>
      <c r="VEA121" s="6"/>
      <c r="VEB121" s="6"/>
      <c r="VEC121" s="6"/>
      <c r="VED121" s="6"/>
      <c r="VEE121" s="6"/>
      <c r="VEF121" s="6"/>
      <c r="VEG121" s="6"/>
      <c r="VEH121" s="6"/>
      <c r="VEI121" s="6"/>
      <c r="VEJ121" s="6"/>
      <c r="VEK121" s="6"/>
      <c r="VEL121" s="6"/>
      <c r="VEM121" s="6"/>
      <c r="VEN121" s="6"/>
      <c r="VEO121" s="6"/>
      <c r="VEP121" s="6"/>
      <c r="VEQ121" s="6"/>
      <c r="VER121" s="6"/>
      <c r="VES121" s="6"/>
      <c r="VET121" s="6"/>
      <c r="VEU121" s="6"/>
      <c r="VEV121" s="6"/>
      <c r="VEW121" s="6"/>
      <c r="VEX121" s="6"/>
      <c r="VEY121" s="6"/>
      <c r="VEZ121" s="6"/>
      <c r="VFA121" s="6"/>
      <c r="VFB121" s="6"/>
      <c r="VFC121" s="6"/>
      <c r="VFD121" s="6"/>
      <c r="VFE121" s="6"/>
      <c r="VFF121" s="6"/>
      <c r="VFG121" s="6"/>
      <c r="VFH121" s="6"/>
      <c r="VFI121" s="6"/>
      <c r="VFJ121" s="6"/>
      <c r="VFK121" s="6"/>
      <c r="VFL121" s="6"/>
      <c r="VFM121" s="6"/>
      <c r="VFN121" s="6"/>
      <c r="VFO121" s="6"/>
      <c r="VFP121" s="6"/>
      <c r="VFQ121" s="6"/>
      <c r="VFR121" s="6"/>
      <c r="VFS121" s="6"/>
      <c r="VFT121" s="6"/>
      <c r="VFU121" s="6"/>
      <c r="VFV121" s="6"/>
      <c r="VFW121" s="6"/>
      <c r="VFX121" s="6"/>
      <c r="VFY121" s="6"/>
      <c r="VFZ121" s="6"/>
      <c r="VGA121" s="6"/>
      <c r="VGB121" s="6"/>
      <c r="VGC121" s="6"/>
      <c r="VGD121" s="6"/>
      <c r="VGE121" s="6"/>
      <c r="VGF121" s="6"/>
      <c r="VGG121" s="6"/>
      <c r="VGH121" s="6"/>
      <c r="VGI121" s="6"/>
      <c r="VGJ121" s="6"/>
      <c r="VGK121" s="6"/>
      <c r="VGL121" s="6"/>
      <c r="VGM121" s="6"/>
      <c r="VGN121" s="6"/>
      <c r="VGO121" s="6"/>
      <c r="VGP121" s="6"/>
      <c r="VGQ121" s="6"/>
      <c r="VGR121" s="6"/>
      <c r="VGS121" s="6"/>
      <c r="VGT121" s="6"/>
      <c r="VGU121" s="6"/>
      <c r="VGV121" s="6"/>
      <c r="VGW121" s="6"/>
      <c r="VGX121" s="6"/>
      <c r="VGY121" s="6"/>
      <c r="VGZ121" s="6"/>
      <c r="VHA121" s="6"/>
      <c r="VHB121" s="6"/>
      <c r="VHC121" s="6"/>
      <c r="VHD121" s="6"/>
      <c r="VHE121" s="6"/>
      <c r="VHF121" s="6"/>
      <c r="VHG121" s="6"/>
      <c r="VHH121" s="6"/>
      <c r="VHI121" s="6"/>
      <c r="VHJ121" s="6"/>
      <c r="VHK121" s="6"/>
      <c r="VHL121" s="6"/>
      <c r="VHM121" s="6"/>
      <c r="VHN121" s="6"/>
      <c r="VHO121" s="6"/>
      <c r="VHP121" s="6"/>
      <c r="VHQ121" s="6"/>
      <c r="VHR121" s="6"/>
      <c r="VHS121" s="6"/>
      <c r="VHT121" s="6"/>
      <c r="VHU121" s="6"/>
      <c r="VHV121" s="6"/>
      <c r="VHW121" s="6"/>
      <c r="VHX121" s="6"/>
      <c r="VHY121" s="6"/>
      <c r="VHZ121" s="6"/>
      <c r="VIA121" s="6"/>
      <c r="VIB121" s="6"/>
      <c r="VIC121" s="6"/>
      <c r="VID121" s="6"/>
      <c r="VIE121" s="6"/>
      <c r="VIF121" s="6"/>
      <c r="VIG121" s="6"/>
      <c r="VIH121" s="6"/>
      <c r="VII121" s="6"/>
      <c r="VIJ121" s="6"/>
      <c r="VIK121" s="6"/>
      <c r="VIL121" s="6"/>
      <c r="VIM121" s="6"/>
      <c r="VIN121" s="6"/>
      <c r="VIO121" s="6"/>
      <c r="VIP121" s="6"/>
      <c r="VIQ121" s="6"/>
      <c r="VIR121" s="6"/>
      <c r="VIS121" s="6"/>
      <c r="VIT121" s="6"/>
      <c r="VIU121" s="6"/>
      <c r="VIV121" s="6"/>
      <c r="VIW121" s="6"/>
      <c r="VIX121" s="6"/>
      <c r="VIY121" s="6"/>
      <c r="VIZ121" s="6"/>
      <c r="VJA121" s="6"/>
      <c r="VJB121" s="6"/>
      <c r="VJC121" s="6"/>
      <c r="VJD121" s="6"/>
      <c r="VJE121" s="6"/>
      <c r="VJF121" s="6"/>
      <c r="VJG121" s="6"/>
      <c r="VJH121" s="6"/>
      <c r="VJI121" s="6"/>
      <c r="VJJ121" s="6"/>
      <c r="VJK121" s="6"/>
      <c r="VJL121" s="6"/>
      <c r="VJM121" s="6"/>
      <c r="VJN121" s="6"/>
      <c r="VJO121" s="6"/>
      <c r="VJP121" s="6"/>
      <c r="VJQ121" s="6"/>
      <c r="VJR121" s="6"/>
      <c r="VJS121" s="6"/>
      <c r="VJT121" s="6"/>
      <c r="VJU121" s="6"/>
      <c r="VJV121" s="6"/>
      <c r="VJW121" s="6"/>
      <c r="VJX121" s="6"/>
      <c r="VJY121" s="6"/>
      <c r="VJZ121" s="6"/>
      <c r="VKA121" s="6"/>
      <c r="VKB121" s="6"/>
      <c r="VKC121" s="6"/>
      <c r="VKD121" s="6"/>
      <c r="VKE121" s="6"/>
      <c r="VKF121" s="6"/>
      <c r="VKG121" s="6"/>
      <c r="VKH121" s="6"/>
      <c r="VKI121" s="6"/>
      <c r="VKJ121" s="6"/>
      <c r="VKK121" s="6"/>
      <c r="VKL121" s="6"/>
      <c r="VKM121" s="6"/>
      <c r="VKN121" s="6"/>
      <c r="VKO121" s="6"/>
      <c r="VKP121" s="6"/>
      <c r="VKQ121" s="6"/>
      <c r="VKR121" s="6"/>
      <c r="VKS121" s="6"/>
      <c r="VKT121" s="6"/>
      <c r="VKU121" s="6"/>
      <c r="VKV121" s="6"/>
      <c r="VKW121" s="6"/>
      <c r="VKX121" s="6"/>
      <c r="VKY121" s="6"/>
      <c r="VKZ121" s="6"/>
      <c r="VLA121" s="6"/>
      <c r="VLB121" s="6"/>
      <c r="VLC121" s="6"/>
      <c r="VLD121" s="6"/>
      <c r="VLE121" s="6"/>
      <c r="VLF121" s="6"/>
      <c r="VLG121" s="6"/>
      <c r="VLH121" s="6"/>
      <c r="VLI121" s="6"/>
      <c r="VLJ121" s="6"/>
      <c r="VLK121" s="6"/>
      <c r="VLL121" s="6"/>
      <c r="VLM121" s="6"/>
      <c r="VLN121" s="6"/>
      <c r="VLO121" s="6"/>
      <c r="VLP121" s="6"/>
      <c r="VLQ121" s="6"/>
      <c r="VLR121" s="6"/>
      <c r="VLS121" s="6"/>
      <c r="VLT121" s="6"/>
      <c r="VLU121" s="6"/>
      <c r="VLV121" s="6"/>
      <c r="VLW121" s="6"/>
      <c r="VLX121" s="6"/>
      <c r="VLY121" s="6"/>
      <c r="VLZ121" s="6"/>
      <c r="VMA121" s="6"/>
      <c r="VMB121" s="6"/>
      <c r="VMC121" s="6"/>
      <c r="VMD121" s="6"/>
      <c r="VME121" s="6"/>
      <c r="VMF121" s="6"/>
      <c r="VMG121" s="6"/>
      <c r="VMH121" s="6"/>
      <c r="VMI121" s="6"/>
      <c r="VMJ121" s="6"/>
      <c r="VMK121" s="6"/>
      <c r="VML121" s="6"/>
      <c r="VMM121" s="6"/>
      <c r="VMN121" s="6"/>
      <c r="VMO121" s="6"/>
      <c r="VMP121" s="6"/>
      <c r="VMQ121" s="6"/>
      <c r="VMR121" s="6"/>
      <c r="VMS121" s="6"/>
      <c r="VMT121" s="6"/>
      <c r="VMU121" s="6"/>
      <c r="VMV121" s="6"/>
      <c r="VMW121" s="6"/>
      <c r="VMX121" s="6"/>
      <c r="VMY121" s="6"/>
      <c r="VMZ121" s="6"/>
      <c r="VNA121" s="6"/>
      <c r="VNB121" s="6"/>
      <c r="VNC121" s="6"/>
      <c r="VND121" s="6"/>
      <c r="VNE121" s="6"/>
      <c r="VNF121" s="6"/>
      <c r="VNG121" s="6"/>
      <c r="VNH121" s="6"/>
      <c r="VNI121" s="6"/>
      <c r="VNJ121" s="6"/>
      <c r="VNK121" s="6"/>
      <c r="VNL121" s="6"/>
      <c r="VNM121" s="6"/>
      <c r="VNN121" s="6"/>
      <c r="VNO121" s="6"/>
      <c r="VNP121" s="6"/>
      <c r="VNQ121" s="6"/>
      <c r="VNR121" s="6"/>
      <c r="VNS121" s="6"/>
      <c r="VNT121" s="6"/>
      <c r="VNU121" s="6"/>
      <c r="VNV121" s="6"/>
      <c r="VNW121" s="6"/>
      <c r="VNX121" s="6"/>
      <c r="VNY121" s="6"/>
      <c r="VNZ121" s="6"/>
      <c r="VOA121" s="6"/>
      <c r="VOB121" s="6"/>
      <c r="VOC121" s="6"/>
      <c r="VOD121" s="6"/>
      <c r="VOE121" s="6"/>
      <c r="VOF121" s="6"/>
      <c r="VOG121" s="6"/>
      <c r="VOH121" s="6"/>
      <c r="VOI121" s="6"/>
      <c r="VOJ121" s="6"/>
      <c r="VOK121" s="6"/>
      <c r="VOL121" s="6"/>
      <c r="VOM121" s="6"/>
      <c r="VON121" s="6"/>
      <c r="VOO121" s="6"/>
      <c r="VOP121" s="6"/>
      <c r="VOQ121" s="6"/>
      <c r="VOR121" s="6"/>
      <c r="VOS121" s="6"/>
      <c r="VOT121" s="6"/>
      <c r="VOU121" s="6"/>
      <c r="VOV121" s="6"/>
      <c r="VOW121" s="6"/>
      <c r="VOX121" s="6"/>
      <c r="VOY121" s="6"/>
      <c r="VOZ121" s="6"/>
      <c r="VPA121" s="6"/>
      <c r="VPB121" s="6"/>
      <c r="VPC121" s="6"/>
      <c r="VPD121" s="6"/>
      <c r="VPE121" s="6"/>
      <c r="VPF121" s="6"/>
      <c r="VPG121" s="6"/>
      <c r="VPH121" s="6"/>
      <c r="VPI121" s="6"/>
      <c r="VPJ121" s="6"/>
      <c r="VPK121" s="6"/>
      <c r="VPL121" s="6"/>
      <c r="VPM121" s="6"/>
      <c r="VPN121" s="6"/>
      <c r="VPO121" s="6"/>
      <c r="VPP121" s="6"/>
      <c r="VPQ121" s="6"/>
      <c r="VPR121" s="6"/>
      <c r="VPS121" s="6"/>
      <c r="VPT121" s="6"/>
      <c r="VPU121" s="6"/>
      <c r="VPV121" s="6"/>
      <c r="VPW121" s="6"/>
      <c r="VPX121" s="6"/>
      <c r="VPY121" s="6"/>
      <c r="VPZ121" s="6"/>
      <c r="VQA121" s="6"/>
      <c r="VQB121" s="6"/>
      <c r="VQC121" s="6"/>
      <c r="VQD121" s="6"/>
      <c r="VQE121" s="6"/>
      <c r="VQF121" s="6"/>
      <c r="VQG121" s="6"/>
      <c r="VQH121" s="6"/>
      <c r="VQI121" s="6"/>
      <c r="VQJ121" s="6"/>
      <c r="VQK121" s="6"/>
      <c r="VQL121" s="6"/>
      <c r="VQM121" s="6"/>
      <c r="VQN121" s="6"/>
      <c r="VQO121" s="6"/>
      <c r="VQP121" s="6"/>
      <c r="VQQ121" s="6"/>
      <c r="VQR121" s="6"/>
      <c r="VQS121" s="6"/>
      <c r="VQT121" s="6"/>
      <c r="VQU121" s="6"/>
      <c r="VQV121" s="6"/>
      <c r="VQW121" s="6"/>
      <c r="VQX121" s="6"/>
      <c r="VQY121" s="6"/>
      <c r="VQZ121" s="6"/>
      <c r="VRA121" s="6"/>
      <c r="VRB121" s="6"/>
      <c r="VRC121" s="6"/>
      <c r="VRD121" s="6"/>
      <c r="VRE121" s="6"/>
      <c r="VRF121" s="6"/>
      <c r="VRG121" s="6"/>
      <c r="VRH121" s="6"/>
      <c r="VRI121" s="6"/>
      <c r="VRJ121" s="6"/>
      <c r="VRK121" s="6"/>
      <c r="VRL121" s="6"/>
      <c r="VRM121" s="6"/>
      <c r="VRN121" s="6"/>
      <c r="VRO121" s="6"/>
      <c r="VRP121" s="6"/>
      <c r="VRQ121" s="6"/>
      <c r="VRR121" s="6"/>
      <c r="VRS121" s="6"/>
      <c r="VRT121" s="6"/>
      <c r="VRU121" s="6"/>
      <c r="VRV121" s="6"/>
      <c r="VRW121" s="6"/>
      <c r="VRX121" s="6"/>
      <c r="VRY121" s="6"/>
      <c r="VRZ121" s="6"/>
      <c r="VSA121" s="6"/>
      <c r="VSB121" s="6"/>
      <c r="VSC121" s="6"/>
      <c r="VSD121" s="6"/>
      <c r="VSE121" s="6"/>
      <c r="VSF121" s="6"/>
      <c r="VSG121" s="6"/>
      <c r="VSH121" s="6"/>
      <c r="VSI121" s="6"/>
      <c r="VSJ121" s="6"/>
      <c r="VSK121" s="6"/>
      <c r="VSL121" s="6"/>
      <c r="VSM121" s="6"/>
      <c r="VSN121" s="6"/>
      <c r="VSO121" s="6"/>
      <c r="VSP121" s="6"/>
      <c r="VSQ121" s="6"/>
      <c r="VSR121" s="6"/>
      <c r="VSS121" s="6"/>
      <c r="VST121" s="6"/>
      <c r="VSU121" s="6"/>
      <c r="VSV121" s="6"/>
      <c r="VSW121" s="6"/>
      <c r="VSX121" s="6"/>
      <c r="VSY121" s="6"/>
      <c r="VSZ121" s="6"/>
      <c r="VTA121" s="6"/>
      <c r="VTB121" s="6"/>
      <c r="VTC121" s="6"/>
      <c r="VTD121" s="6"/>
      <c r="VTE121" s="6"/>
      <c r="VTF121" s="6"/>
      <c r="VTG121" s="6"/>
      <c r="VTH121" s="6"/>
      <c r="VTI121" s="6"/>
      <c r="VTJ121" s="6"/>
      <c r="VTK121" s="6"/>
      <c r="VTL121" s="6"/>
      <c r="VTM121" s="6"/>
      <c r="VTN121" s="6"/>
      <c r="VTO121" s="6"/>
      <c r="VTP121" s="6"/>
      <c r="VTQ121" s="6"/>
      <c r="VTR121" s="6"/>
      <c r="VTS121" s="6"/>
      <c r="VTT121" s="6"/>
      <c r="VTU121" s="6"/>
      <c r="VTV121" s="6"/>
      <c r="VTW121" s="6"/>
      <c r="VTX121" s="6"/>
      <c r="VTY121" s="6"/>
      <c r="VTZ121" s="6"/>
      <c r="VUA121" s="6"/>
      <c r="VUB121" s="6"/>
      <c r="VUC121" s="6"/>
      <c r="VUD121" s="6"/>
      <c r="VUE121" s="6"/>
      <c r="VUF121" s="6"/>
      <c r="VUG121" s="6"/>
      <c r="VUH121" s="6"/>
      <c r="VUI121" s="6"/>
      <c r="VUJ121" s="6"/>
      <c r="VUK121" s="6"/>
      <c r="VUL121" s="6"/>
      <c r="VUM121" s="6"/>
      <c r="VUN121" s="6"/>
      <c r="VUO121" s="6"/>
      <c r="VUP121" s="6"/>
      <c r="VUQ121" s="6"/>
      <c r="VUR121" s="6"/>
      <c r="VUS121" s="6"/>
      <c r="VUT121" s="6"/>
      <c r="VUU121" s="6"/>
      <c r="VUV121" s="6"/>
      <c r="VUW121" s="6"/>
      <c r="VUX121" s="6"/>
      <c r="VUY121" s="6"/>
      <c r="VUZ121" s="6"/>
      <c r="VVA121" s="6"/>
      <c r="VVB121" s="6"/>
      <c r="VVC121" s="6"/>
      <c r="VVD121" s="6"/>
      <c r="VVE121" s="6"/>
      <c r="VVF121" s="6"/>
      <c r="VVG121" s="6"/>
      <c r="VVH121" s="6"/>
      <c r="VVI121" s="6"/>
      <c r="VVJ121" s="6"/>
      <c r="VVK121" s="6"/>
      <c r="VVL121" s="6"/>
      <c r="VVM121" s="6"/>
      <c r="VVN121" s="6"/>
      <c r="VVO121" s="6"/>
      <c r="VVP121" s="6"/>
      <c r="VVQ121" s="6"/>
      <c r="VVR121" s="6"/>
      <c r="VVS121" s="6"/>
      <c r="VVT121" s="6"/>
      <c r="VVU121" s="6"/>
      <c r="VVV121" s="6"/>
      <c r="VVW121" s="6"/>
      <c r="VVX121" s="6"/>
      <c r="VVY121" s="6"/>
      <c r="VVZ121" s="6"/>
      <c r="VWA121" s="6"/>
      <c r="VWB121" s="6"/>
      <c r="VWC121" s="6"/>
      <c r="VWD121" s="6"/>
      <c r="VWE121" s="6"/>
      <c r="VWF121" s="6"/>
      <c r="VWG121" s="6"/>
      <c r="VWH121" s="6"/>
      <c r="VWI121" s="6"/>
      <c r="VWJ121" s="6"/>
      <c r="VWK121" s="6"/>
      <c r="VWL121" s="6"/>
      <c r="VWM121" s="6"/>
      <c r="VWN121" s="6"/>
      <c r="VWO121" s="6"/>
      <c r="VWP121" s="6"/>
      <c r="VWQ121" s="6"/>
      <c r="VWR121" s="6"/>
      <c r="VWS121" s="6"/>
      <c r="VWT121" s="6"/>
      <c r="VWU121" s="6"/>
      <c r="VWV121" s="6"/>
      <c r="VWW121" s="6"/>
      <c r="VWX121" s="6"/>
      <c r="VWY121" s="6"/>
      <c r="VWZ121" s="6"/>
      <c r="VXA121" s="6"/>
      <c r="VXB121" s="6"/>
      <c r="VXC121" s="6"/>
      <c r="VXD121" s="6"/>
      <c r="VXE121" s="6"/>
      <c r="VXF121" s="6"/>
      <c r="VXG121" s="6"/>
      <c r="VXH121" s="6"/>
      <c r="VXI121" s="6"/>
      <c r="VXJ121" s="6"/>
      <c r="VXK121" s="6"/>
      <c r="VXL121" s="6"/>
      <c r="VXM121" s="6"/>
      <c r="VXN121" s="6"/>
      <c r="VXO121" s="6"/>
      <c r="VXP121" s="6"/>
      <c r="VXQ121" s="6"/>
      <c r="VXR121" s="6"/>
      <c r="VXS121" s="6"/>
      <c r="VXT121" s="6"/>
      <c r="VXU121" s="6"/>
      <c r="VXV121" s="6"/>
      <c r="VXW121" s="6"/>
      <c r="VXX121" s="6"/>
      <c r="VXY121" s="6"/>
      <c r="VXZ121" s="6"/>
      <c r="VYA121" s="6"/>
      <c r="VYB121" s="6"/>
      <c r="VYC121" s="6"/>
      <c r="VYD121" s="6"/>
      <c r="VYE121" s="6"/>
      <c r="VYF121" s="6"/>
      <c r="VYG121" s="6"/>
      <c r="VYH121" s="6"/>
      <c r="VYI121" s="6"/>
      <c r="VYJ121" s="6"/>
      <c r="VYK121" s="6"/>
      <c r="VYL121" s="6"/>
      <c r="VYM121" s="6"/>
      <c r="VYN121" s="6"/>
      <c r="VYO121" s="6"/>
      <c r="VYP121" s="6"/>
      <c r="VYQ121" s="6"/>
      <c r="VYR121" s="6"/>
      <c r="VYS121" s="6"/>
      <c r="VYT121" s="6"/>
      <c r="VYU121" s="6"/>
      <c r="VYV121" s="6"/>
      <c r="VYW121" s="6"/>
      <c r="VYX121" s="6"/>
      <c r="VYY121" s="6"/>
      <c r="VYZ121" s="6"/>
      <c r="VZA121" s="6"/>
      <c r="VZB121" s="6"/>
      <c r="VZC121" s="6"/>
      <c r="VZD121" s="6"/>
      <c r="VZE121" s="6"/>
      <c r="VZF121" s="6"/>
      <c r="VZG121" s="6"/>
      <c r="VZH121" s="6"/>
      <c r="VZI121" s="6"/>
      <c r="VZJ121" s="6"/>
      <c r="VZK121" s="6"/>
      <c r="VZL121" s="6"/>
      <c r="VZM121" s="6"/>
      <c r="VZN121" s="6"/>
      <c r="VZO121" s="6"/>
      <c r="VZP121" s="6"/>
      <c r="VZQ121" s="6"/>
      <c r="VZR121" s="6"/>
      <c r="VZS121" s="6"/>
      <c r="VZT121" s="6"/>
      <c r="VZU121" s="6"/>
      <c r="VZV121" s="6"/>
      <c r="VZW121" s="6"/>
      <c r="VZX121" s="6"/>
      <c r="VZY121" s="6"/>
      <c r="VZZ121" s="6"/>
      <c r="WAA121" s="6"/>
      <c r="WAB121" s="6"/>
      <c r="WAC121" s="6"/>
      <c r="WAD121" s="6"/>
      <c r="WAE121" s="6"/>
      <c r="WAF121" s="6"/>
      <c r="WAG121" s="6"/>
      <c r="WAH121" s="6"/>
      <c r="WAI121" s="6"/>
      <c r="WAJ121" s="6"/>
      <c r="WAK121" s="6"/>
      <c r="WAL121" s="6"/>
      <c r="WAM121" s="6"/>
      <c r="WAN121" s="6"/>
      <c r="WAO121" s="6"/>
      <c r="WAP121" s="6"/>
      <c r="WAQ121" s="6"/>
      <c r="WAR121" s="6"/>
      <c r="WAS121" s="6"/>
      <c r="WAT121" s="6"/>
      <c r="WAU121" s="6"/>
      <c r="WAV121" s="6"/>
      <c r="WAW121" s="6"/>
      <c r="WAX121" s="6"/>
      <c r="WAY121" s="6"/>
      <c r="WAZ121" s="6"/>
      <c r="WBA121" s="6"/>
      <c r="WBB121" s="6"/>
      <c r="WBC121" s="6"/>
      <c r="WBD121" s="6"/>
      <c r="WBE121" s="6"/>
      <c r="WBF121" s="6"/>
      <c r="WBG121" s="6"/>
      <c r="WBH121" s="6"/>
      <c r="WBI121" s="6"/>
      <c r="WBJ121" s="6"/>
      <c r="WBK121" s="6"/>
      <c r="WBL121" s="6"/>
      <c r="WBM121" s="6"/>
      <c r="WBN121" s="6"/>
      <c r="WBO121" s="6"/>
      <c r="WBP121" s="6"/>
      <c r="WBQ121" s="6"/>
      <c r="WBR121" s="6"/>
      <c r="WBS121" s="6"/>
      <c r="WBT121" s="6"/>
      <c r="WBU121" s="6"/>
      <c r="WBV121" s="6"/>
      <c r="WBW121" s="6"/>
      <c r="WBX121" s="6"/>
      <c r="WBY121" s="6"/>
      <c r="WBZ121" s="6"/>
      <c r="WCA121" s="6"/>
      <c r="WCB121" s="6"/>
      <c r="WCC121" s="6"/>
      <c r="WCD121" s="6"/>
      <c r="WCE121" s="6"/>
      <c r="WCF121" s="6"/>
      <c r="WCG121" s="6"/>
      <c r="WCH121" s="6"/>
      <c r="WCI121" s="6"/>
      <c r="WCJ121" s="6"/>
      <c r="WCK121" s="6"/>
      <c r="WCL121" s="6"/>
      <c r="WCM121" s="6"/>
      <c r="WCN121" s="6"/>
      <c r="WCO121" s="6"/>
      <c r="WCP121" s="6"/>
      <c r="WCQ121" s="6"/>
      <c r="WCR121" s="6"/>
      <c r="WCS121" s="6"/>
      <c r="WCT121" s="6"/>
      <c r="WCU121" s="6"/>
      <c r="WCV121" s="6"/>
      <c r="WCW121" s="6"/>
      <c r="WCX121" s="6"/>
      <c r="WCY121" s="6"/>
      <c r="WCZ121" s="6"/>
      <c r="WDA121" s="6"/>
      <c r="WDB121" s="6"/>
      <c r="WDC121" s="6"/>
      <c r="WDD121" s="6"/>
      <c r="WDE121" s="6"/>
      <c r="WDF121" s="6"/>
      <c r="WDG121" s="6"/>
      <c r="WDH121" s="6"/>
      <c r="WDI121" s="6"/>
      <c r="WDJ121" s="6"/>
      <c r="WDK121" s="6"/>
      <c r="WDL121" s="6"/>
      <c r="WDM121" s="6"/>
      <c r="WDN121" s="6"/>
      <c r="WDO121" s="6"/>
      <c r="WDP121" s="6"/>
      <c r="WDQ121" s="6"/>
      <c r="WDR121" s="6"/>
      <c r="WDS121" s="6"/>
      <c r="WDT121" s="6"/>
      <c r="WDU121" s="6"/>
      <c r="WDV121" s="6"/>
      <c r="WDW121" s="6"/>
      <c r="WDX121" s="6"/>
      <c r="WDY121" s="6"/>
      <c r="WDZ121" s="6"/>
      <c r="WEA121" s="6"/>
      <c r="WEB121" s="6"/>
      <c r="WEC121" s="6"/>
      <c r="WED121" s="6"/>
      <c r="WEE121" s="6"/>
      <c r="WEF121" s="6"/>
      <c r="WEG121" s="6"/>
      <c r="WEH121" s="6"/>
      <c r="WEI121" s="6"/>
      <c r="WEJ121" s="6"/>
      <c r="WEK121" s="6"/>
      <c r="WEL121" s="6"/>
      <c r="WEM121" s="6"/>
      <c r="WEN121" s="6"/>
      <c r="WEO121" s="6"/>
      <c r="WEP121" s="6"/>
      <c r="WEQ121" s="6"/>
      <c r="WER121" s="6"/>
      <c r="WES121" s="6"/>
      <c r="WET121" s="6"/>
      <c r="WEU121" s="6"/>
      <c r="WEV121" s="6"/>
      <c r="WEW121" s="6"/>
      <c r="WEX121" s="6"/>
      <c r="WEY121" s="6"/>
      <c r="WEZ121" s="6"/>
      <c r="WFA121" s="6"/>
      <c r="WFB121" s="6"/>
      <c r="WFC121" s="6"/>
      <c r="WFD121" s="6"/>
      <c r="WFE121" s="6"/>
      <c r="WFF121" s="6"/>
      <c r="WFG121" s="6"/>
      <c r="WFH121" s="6"/>
      <c r="WFI121" s="6"/>
      <c r="WFJ121" s="6"/>
      <c r="WFK121" s="6"/>
      <c r="WFL121" s="6"/>
      <c r="WFM121" s="6"/>
      <c r="WFN121" s="6"/>
      <c r="WFO121" s="6"/>
      <c r="WFP121" s="6"/>
      <c r="WFQ121" s="6"/>
      <c r="WFR121" s="6"/>
      <c r="WFS121" s="6"/>
      <c r="WFT121" s="6"/>
      <c r="WFU121" s="6"/>
      <c r="WFV121" s="6"/>
      <c r="WFW121" s="6"/>
      <c r="WFX121" s="6"/>
      <c r="WFY121" s="6"/>
      <c r="WFZ121" s="6"/>
      <c r="WGA121" s="6"/>
      <c r="WGB121" s="6"/>
      <c r="WGC121" s="6"/>
      <c r="WGD121" s="6"/>
      <c r="WGE121" s="6"/>
      <c r="WGF121" s="6"/>
      <c r="WGG121" s="6"/>
      <c r="WGH121" s="6"/>
      <c r="WGI121" s="6"/>
      <c r="WGJ121" s="6"/>
      <c r="WGK121" s="6"/>
      <c r="WGL121" s="6"/>
      <c r="WGM121" s="6"/>
      <c r="WGN121" s="6"/>
      <c r="WGO121" s="6"/>
      <c r="WGP121" s="6"/>
      <c r="WGQ121" s="6"/>
      <c r="WGR121" s="6"/>
      <c r="WGS121" s="6"/>
      <c r="WGT121" s="6"/>
      <c r="WGU121" s="6"/>
      <c r="WGV121" s="6"/>
      <c r="WGW121" s="6"/>
      <c r="WGX121" s="6"/>
      <c r="WGY121" s="6"/>
      <c r="WGZ121" s="6"/>
      <c r="WHA121" s="6"/>
      <c r="WHB121" s="6"/>
      <c r="WHC121" s="6"/>
      <c r="WHD121" s="6"/>
      <c r="WHE121" s="6"/>
      <c r="WHF121" s="6"/>
      <c r="WHG121" s="6"/>
      <c r="WHH121" s="6"/>
      <c r="WHI121" s="6"/>
      <c r="WHJ121" s="6"/>
      <c r="WHK121" s="6"/>
      <c r="WHL121" s="6"/>
      <c r="WHM121" s="6"/>
      <c r="WHN121" s="6"/>
      <c r="WHO121" s="6"/>
      <c r="WHP121" s="6"/>
      <c r="WHQ121" s="6"/>
      <c r="WHR121" s="6"/>
      <c r="WHS121" s="6"/>
      <c r="WHT121" s="6"/>
      <c r="WHU121" s="6"/>
      <c r="WHV121" s="6"/>
      <c r="WHW121" s="6"/>
      <c r="WHX121" s="6"/>
      <c r="WHY121" s="6"/>
      <c r="WHZ121" s="6"/>
      <c r="WIA121" s="6"/>
      <c r="WIB121" s="6"/>
      <c r="WIC121" s="6"/>
      <c r="WID121" s="6"/>
      <c r="WIE121" s="6"/>
      <c r="WIF121" s="6"/>
      <c r="WIG121" s="6"/>
      <c r="WIH121" s="6"/>
      <c r="WII121" s="6"/>
      <c r="WIJ121" s="6"/>
      <c r="WIK121" s="6"/>
      <c r="WIL121" s="6"/>
      <c r="WIM121" s="6"/>
      <c r="WIN121" s="6"/>
      <c r="WIO121" s="6"/>
      <c r="WIP121" s="6"/>
      <c r="WIQ121" s="6"/>
      <c r="WIR121" s="6"/>
      <c r="WIS121" s="6"/>
      <c r="WIT121" s="6"/>
      <c r="WIU121" s="6"/>
      <c r="WIV121" s="6"/>
      <c r="WIW121" s="6"/>
      <c r="WIX121" s="6"/>
      <c r="WIY121" s="6"/>
      <c r="WIZ121" s="6"/>
      <c r="WJA121" s="6"/>
      <c r="WJB121" s="6"/>
      <c r="WJC121" s="6"/>
      <c r="WJD121" s="6"/>
      <c r="WJE121" s="6"/>
      <c r="WJF121" s="6"/>
      <c r="WJG121" s="6"/>
      <c r="WJH121" s="6"/>
      <c r="WJI121" s="6"/>
      <c r="WJJ121" s="6"/>
      <c r="WJK121" s="6"/>
      <c r="WJL121" s="6"/>
      <c r="WJM121" s="6"/>
      <c r="WJN121" s="6"/>
      <c r="WJO121" s="6"/>
      <c r="WJP121" s="6"/>
      <c r="WJQ121" s="6"/>
      <c r="WJR121" s="6"/>
      <c r="WJS121" s="6"/>
      <c r="WJT121" s="6"/>
      <c r="WJU121" s="6"/>
      <c r="WJV121" s="6"/>
      <c r="WJW121" s="6"/>
      <c r="WJX121" s="6"/>
      <c r="WJY121" s="6"/>
      <c r="WJZ121" s="6"/>
      <c r="WKA121" s="6"/>
      <c r="WKB121" s="6"/>
      <c r="WKC121" s="6"/>
      <c r="WKD121" s="6"/>
      <c r="WKE121" s="6"/>
      <c r="WKF121" s="6"/>
      <c r="WKG121" s="6"/>
      <c r="WKH121" s="6"/>
      <c r="WKI121" s="6"/>
      <c r="WKJ121" s="6"/>
      <c r="WKK121" s="6"/>
      <c r="WKL121" s="6"/>
      <c r="WKM121" s="6"/>
      <c r="WKN121" s="6"/>
      <c r="WKO121" s="6"/>
      <c r="WKP121" s="6"/>
      <c r="WKQ121" s="6"/>
      <c r="WKR121" s="6"/>
      <c r="WKS121" s="6"/>
      <c r="WKT121" s="6"/>
      <c r="WKU121" s="6"/>
      <c r="WKV121" s="6"/>
      <c r="WKW121" s="6"/>
      <c r="WKX121" s="6"/>
      <c r="WKY121" s="6"/>
      <c r="WKZ121" s="6"/>
      <c r="WLA121" s="6"/>
      <c r="WLB121" s="6"/>
      <c r="WLC121" s="6"/>
      <c r="WLD121" s="6"/>
      <c r="WLE121" s="6"/>
      <c r="WLF121" s="6"/>
      <c r="WLG121" s="6"/>
      <c r="WLH121" s="6"/>
      <c r="WLI121" s="6"/>
      <c r="WLJ121" s="6"/>
      <c r="WLK121" s="6"/>
      <c r="WLL121" s="6"/>
      <c r="WLM121" s="6"/>
      <c r="WLN121" s="6"/>
      <c r="WLO121" s="6"/>
      <c r="WLP121" s="6"/>
      <c r="WLQ121" s="6"/>
      <c r="WLR121" s="6"/>
      <c r="WLS121" s="6"/>
      <c r="WLT121" s="6"/>
      <c r="WLU121" s="6"/>
      <c r="WLV121" s="6"/>
      <c r="WLW121" s="6"/>
      <c r="WLX121" s="6"/>
      <c r="WLY121" s="6"/>
      <c r="WLZ121" s="6"/>
      <c r="WMA121" s="6"/>
      <c r="WMB121" s="6"/>
      <c r="WMC121" s="6"/>
      <c r="WMD121" s="6"/>
      <c r="WME121" s="6"/>
      <c r="WMF121" s="6"/>
      <c r="WMG121" s="6"/>
      <c r="WMH121" s="6"/>
      <c r="WMI121" s="6"/>
      <c r="WMJ121" s="6"/>
      <c r="WMK121" s="6"/>
      <c r="WML121" s="6"/>
      <c r="WMM121" s="6"/>
      <c r="WMN121" s="6"/>
      <c r="WMO121" s="6"/>
      <c r="WMP121" s="6"/>
      <c r="WMQ121" s="6"/>
      <c r="WMR121" s="6"/>
      <c r="WMS121" s="6"/>
      <c r="WMT121" s="6"/>
      <c r="WMU121" s="6"/>
      <c r="WMV121" s="6"/>
      <c r="WMW121" s="6"/>
      <c r="WMX121" s="6"/>
      <c r="WMY121" s="6"/>
      <c r="WMZ121" s="6"/>
      <c r="WNA121" s="6"/>
      <c r="WNB121" s="6"/>
      <c r="WNC121" s="6"/>
      <c r="WND121" s="6"/>
      <c r="WNE121" s="6"/>
      <c r="WNF121" s="6"/>
      <c r="WNG121" s="6"/>
      <c r="WNH121" s="6"/>
      <c r="WNI121" s="6"/>
      <c r="WNJ121" s="6"/>
      <c r="WNK121" s="6"/>
      <c r="WNL121" s="6"/>
      <c r="WNM121" s="6"/>
      <c r="WNN121" s="6"/>
      <c r="WNO121" s="6"/>
      <c r="WNP121" s="6"/>
      <c r="WNQ121" s="6"/>
      <c r="WNR121" s="6"/>
      <c r="WNS121" s="6"/>
      <c r="WNT121" s="6"/>
      <c r="WNU121" s="6"/>
      <c r="WNV121" s="6"/>
      <c r="WNW121" s="6"/>
      <c r="WNX121" s="6"/>
      <c r="WNY121" s="6"/>
      <c r="WNZ121" s="6"/>
      <c r="WOA121" s="6"/>
      <c r="WOB121" s="6"/>
      <c r="WOC121" s="6"/>
      <c r="WOD121" s="6"/>
      <c r="WOE121" s="6"/>
      <c r="WOF121" s="6"/>
      <c r="WOG121" s="6"/>
      <c r="WOH121" s="6"/>
      <c r="WOI121" s="6"/>
      <c r="WOJ121" s="6"/>
      <c r="WOK121" s="6"/>
      <c r="WOL121" s="6"/>
      <c r="WOM121" s="6"/>
      <c r="WON121" s="6"/>
      <c r="WOO121" s="6"/>
      <c r="WOP121" s="6"/>
      <c r="WOQ121" s="6"/>
      <c r="WOR121" s="6"/>
      <c r="WOS121" s="6"/>
      <c r="WOT121" s="6"/>
      <c r="WOU121" s="6"/>
      <c r="WOV121" s="6"/>
      <c r="WOW121" s="6"/>
      <c r="WOX121" s="6"/>
      <c r="WOY121" s="6"/>
      <c r="WOZ121" s="6"/>
      <c r="WPA121" s="6"/>
      <c r="WPB121" s="6"/>
      <c r="WPC121" s="6"/>
      <c r="WPD121" s="6"/>
      <c r="WPE121" s="6"/>
      <c r="WPF121" s="6"/>
      <c r="WPG121" s="6"/>
      <c r="WPH121" s="6"/>
      <c r="WPI121" s="6"/>
      <c r="WPJ121" s="6"/>
      <c r="WPK121" s="6"/>
      <c r="WPL121" s="6"/>
      <c r="WPM121" s="6"/>
      <c r="WPN121" s="6"/>
      <c r="WPO121" s="6"/>
      <c r="WPP121" s="6"/>
      <c r="WPQ121" s="6"/>
      <c r="WPR121" s="6"/>
      <c r="WPS121" s="6"/>
      <c r="WPT121" s="6"/>
      <c r="WPU121" s="6"/>
      <c r="WPV121" s="6"/>
      <c r="WPW121" s="6"/>
      <c r="WPX121" s="6"/>
      <c r="WPY121" s="6"/>
      <c r="WPZ121" s="6"/>
      <c r="WQA121" s="6"/>
      <c r="WQB121" s="6"/>
      <c r="WQC121" s="6"/>
      <c r="WQD121" s="6"/>
      <c r="WQE121" s="6"/>
      <c r="WQF121" s="6"/>
      <c r="WQG121" s="6"/>
      <c r="WQH121" s="6"/>
      <c r="WQI121" s="6"/>
      <c r="WQJ121" s="6"/>
      <c r="WQK121" s="6"/>
      <c r="WQL121" s="6"/>
      <c r="WQM121" s="6"/>
      <c r="WQN121" s="6"/>
      <c r="WQO121" s="6"/>
      <c r="WQP121" s="6"/>
      <c r="WQQ121" s="6"/>
      <c r="WQR121" s="6"/>
      <c r="WQS121" s="6"/>
      <c r="WQT121" s="6"/>
      <c r="WQU121" s="6"/>
      <c r="WQV121" s="6"/>
      <c r="WQW121" s="6"/>
      <c r="WQX121" s="6"/>
      <c r="WQY121" s="6"/>
      <c r="WQZ121" s="6"/>
      <c r="WRA121" s="6"/>
      <c r="WRB121" s="6"/>
      <c r="WRC121" s="6"/>
      <c r="WRD121" s="6"/>
      <c r="WRE121" s="6"/>
      <c r="WRF121" s="6"/>
      <c r="WRG121" s="6"/>
      <c r="WRH121" s="6"/>
      <c r="WRI121" s="6"/>
      <c r="WRJ121" s="6"/>
      <c r="WRK121" s="6"/>
      <c r="WRL121" s="6"/>
      <c r="WRM121" s="6"/>
      <c r="WRN121" s="6"/>
      <c r="WRO121" s="6"/>
      <c r="WRP121" s="6"/>
      <c r="WRQ121" s="6"/>
      <c r="WRR121" s="6"/>
      <c r="WRS121" s="6"/>
      <c r="WRT121" s="6"/>
      <c r="WRU121" s="6"/>
      <c r="WRV121" s="6"/>
      <c r="WRW121" s="6"/>
      <c r="WRX121" s="6"/>
      <c r="WRY121" s="6"/>
      <c r="WRZ121" s="6"/>
      <c r="WSA121" s="6"/>
      <c r="WSB121" s="6"/>
      <c r="WSC121" s="6"/>
      <c r="WSD121" s="6"/>
      <c r="WSE121" s="6"/>
      <c r="WSF121" s="6"/>
      <c r="WSG121" s="6"/>
      <c r="WSH121" s="6"/>
      <c r="WSI121" s="6"/>
      <c r="WSJ121" s="6"/>
      <c r="WSK121" s="6"/>
      <c r="WSL121" s="6"/>
      <c r="WSM121" s="6"/>
      <c r="WSN121" s="6"/>
      <c r="WSO121" s="6"/>
      <c r="WSP121" s="6"/>
      <c r="WSQ121" s="6"/>
      <c r="WSR121" s="6"/>
      <c r="WSS121" s="6"/>
      <c r="WST121" s="6"/>
      <c r="WSU121" s="6"/>
      <c r="WSV121" s="6"/>
      <c r="WSW121" s="6"/>
      <c r="WSX121" s="6"/>
      <c r="WSY121" s="6"/>
      <c r="WSZ121" s="6"/>
      <c r="WTA121" s="6"/>
      <c r="WTB121" s="6"/>
      <c r="WTC121" s="6"/>
      <c r="WTD121" s="6"/>
      <c r="WTE121" s="6"/>
      <c r="WTF121" s="6"/>
      <c r="WTG121" s="6"/>
      <c r="WTH121" s="6"/>
      <c r="WTI121" s="6"/>
      <c r="WTJ121" s="6"/>
      <c r="WTK121" s="6"/>
      <c r="WTL121" s="6"/>
      <c r="WTM121" s="6"/>
      <c r="WTN121" s="6"/>
      <c r="WTO121" s="6"/>
      <c r="WTP121" s="6"/>
      <c r="WTQ121" s="6"/>
      <c r="WTR121" s="6"/>
      <c r="WTS121" s="6"/>
      <c r="WTT121" s="6"/>
      <c r="WTU121" s="6"/>
      <c r="WTV121" s="6"/>
      <c r="WTW121" s="6"/>
      <c r="WTX121" s="6"/>
      <c r="WTY121" s="6"/>
      <c r="WTZ121" s="6"/>
      <c r="WUA121" s="6"/>
      <c r="WUB121" s="6"/>
      <c r="WUC121" s="6"/>
      <c r="WUD121" s="6"/>
      <c r="WUE121" s="6"/>
      <c r="WUF121" s="6"/>
      <c r="WUG121" s="6"/>
      <c r="WUH121" s="6"/>
      <c r="WUI121" s="6"/>
      <c r="WUJ121" s="6"/>
      <c r="WUK121" s="6"/>
      <c r="WUL121" s="6"/>
      <c r="WUM121" s="6"/>
      <c r="WUN121" s="6"/>
      <c r="WUO121" s="6"/>
      <c r="WUP121" s="6"/>
      <c r="WUQ121" s="6"/>
      <c r="WUR121" s="6"/>
      <c r="WUS121" s="6"/>
      <c r="WUT121" s="6"/>
      <c r="WUU121" s="6"/>
      <c r="WUV121" s="6"/>
      <c r="WUW121" s="6"/>
      <c r="WUX121" s="6"/>
      <c r="WUY121" s="6"/>
      <c r="WUZ121" s="6"/>
      <c r="WVA121" s="6"/>
      <c r="WVB121" s="6"/>
      <c r="WVC121" s="6"/>
      <c r="WVD121" s="6"/>
      <c r="WVE121" s="6"/>
      <c r="WVF121" s="6"/>
      <c r="WVG121" s="6"/>
      <c r="WVH121" s="6"/>
      <c r="WVI121" s="6"/>
      <c r="WVJ121" s="6"/>
      <c r="WVK121" s="6"/>
      <c r="WVL121" s="6"/>
      <c r="WVM121" s="6"/>
      <c r="WVN121" s="6"/>
      <c r="WVO121" s="6"/>
      <c r="WVP121" s="6"/>
      <c r="WVQ121" s="6"/>
      <c r="WVR121" s="6"/>
      <c r="WVS121" s="6"/>
      <c r="WVT121" s="6"/>
      <c r="WVU121" s="6"/>
      <c r="WVV121" s="6"/>
      <c r="WVW121" s="6"/>
      <c r="WVX121" s="6"/>
      <c r="WVY121" s="6"/>
      <c r="WVZ121" s="6"/>
      <c r="WWA121" s="6"/>
      <c r="WWB121" s="6"/>
      <c r="WWC121" s="6"/>
      <c r="WWD121" s="6"/>
      <c r="WWE121" s="6"/>
      <c r="WWF121" s="6"/>
      <c r="WWG121" s="6"/>
      <c r="WWH121" s="6"/>
      <c r="WWI121" s="6"/>
      <c r="WWJ121" s="6"/>
      <c r="WWK121" s="6"/>
      <c r="WWL121" s="6"/>
      <c r="WWM121" s="6"/>
      <c r="WWN121" s="6"/>
      <c r="WWO121" s="6"/>
      <c r="WWP121" s="6"/>
      <c r="WWQ121" s="6"/>
      <c r="WWR121" s="6"/>
      <c r="WWS121" s="6"/>
      <c r="WWT121" s="6"/>
      <c r="WWU121" s="6"/>
      <c r="WWV121" s="6"/>
      <c r="WWW121" s="6"/>
      <c r="WWX121" s="6"/>
      <c r="WWY121" s="6"/>
      <c r="WWZ121" s="6"/>
      <c r="WXA121" s="6"/>
      <c r="WXB121" s="6"/>
      <c r="WXC121" s="6"/>
      <c r="WXD121" s="6"/>
      <c r="WXE121" s="6"/>
      <c r="WXF121" s="6"/>
      <c r="WXG121" s="6"/>
      <c r="WXH121" s="6"/>
      <c r="WXI121" s="6"/>
      <c r="WXJ121" s="6"/>
      <c r="WXK121" s="6"/>
      <c r="WXL121" s="6"/>
      <c r="WXM121" s="6"/>
      <c r="WXN121" s="6"/>
      <c r="WXO121" s="6"/>
      <c r="WXP121" s="6"/>
      <c r="WXQ121" s="6"/>
      <c r="WXR121" s="6"/>
      <c r="WXS121" s="6"/>
      <c r="WXT121" s="6"/>
      <c r="WXU121" s="6"/>
      <c r="WXV121" s="6"/>
      <c r="WXW121" s="6"/>
      <c r="WXX121" s="6"/>
      <c r="WXY121" s="6"/>
      <c r="WXZ121" s="6"/>
      <c r="WYA121" s="6"/>
      <c r="WYB121" s="6"/>
      <c r="WYC121" s="6"/>
      <c r="WYD121" s="6"/>
      <c r="WYE121" s="6"/>
      <c r="WYF121" s="6"/>
      <c r="WYG121" s="6"/>
      <c r="WYH121" s="6"/>
      <c r="WYI121" s="6"/>
      <c r="WYJ121" s="6"/>
      <c r="WYK121" s="6"/>
      <c r="WYL121" s="6"/>
      <c r="WYM121" s="6"/>
      <c r="WYN121" s="6"/>
      <c r="WYO121" s="6"/>
      <c r="WYP121" s="6"/>
      <c r="WYQ121" s="6"/>
      <c r="WYR121" s="6"/>
      <c r="WYS121" s="6"/>
      <c r="WYT121" s="6"/>
      <c r="WYU121" s="6"/>
      <c r="WYV121" s="6"/>
      <c r="WYW121" s="6"/>
      <c r="WYX121" s="6"/>
      <c r="WYY121" s="6"/>
      <c r="WYZ121" s="6"/>
      <c r="WZA121" s="6"/>
      <c r="WZB121" s="6"/>
      <c r="WZC121" s="6"/>
      <c r="WZD121" s="6"/>
      <c r="WZE121" s="6"/>
      <c r="WZF121" s="6"/>
      <c r="WZG121" s="6"/>
      <c r="WZH121" s="6"/>
      <c r="WZI121" s="6"/>
      <c r="WZJ121" s="6"/>
      <c r="WZK121" s="6"/>
      <c r="WZL121" s="6"/>
      <c r="WZM121" s="6"/>
      <c r="WZN121" s="6"/>
      <c r="WZO121" s="6"/>
      <c r="WZP121" s="6"/>
      <c r="WZQ121" s="6"/>
      <c r="WZR121" s="6"/>
      <c r="WZS121" s="6"/>
      <c r="WZT121" s="6"/>
      <c r="WZU121" s="6"/>
      <c r="WZV121" s="6"/>
      <c r="WZW121" s="6"/>
      <c r="WZX121" s="6"/>
      <c r="WZY121" s="6"/>
      <c r="WZZ121" s="6"/>
      <c r="XAA121" s="6"/>
      <c r="XAB121" s="6"/>
      <c r="XAC121" s="6"/>
      <c r="XAD121" s="6"/>
      <c r="XAE121" s="6"/>
      <c r="XAF121" s="6"/>
      <c r="XAG121" s="6"/>
      <c r="XAH121" s="6"/>
      <c r="XAI121" s="6"/>
      <c r="XAJ121" s="6"/>
      <c r="XAK121" s="6"/>
      <c r="XAL121" s="6"/>
      <c r="XAM121" s="6"/>
      <c r="XAN121" s="6"/>
      <c r="XAO121" s="6"/>
      <c r="XAP121" s="6"/>
      <c r="XAQ121" s="6"/>
      <c r="XAR121" s="6"/>
      <c r="XAS121" s="6"/>
      <c r="XAT121" s="6"/>
      <c r="XAU121" s="6"/>
      <c r="XAV121" s="6"/>
      <c r="XAW121" s="6"/>
      <c r="XAX121" s="6"/>
      <c r="XAY121" s="6"/>
      <c r="XAZ121" s="6"/>
      <c r="XBA121" s="6"/>
      <c r="XBB121" s="6"/>
      <c r="XBC121" s="6"/>
      <c r="XBD121" s="6"/>
      <c r="XBE121" s="6"/>
      <c r="XBF121" s="6"/>
      <c r="XBG121" s="6"/>
      <c r="XBH121" s="6"/>
      <c r="XBI121" s="6"/>
      <c r="XBJ121" s="6"/>
      <c r="XBK121" s="6"/>
      <c r="XBL121" s="6"/>
      <c r="XBM121" s="6"/>
      <c r="XBN121" s="6"/>
      <c r="XBO121" s="6"/>
      <c r="XBP121" s="6"/>
      <c r="XBQ121" s="6"/>
      <c r="XBR121" s="6"/>
      <c r="XBS121" s="6"/>
      <c r="XBT121" s="6"/>
      <c r="XBU121" s="6"/>
      <c r="XBV121" s="6"/>
      <c r="XBW121" s="6"/>
      <c r="XBX121" s="6"/>
      <c r="XBY121" s="6"/>
      <c r="XBZ121" s="6"/>
      <c r="XCA121" s="6"/>
      <c r="XCB121" s="6"/>
      <c r="XCC121" s="6"/>
      <c r="XCD121" s="6"/>
      <c r="XCE121" s="6"/>
      <c r="XCF121" s="6"/>
      <c r="XCG121" s="6"/>
      <c r="XCH121" s="6"/>
      <c r="XCI121" s="6"/>
      <c r="XCJ121" s="6"/>
      <c r="XCK121" s="6"/>
      <c r="XCL121" s="6"/>
      <c r="XCM121" s="6"/>
      <c r="XCN121" s="6"/>
      <c r="XCO121" s="6"/>
      <c r="XCP121" s="6"/>
      <c r="XCQ121" s="6"/>
      <c r="XCR121" s="6"/>
      <c r="XCS121" s="6"/>
      <c r="XCT121" s="6"/>
      <c r="XCU121" s="6"/>
      <c r="XCV121" s="6"/>
      <c r="XCW121" s="6"/>
      <c r="XCX121" s="6"/>
      <c r="XCY121" s="6"/>
      <c r="XCZ121" s="6"/>
      <c r="XDA121" s="6"/>
      <c r="XDB121" s="6"/>
      <c r="XDC121" s="6"/>
      <c r="XDD121" s="6"/>
      <c r="XDE121" s="6"/>
      <c r="XDF121" s="6"/>
      <c r="XDG121" s="6"/>
      <c r="XDH121" s="6"/>
      <c r="XDI121" s="6"/>
      <c r="XDJ121" s="6"/>
      <c r="XDK121" s="6"/>
      <c r="XDL121" s="6"/>
      <c r="XDM121" s="6"/>
      <c r="XDN121" s="6"/>
      <c r="XDO121" s="6"/>
      <c r="XDP121" s="6"/>
      <c r="XDQ121" s="6"/>
      <c r="XDR121" s="6"/>
      <c r="XDS121" s="6"/>
      <c r="XDT121" s="6"/>
      <c r="XDU121" s="6"/>
      <c r="XDV121" s="6"/>
      <c r="XDW121" s="6"/>
      <c r="XDX121" s="6"/>
      <c r="XDY121" s="6"/>
      <c r="XDZ121" s="6"/>
      <c r="XEA121" s="6"/>
      <c r="XEB121" s="6"/>
      <c r="XEC121" s="6"/>
      <c r="XED121" s="6"/>
      <c r="XEE121" s="6"/>
      <c r="XEF121" s="6"/>
      <c r="XEG121" s="6"/>
      <c r="XEH121" s="6"/>
      <c r="XEI121" s="6"/>
      <c r="XEJ121" s="6"/>
      <c r="XEK121" s="6"/>
      <c r="XEL121" s="6"/>
      <c r="XEM121" s="6"/>
      <c r="XEN121" s="6"/>
      <c r="XEO121" s="6"/>
      <c r="XEP121" s="6"/>
      <c r="XEQ121" s="6"/>
      <c r="XER121" s="6"/>
      <c r="XES121" s="6"/>
      <c r="XET121" s="6"/>
      <c r="XEU121" s="6"/>
      <c r="XEV121" s="6"/>
      <c r="XEW121" s="6"/>
      <c r="XEX121" s="6"/>
      <c r="XEY121" s="6"/>
      <c r="XEZ121" s="6"/>
      <c r="XFA121" s="6"/>
      <c r="XFB121" s="6"/>
      <c r="XFC121" s="6"/>
      <c r="XFD121" s="6"/>
    </row>
    <row r="122" spans="1:16384" s="10" customFormat="1" ht="15" customHeight="1" x14ac:dyDescent="0.25">
      <c r="A122" s="58" t="s">
        <v>309</v>
      </c>
      <c r="B122" s="58">
        <f t="shared" ref="B122:Q136" si="2">B96</f>
        <v>0</v>
      </c>
      <c r="C122" s="62">
        <f t="shared" si="2"/>
        <v>2.3506</v>
      </c>
      <c r="D122" s="62">
        <f t="shared" si="2"/>
        <v>2.5752999999999999</v>
      </c>
      <c r="E122" s="62">
        <f t="shared" si="2"/>
        <v>2.7801999999999998</v>
      </c>
      <c r="F122" s="62">
        <f t="shared" si="2"/>
        <v>2.9331</v>
      </c>
      <c r="G122" s="62">
        <f t="shared" si="2"/>
        <v>3.1452</v>
      </c>
      <c r="H122" s="62">
        <f t="shared" si="2"/>
        <v>3.239655</v>
      </c>
      <c r="I122" s="62">
        <f t="shared" si="2"/>
        <v>3.3009840000000001</v>
      </c>
      <c r="J122" s="62">
        <f t="shared" si="2"/>
        <v>3.3742209999999999</v>
      </c>
      <c r="K122" s="62">
        <f t="shared" si="2"/>
        <v>3.4241670000000002</v>
      </c>
      <c r="L122" s="62">
        <f t="shared" si="2"/>
        <v>3.4581080000000002</v>
      </c>
      <c r="M122" s="62">
        <f t="shared" si="2"/>
        <v>3.5395099999999999</v>
      </c>
      <c r="N122" s="62">
        <f t="shared" si="2"/>
        <v>3.5844140000000002</v>
      </c>
      <c r="O122" s="62">
        <f t="shared" si="2"/>
        <v>3.649616</v>
      </c>
      <c r="P122" s="62">
        <f t="shared" si="2"/>
        <v>3.6760510000000002</v>
      </c>
      <c r="Q122" s="62">
        <f t="shared" si="2"/>
        <v>3.721457</v>
      </c>
      <c r="R122" s="62">
        <f t="shared" si="1"/>
        <v>3.7670729999999999</v>
      </c>
      <c r="S122" s="62">
        <f t="shared" si="1"/>
        <v>3.8010090000000001</v>
      </c>
      <c r="T122" s="62">
        <f t="shared" si="1"/>
        <v>3.794006</v>
      </c>
      <c r="U122" s="62">
        <f t="shared" si="1"/>
        <v>3.8187700000000002</v>
      </c>
      <c r="V122" s="62">
        <f t="shared" si="1"/>
        <v>3.8547539999999998</v>
      </c>
      <c r="W122" s="62">
        <f t="shared" si="1"/>
        <v>3.8642080000000001</v>
      </c>
      <c r="X122" s="62">
        <f t="shared" si="1"/>
        <v>3.9172690000000001</v>
      </c>
      <c r="Y122" s="62">
        <f t="shared" si="1"/>
        <v>3.9433720000000001</v>
      </c>
      <c r="Z122" s="62">
        <f t="shared" si="1"/>
        <v>3.9567410000000001</v>
      </c>
      <c r="AA122" s="62">
        <f t="shared" si="1"/>
        <v>3.984451</v>
      </c>
      <c r="AB122" s="62">
        <f t="shared" si="1"/>
        <v>4.0168059999999999</v>
      </c>
      <c r="AC122" s="62">
        <f t="shared" si="1"/>
        <v>4.009512</v>
      </c>
      <c r="AD122" s="62">
        <f t="shared" si="1"/>
        <v>4.034332</v>
      </c>
      <c r="AE122" s="62">
        <f t="shared" si="1"/>
        <v>4.0472320000000002</v>
      </c>
      <c r="AF122" s="62">
        <f t="shared" si="1"/>
        <v>4.0707820000000003</v>
      </c>
      <c r="AG122" s="62">
        <f t="shared" si="1"/>
        <v>4.0935550000000003</v>
      </c>
      <c r="AH122" s="62">
        <f t="shared" si="1"/>
        <v>4.1407959999999999</v>
      </c>
      <c r="AI122" s="62">
        <f t="shared" si="1"/>
        <v>4.1461370000000004</v>
      </c>
      <c r="AJ122" s="62">
        <f t="shared" si="1"/>
        <v>4.1715900000000001</v>
      </c>
      <c r="AK122" s="60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  <c r="XEA122" s="6"/>
      <c r="XEB122" s="6"/>
      <c r="XEC122" s="6"/>
      <c r="XED122" s="6"/>
      <c r="XEE122" s="6"/>
      <c r="XEF122" s="6"/>
      <c r="XEG122" s="6"/>
      <c r="XEH122" s="6"/>
      <c r="XEI122" s="6"/>
      <c r="XEJ122" s="6"/>
      <c r="XEK122" s="6"/>
      <c r="XEL122" s="6"/>
      <c r="XEM122" s="6"/>
      <c r="XEN122" s="6"/>
      <c r="XEO122" s="6"/>
      <c r="XEP122" s="6"/>
      <c r="XEQ122" s="6"/>
      <c r="XER122" s="6"/>
      <c r="XES122" s="6"/>
      <c r="XET122" s="6"/>
      <c r="XEU122" s="6"/>
      <c r="XEV122" s="6"/>
      <c r="XEW122" s="6"/>
      <c r="XEX122" s="6"/>
      <c r="XEY122" s="6"/>
      <c r="XEZ122" s="6"/>
      <c r="XFA122" s="6"/>
      <c r="XFB122" s="6"/>
      <c r="XFC122" s="6"/>
      <c r="XFD122" s="6"/>
    </row>
    <row r="123" spans="1:16384" s="10" customFormat="1" ht="15" customHeight="1" x14ac:dyDescent="0.25">
      <c r="A123" s="58" t="s">
        <v>310</v>
      </c>
      <c r="B123" s="58">
        <f t="shared" si="2"/>
        <v>0</v>
      </c>
      <c r="C123" s="62">
        <f>C97+'Pipelines &amp; Military'!C66/10^3</f>
        <v>0.67348094499999989</v>
      </c>
      <c r="D123" s="62">
        <f>D97+'Pipelines &amp; Military'!D66/10^3</f>
        <v>0.69107706300000005</v>
      </c>
      <c r="E123" s="62">
        <f>E97+'Pipelines &amp; Military'!E66/10^3</f>
        <v>0.70885524899999997</v>
      </c>
      <c r="F123" s="62">
        <f>F97+'Pipelines &amp; Military'!F66/10^3</f>
        <v>0.72007504700000002</v>
      </c>
      <c r="G123" s="62">
        <f>G97+'Pipelines &amp; Military'!G66/10^3</f>
        <v>0.72234591300000006</v>
      </c>
      <c r="H123" s="62">
        <f>H97+'Pipelines &amp; Military'!H66/10^3</f>
        <v>0.72235349500000001</v>
      </c>
      <c r="I123" s="62">
        <f>I97+'Pipelines &amp; Military'!I66/10^3</f>
        <v>0.71311561300000004</v>
      </c>
      <c r="J123" s="62">
        <f>J97+'Pipelines &amp; Military'!J66/10^3</f>
        <v>0.70819485199999999</v>
      </c>
      <c r="K123" s="62">
        <f>K97+'Pipelines &amp; Military'!K66/10^3</f>
        <v>0.71056931199999995</v>
      </c>
      <c r="L123" s="62">
        <f>L97+'Pipelines &amp; Military'!L66/10^3</f>
        <v>0.71313208699999997</v>
      </c>
      <c r="M123" s="62">
        <f>M97+'Pipelines &amp; Military'!M66/10^3</f>
        <v>0.71542305300000009</v>
      </c>
      <c r="N123" s="62">
        <f>N97+'Pipelines &amp; Military'!N66/10^3</f>
        <v>0.72017563200000001</v>
      </c>
      <c r="O123" s="62">
        <f>O97+'Pipelines &amp; Military'!O66/10^3</f>
        <v>0.72274797999999996</v>
      </c>
      <c r="P123" s="62">
        <f>P97+'Pipelines &amp; Military'!P66/10^3</f>
        <v>0.72401056999999991</v>
      </c>
      <c r="Q123" s="62">
        <f>Q97+'Pipelines &amp; Military'!Q66/10^3</f>
        <v>0.72598984499999997</v>
      </c>
      <c r="R123" s="62">
        <f>R97+'Pipelines &amp; Military'!R66/10^3</f>
        <v>0.72810942199999995</v>
      </c>
      <c r="S123" s="62">
        <f>S97+'Pipelines &amp; Military'!S66/10^3</f>
        <v>0.729659956</v>
      </c>
      <c r="T123" s="62">
        <f>T97+'Pipelines &amp; Military'!T66/10^3</f>
        <v>0.73143015600000005</v>
      </c>
      <c r="U123" s="62">
        <f>U97+'Pipelines &amp; Military'!U66/10^3</f>
        <v>0.73319840199999997</v>
      </c>
      <c r="V123" s="62">
        <f>V97+'Pipelines &amp; Military'!V66/10^3</f>
        <v>0.73508730300000003</v>
      </c>
      <c r="W123" s="62">
        <f>W97+'Pipelines &amp; Military'!W66/10^3</f>
        <v>0.73712501799999997</v>
      </c>
      <c r="X123" s="62">
        <f>X97+'Pipelines &amp; Military'!X66/10^3</f>
        <v>0.73941551699999997</v>
      </c>
      <c r="Y123" s="62">
        <f>Y97+'Pipelines &amp; Military'!Y66/10^3</f>
        <v>0.74137940300000005</v>
      </c>
      <c r="Z123" s="62">
        <f>Z97+'Pipelines &amp; Military'!Z66/10^3</f>
        <v>0.74325452299999994</v>
      </c>
      <c r="AA123" s="62">
        <f>AA97+'Pipelines &amp; Military'!AA66/10^3</f>
        <v>0.74503448100000003</v>
      </c>
      <c r="AB123" s="62">
        <f>AB97+'Pipelines &amp; Military'!AB66/10^3</f>
        <v>0.74690706200000001</v>
      </c>
      <c r="AC123" s="62">
        <f>AC97+'Pipelines &amp; Military'!AC66/10^3</f>
        <v>0.74865599399999994</v>
      </c>
      <c r="AD123" s="62">
        <f>AD97+'Pipelines &amp; Military'!AD66/10^3</f>
        <v>0.75067793800000004</v>
      </c>
      <c r="AE123" s="62">
        <f>AE97+'Pipelines &amp; Military'!AE66/10^3</f>
        <v>0.75273071399999991</v>
      </c>
      <c r="AF123" s="62">
        <f>AF97+'Pipelines &amp; Military'!AF66/10^3</f>
        <v>0.754895015</v>
      </c>
      <c r="AG123" s="62">
        <f>AG97+'Pipelines &amp; Military'!AG66/10^3</f>
        <v>0.75705156600000001</v>
      </c>
      <c r="AH123" s="62">
        <f>AH97+'Pipelines &amp; Military'!AH66/10^3</f>
        <v>0.75937818500000009</v>
      </c>
      <c r="AI123" s="62">
        <f>AI97+'Pipelines &amp; Military'!AI66/10^3</f>
        <v>0.76099821200000006</v>
      </c>
      <c r="AJ123" s="62">
        <f>AJ97+'Pipelines &amp; Military'!AJ66/10^3</f>
        <v>0.762763152</v>
      </c>
      <c r="AK123" s="60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25">
      <c r="A124" s="58" t="s">
        <v>51</v>
      </c>
      <c r="B124" s="58">
        <f t="shared" si="2"/>
        <v>0</v>
      </c>
      <c r="C124" s="62">
        <f>C98+'Pipelines &amp; Military'!C68/10^3</f>
        <v>1.268046593</v>
      </c>
      <c r="D124" s="62">
        <f>D98+'Pipelines &amp; Military'!D68/10^3</f>
        <v>1.3320022650000001</v>
      </c>
      <c r="E124" s="62">
        <f>E98+'Pipelines &amp; Military'!E68/10^3</f>
        <v>1.3453769959999999</v>
      </c>
      <c r="F124" s="62">
        <f>F98+'Pipelines &amp; Military'!F68/10^3</f>
        <v>1.3604089700000002</v>
      </c>
      <c r="G124" s="62">
        <f>G98+'Pipelines &amp; Military'!G68/10^3</f>
        <v>1.363707164</v>
      </c>
      <c r="H124" s="62">
        <f>H98+'Pipelines &amp; Military'!H68/10^3</f>
        <v>1.371086504</v>
      </c>
      <c r="I124" s="62">
        <f>I98+'Pipelines &amp; Military'!I68/10^3</f>
        <v>1.3720540019999998</v>
      </c>
      <c r="J124" s="62">
        <f>J98+'Pipelines &amp; Military'!J68/10^3</f>
        <v>1.3736472310000001</v>
      </c>
      <c r="K124" s="62">
        <f>K98+'Pipelines &amp; Military'!K68/10^3</f>
        <v>1.377935635</v>
      </c>
      <c r="L124" s="62">
        <f>L98+'Pipelines &amp; Military'!L68/10^3</f>
        <v>1.3846616999999999</v>
      </c>
      <c r="M124" s="62">
        <f>M98+'Pipelines &amp; Military'!M68/10^3</f>
        <v>1.3889325370000001</v>
      </c>
      <c r="N124" s="62">
        <f>N98+'Pipelines &amp; Military'!N68/10^3</f>
        <v>1.3957062060000001</v>
      </c>
      <c r="O124" s="62">
        <f>O98+'Pipelines &amp; Military'!O68/10^3</f>
        <v>1.4011240299999999</v>
      </c>
      <c r="P124" s="62">
        <f>P98+'Pipelines &amp; Military'!P68/10^3</f>
        <v>1.406829079</v>
      </c>
      <c r="Q124" s="62">
        <f>Q98+'Pipelines &amp; Military'!Q68/10^3</f>
        <v>1.415673154</v>
      </c>
      <c r="R124" s="62">
        <f>R98+'Pipelines &amp; Military'!R68/10^3</f>
        <v>1.423787736</v>
      </c>
      <c r="S124" s="62">
        <f>S98+'Pipelines &amp; Military'!S68/10^3</f>
        <v>1.431039443</v>
      </c>
      <c r="T124" s="62">
        <f>T98+'Pipelines &amp; Military'!T68/10^3</f>
        <v>1.4399297709999999</v>
      </c>
      <c r="U124" s="62">
        <f>U98+'Pipelines &amp; Military'!U68/10^3</f>
        <v>1.450585276</v>
      </c>
      <c r="V124" s="62">
        <f>V98+'Pipelines &amp; Military'!V68/10^3</f>
        <v>1.460846149</v>
      </c>
      <c r="W124" s="62">
        <f>W98+'Pipelines &amp; Military'!W68/10^3</f>
        <v>1.470578696</v>
      </c>
      <c r="X124" s="62">
        <f>X98+'Pipelines &amp; Military'!X68/10^3</f>
        <v>1.4829628689999999</v>
      </c>
      <c r="Y124" s="62">
        <f>Y98+'Pipelines &amp; Military'!Y68/10^3</f>
        <v>1.492382616</v>
      </c>
      <c r="Z124" s="62">
        <f>Z98+'Pipelines &amp; Military'!Z68/10^3</f>
        <v>1.5031318769999999</v>
      </c>
      <c r="AA124" s="62">
        <f>AA98+'Pipelines &amp; Military'!AA68/10^3</f>
        <v>1.5158325349999999</v>
      </c>
      <c r="AB124" s="62">
        <f>AB98+'Pipelines &amp; Military'!AB68/10^3</f>
        <v>1.5267865540000001</v>
      </c>
      <c r="AC124" s="62">
        <f>AC98+'Pipelines &amp; Military'!AC68/10^3</f>
        <v>1.5375048790000001</v>
      </c>
      <c r="AD124" s="62">
        <f>AD98+'Pipelines &amp; Military'!AD68/10^3</f>
        <v>1.5512853820000001</v>
      </c>
      <c r="AE124" s="62">
        <f>AE98+'Pipelines &amp; Military'!AE68/10^3</f>
        <v>1.564360062</v>
      </c>
      <c r="AF124" s="62">
        <f>AF98+'Pipelines &amp; Military'!AF68/10^3</f>
        <v>1.5786948270000001</v>
      </c>
      <c r="AG124" s="62">
        <f>AG98+'Pipelines &amp; Military'!AG68/10^3</f>
        <v>1.592774594</v>
      </c>
      <c r="AH124" s="62">
        <f>AH98+'Pipelines &amp; Military'!AH68/10^3</f>
        <v>1.6072113100000001</v>
      </c>
      <c r="AI124" s="62">
        <f>AI98+'Pipelines &amp; Military'!AI68/10^3</f>
        <v>1.618208332</v>
      </c>
      <c r="AJ124" s="62">
        <f>AJ98+'Pipelines &amp; Military'!AJ68/10^3</f>
        <v>1.6313242509999999</v>
      </c>
      <c r="AK124" s="60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25">
      <c r="A125" s="58" t="s">
        <v>52</v>
      </c>
      <c r="B125" s="58">
        <f t="shared" si="2"/>
        <v>0</v>
      </c>
      <c r="C125" s="62">
        <f>C99+'Pipelines &amp; Military'!C67/10^3</f>
        <v>7.3138375000000005E-2</v>
      </c>
      <c r="D125" s="62">
        <f>D99+'Pipelines &amp; Military'!D67/10^3</f>
        <v>6.8774858999999994E-2</v>
      </c>
      <c r="E125" s="62">
        <f>E99+'Pipelines &amp; Military'!E67/10^3</f>
        <v>7.9194353999999995E-2</v>
      </c>
      <c r="F125" s="62">
        <f>F99+'Pipelines &amp; Military'!F67/10^3</f>
        <v>7.8305448E-2</v>
      </c>
      <c r="G125" s="62">
        <f>G99+'Pipelines &amp; Military'!G67/10^3</f>
        <v>7.6888631999999998E-2</v>
      </c>
      <c r="H125" s="62">
        <f>H99+'Pipelines &amp; Military'!H67/10^3</f>
        <v>7.7775429999999993E-2</v>
      </c>
      <c r="I125" s="62">
        <f>I99+'Pipelines &amp; Military'!I67/10^3</f>
        <v>7.7986072000000004E-2</v>
      </c>
      <c r="J125" s="62">
        <f>J99+'Pipelines &amp; Military'!J67/10^3</f>
        <v>7.8556452999999998E-2</v>
      </c>
      <c r="K125" s="62">
        <f>K99+'Pipelines &amp; Military'!K67/10^3</f>
        <v>7.9973599000000006E-2</v>
      </c>
      <c r="L125" s="62">
        <f>L99+'Pipelines &amp; Military'!L67/10^3</f>
        <v>8.1068396000000001E-2</v>
      </c>
      <c r="M125" s="62">
        <f>M99+'Pipelines &amp; Military'!M67/10^3</f>
        <v>8.1644237999999994E-2</v>
      </c>
      <c r="N125" s="62">
        <f>N99+'Pipelines &amp; Military'!N67/10^3</f>
        <v>8.2421623999999999E-2</v>
      </c>
      <c r="O125" s="62">
        <f>O99+'Pipelines &amp; Military'!O67/10^3</f>
        <v>8.3061046999999999E-2</v>
      </c>
      <c r="P125" s="62">
        <f>P99+'Pipelines &amp; Military'!P67/10^3</f>
        <v>8.3275268E-2</v>
      </c>
      <c r="Q125" s="62">
        <f>Q99+'Pipelines &amp; Military'!Q67/10^3</f>
        <v>8.3617889000000001E-2</v>
      </c>
      <c r="R125" s="62">
        <f>R99+'Pipelines &amp; Military'!R67/10^3</f>
        <v>8.3830617999999996E-2</v>
      </c>
      <c r="S125" s="62">
        <f>S99+'Pipelines &amp; Military'!S67/10^3</f>
        <v>8.4135618999999995E-2</v>
      </c>
      <c r="T125" s="62">
        <f>T99+'Pipelines &amp; Military'!T67/10^3</f>
        <v>8.4390725999999999E-2</v>
      </c>
      <c r="U125" s="62">
        <f>U99+'Pipelines &amp; Military'!U67/10^3</f>
        <v>8.4677280999999993E-2</v>
      </c>
      <c r="V125" s="62">
        <f>V99+'Pipelines &amp; Military'!V67/10^3</f>
        <v>8.5034218999999994E-2</v>
      </c>
      <c r="W125" s="62">
        <f>W99+'Pipelines &amp; Military'!W67/10^3</f>
        <v>8.5360031000000003E-2</v>
      </c>
      <c r="X125" s="62">
        <f>X99+'Pipelines &amp; Military'!X67/10^3</f>
        <v>8.5759954999999999E-2</v>
      </c>
      <c r="Y125" s="62">
        <f>Y99+'Pipelines &amp; Military'!Y67/10^3</f>
        <v>8.6049461999999993E-2</v>
      </c>
      <c r="Z125" s="62">
        <f>Z99+'Pipelines &amp; Military'!Z67/10^3</f>
        <v>8.6347751E-2</v>
      </c>
      <c r="AA125" s="62">
        <f>AA99+'Pipelines &amp; Military'!AA67/10^3</f>
        <v>8.6585300000000004E-2</v>
      </c>
      <c r="AB125" s="62">
        <f>AB99+'Pipelines &amp; Military'!AB67/10^3</f>
        <v>8.6742184E-2</v>
      </c>
      <c r="AC125" s="62">
        <f>AC99+'Pipelines &amp; Military'!AC67/10^3</f>
        <v>8.6840412000000006E-2</v>
      </c>
      <c r="AD125" s="62">
        <f>AD99+'Pipelines &amp; Military'!AD67/10^3</f>
        <v>8.7110583000000005E-2</v>
      </c>
      <c r="AE125" s="62">
        <f>AE99+'Pipelines &amp; Military'!AE67/10^3</f>
        <v>8.7333530000000006E-2</v>
      </c>
      <c r="AF125" s="62">
        <f>AF99+'Pipelines &amp; Military'!AF67/10^3</f>
        <v>8.7546705000000002E-2</v>
      </c>
      <c r="AG125" s="62">
        <f>AG99+'Pipelines &amp; Military'!AG67/10^3</f>
        <v>8.7781201000000003E-2</v>
      </c>
      <c r="AH125" s="62">
        <f>AH99+'Pipelines &amp; Military'!AH67/10^3</f>
        <v>8.8109129999999994E-2</v>
      </c>
      <c r="AI125" s="62">
        <f>AI99+'Pipelines &amp; Military'!AI67/10^3</f>
        <v>8.8295449999999998E-2</v>
      </c>
      <c r="AJ125" s="62">
        <f>AJ99+'Pipelines &amp; Military'!AJ67/10^3</f>
        <v>8.8632988999999995E-2</v>
      </c>
      <c r="AK125" s="60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25">
      <c r="A126" s="58" t="s">
        <v>53</v>
      </c>
      <c r="B126" s="58">
        <f t="shared" si="2"/>
        <v>0</v>
      </c>
      <c r="C126" s="62">
        <f t="shared" si="2"/>
        <v>0.69910000000000005</v>
      </c>
      <c r="D126" s="62">
        <f t="shared" si="1"/>
        <v>0.65690000000000004</v>
      </c>
      <c r="E126" s="62">
        <f t="shared" si="1"/>
        <v>0.69799999999999995</v>
      </c>
      <c r="F126" s="62">
        <f t="shared" si="1"/>
        <v>0.72949299999999995</v>
      </c>
      <c r="G126" s="62">
        <f t="shared" si="1"/>
        <v>0.77407800000000004</v>
      </c>
      <c r="H126" s="62">
        <f t="shared" si="1"/>
        <v>0.819407</v>
      </c>
      <c r="I126" s="62">
        <f t="shared" si="1"/>
        <v>0.85519100000000003</v>
      </c>
      <c r="J126" s="62">
        <f t="shared" si="1"/>
        <v>0.89721600000000001</v>
      </c>
      <c r="K126" s="62">
        <f t="shared" si="1"/>
        <v>0.92813900000000005</v>
      </c>
      <c r="L126" s="62">
        <f t="shared" si="1"/>
        <v>0.95019500000000001</v>
      </c>
      <c r="M126" s="62">
        <f t="shared" si="1"/>
        <v>0.99443700000000002</v>
      </c>
      <c r="N126" s="62">
        <f t="shared" si="1"/>
        <v>1.0226770000000001</v>
      </c>
      <c r="O126" s="62">
        <f t="shared" si="1"/>
        <v>1.0589329999999999</v>
      </c>
      <c r="P126" s="62">
        <f t="shared" si="1"/>
        <v>1.076451</v>
      </c>
      <c r="Q126" s="62">
        <f t="shared" si="1"/>
        <v>1.1015649999999999</v>
      </c>
      <c r="R126" s="62">
        <f t="shared" si="1"/>
        <v>1.127151</v>
      </c>
      <c r="S126" s="62">
        <f t="shared" si="1"/>
        <v>1.146841</v>
      </c>
      <c r="T126" s="62">
        <f t="shared" si="1"/>
        <v>1.1452260000000001</v>
      </c>
      <c r="U126" s="62">
        <f t="shared" si="1"/>
        <v>1.1584840000000001</v>
      </c>
      <c r="V126" s="62">
        <f t="shared" si="1"/>
        <v>1.177856</v>
      </c>
      <c r="W126" s="62">
        <f t="shared" si="1"/>
        <v>1.1850069999999999</v>
      </c>
      <c r="X126" s="62">
        <f t="shared" si="1"/>
        <v>1.212761</v>
      </c>
      <c r="Y126" s="62">
        <f t="shared" si="1"/>
        <v>1.2285619999999999</v>
      </c>
      <c r="Z126" s="62">
        <f t="shared" si="1"/>
        <v>1.2370909999999999</v>
      </c>
      <c r="AA126" s="62">
        <f t="shared" si="1"/>
        <v>1.251803</v>
      </c>
      <c r="AB126" s="62">
        <f t="shared" si="1"/>
        <v>1.2693559999999999</v>
      </c>
      <c r="AC126" s="62">
        <f t="shared" si="1"/>
        <v>1.267558</v>
      </c>
      <c r="AD126" s="62">
        <f t="shared" si="1"/>
        <v>1.2807440000000001</v>
      </c>
      <c r="AE126" s="62">
        <f t="shared" si="1"/>
        <v>1.2886660000000001</v>
      </c>
      <c r="AF126" s="62">
        <f t="shared" si="1"/>
        <v>1.301666</v>
      </c>
      <c r="AG126" s="62">
        <f t="shared" si="1"/>
        <v>1.314546</v>
      </c>
      <c r="AH126" s="62">
        <f t="shared" si="1"/>
        <v>1.3396220000000001</v>
      </c>
      <c r="AI126" s="62">
        <f t="shared" si="1"/>
        <v>1.3422879999999999</v>
      </c>
      <c r="AJ126" s="62">
        <f t="shared" si="1"/>
        <v>1.3581529999999999</v>
      </c>
      <c r="AK126" s="60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25">
      <c r="A127" s="58" t="s">
        <v>311</v>
      </c>
      <c r="B127" s="58">
        <f t="shared" si="2"/>
        <v>0</v>
      </c>
      <c r="C127" s="62">
        <f t="shared" si="2"/>
        <v>8.5871000000000003E-2</v>
      </c>
      <c r="D127" s="62">
        <f t="shared" si="1"/>
        <v>8.8170999999999999E-2</v>
      </c>
      <c r="E127" s="62">
        <f t="shared" si="1"/>
        <v>9.3171000000000004E-2</v>
      </c>
      <c r="F127" s="62">
        <f t="shared" si="1"/>
        <v>8.8564000000000004E-2</v>
      </c>
      <c r="G127" s="62">
        <f t="shared" si="1"/>
        <v>8.3861000000000005E-2</v>
      </c>
      <c r="H127" s="62">
        <f t="shared" si="1"/>
        <v>8.0367999999999995E-2</v>
      </c>
      <c r="I127" s="62">
        <f t="shared" si="1"/>
        <v>7.7727000000000004E-2</v>
      </c>
      <c r="J127" s="62">
        <f t="shared" si="1"/>
        <v>7.5356999999999993E-2</v>
      </c>
      <c r="K127" s="62">
        <f t="shared" si="1"/>
        <v>7.6896999999999993E-2</v>
      </c>
      <c r="L127" s="62">
        <f t="shared" si="1"/>
        <v>7.6429999999999998E-2</v>
      </c>
      <c r="M127" s="62">
        <f t="shared" si="1"/>
        <v>7.5051000000000007E-2</v>
      </c>
      <c r="N127" s="62">
        <f t="shared" si="1"/>
        <v>7.5469999999999995E-2</v>
      </c>
      <c r="O127" s="62">
        <f t="shared" si="1"/>
        <v>7.4916999999999997E-2</v>
      </c>
      <c r="P127" s="62">
        <f t="shared" si="1"/>
        <v>7.4450000000000002E-2</v>
      </c>
      <c r="Q127" s="62">
        <f t="shared" si="1"/>
        <v>7.3992000000000002E-2</v>
      </c>
      <c r="R127" s="62">
        <f t="shared" si="1"/>
        <v>7.4156E-2</v>
      </c>
      <c r="S127" s="62">
        <f t="shared" si="1"/>
        <v>7.3905999999999999E-2</v>
      </c>
      <c r="T127" s="62">
        <f t="shared" si="1"/>
        <v>7.3658000000000001E-2</v>
      </c>
      <c r="U127" s="62">
        <f t="shared" si="1"/>
        <v>7.2387999999999994E-2</v>
      </c>
      <c r="V127" s="62">
        <f t="shared" si="1"/>
        <v>7.2935E-2</v>
      </c>
      <c r="W127" s="62">
        <f t="shared" si="1"/>
        <v>7.3789999999999994E-2</v>
      </c>
      <c r="X127" s="62">
        <f t="shared" si="1"/>
        <v>7.4261999999999995E-2</v>
      </c>
      <c r="Y127" s="62">
        <f t="shared" si="1"/>
        <v>7.4526999999999996E-2</v>
      </c>
      <c r="Z127" s="62">
        <f t="shared" si="1"/>
        <v>7.5052999999999995E-2</v>
      </c>
      <c r="AA127" s="62">
        <f t="shared" si="1"/>
        <v>7.5259000000000006E-2</v>
      </c>
      <c r="AB127" s="62">
        <f t="shared" si="1"/>
        <v>7.5555999999999998E-2</v>
      </c>
      <c r="AC127" s="62">
        <f t="shared" si="1"/>
        <v>7.6220999999999997E-2</v>
      </c>
      <c r="AD127" s="62">
        <f t="shared" si="1"/>
        <v>7.7128000000000002E-2</v>
      </c>
      <c r="AE127" s="62">
        <f t="shared" si="1"/>
        <v>7.8028E-2</v>
      </c>
      <c r="AF127" s="62">
        <f t="shared" si="1"/>
        <v>7.8685000000000005E-2</v>
      </c>
      <c r="AG127" s="62">
        <f t="shared" si="1"/>
        <v>7.9507999999999995E-2</v>
      </c>
      <c r="AH127" s="62">
        <f t="shared" si="1"/>
        <v>8.0623E-2</v>
      </c>
      <c r="AI127" s="62">
        <f t="shared" si="1"/>
        <v>8.1439999999999999E-2</v>
      </c>
      <c r="AJ127" s="62">
        <f t="shared" si="1"/>
        <v>8.2029000000000005E-2</v>
      </c>
      <c r="AK127" s="60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25">
      <c r="A128" s="58" t="s">
        <v>312</v>
      </c>
      <c r="B128" s="58">
        <f t="shared" si="2"/>
        <v>0</v>
      </c>
      <c r="C128" s="62">
        <f t="shared" si="2"/>
        <v>0.84919999999999995</v>
      </c>
      <c r="D128" s="62">
        <f t="shared" si="1"/>
        <v>0.85209999999999997</v>
      </c>
      <c r="E128" s="62">
        <f t="shared" si="1"/>
        <v>0.87880000000000003</v>
      </c>
      <c r="F128" s="62">
        <f t="shared" si="1"/>
        <v>0.888602</v>
      </c>
      <c r="G128" s="62">
        <f t="shared" si="1"/>
        <v>0.90391299999999997</v>
      </c>
      <c r="H128" s="62">
        <f t="shared" si="1"/>
        <v>0.91840699999999997</v>
      </c>
      <c r="I128" s="62">
        <f t="shared" si="1"/>
        <v>0.92540299999999998</v>
      </c>
      <c r="J128" s="62">
        <f t="shared" si="1"/>
        <v>0.93040100000000003</v>
      </c>
      <c r="K128" s="62">
        <f t="shared" si="1"/>
        <v>0.93624499999999999</v>
      </c>
      <c r="L128" s="62">
        <f t="shared" si="1"/>
        <v>0.94327499999999997</v>
      </c>
      <c r="M128" s="62">
        <f t="shared" si="1"/>
        <v>0.95116000000000001</v>
      </c>
      <c r="N128" s="62">
        <f t="shared" si="1"/>
        <v>0.95908199999999999</v>
      </c>
      <c r="O128" s="62">
        <f t="shared" si="1"/>
        <v>0.97584099999999996</v>
      </c>
      <c r="P128" s="62">
        <f t="shared" si="1"/>
        <v>1.0036240000000001</v>
      </c>
      <c r="Q128" s="62">
        <f t="shared" si="1"/>
        <v>1.031018</v>
      </c>
      <c r="R128" s="62">
        <f t="shared" si="1"/>
        <v>1.0535289999999999</v>
      </c>
      <c r="S128" s="62">
        <f t="shared" si="1"/>
        <v>1.0793729999999999</v>
      </c>
      <c r="T128" s="62">
        <f t="shared" si="1"/>
        <v>1.1057440000000001</v>
      </c>
      <c r="U128" s="62">
        <f t="shared" si="1"/>
        <v>1.130479</v>
      </c>
      <c r="V128" s="62">
        <f t="shared" si="1"/>
        <v>1.15509</v>
      </c>
      <c r="W128" s="62">
        <f t="shared" si="1"/>
        <v>1.1821900000000001</v>
      </c>
      <c r="X128" s="62">
        <f t="shared" si="1"/>
        <v>1.2074130000000001</v>
      </c>
      <c r="Y128" s="62">
        <f t="shared" si="1"/>
        <v>1.231676</v>
      </c>
      <c r="Z128" s="62">
        <f t="shared" si="1"/>
        <v>1.259074</v>
      </c>
      <c r="AA128" s="62">
        <f t="shared" si="1"/>
        <v>1.286297</v>
      </c>
      <c r="AB128" s="62">
        <f t="shared" si="1"/>
        <v>1.314357</v>
      </c>
      <c r="AC128" s="62">
        <f t="shared" si="1"/>
        <v>1.342856</v>
      </c>
      <c r="AD128" s="62">
        <f t="shared" si="1"/>
        <v>1.3718060000000001</v>
      </c>
      <c r="AE128" s="62">
        <f t="shared" si="1"/>
        <v>1.401778</v>
      </c>
      <c r="AF128" s="62">
        <f t="shared" si="1"/>
        <v>1.432302</v>
      </c>
      <c r="AG128" s="62">
        <f t="shared" si="1"/>
        <v>1.463848</v>
      </c>
      <c r="AH128" s="62">
        <f t="shared" si="1"/>
        <v>1.4956320000000001</v>
      </c>
      <c r="AI128" s="62">
        <f t="shared" si="1"/>
        <v>1.5281450000000001</v>
      </c>
      <c r="AJ128" s="62">
        <f t="shared" si="1"/>
        <v>1.561572</v>
      </c>
      <c r="AK128" s="60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25">
      <c r="A129" s="58" t="s">
        <v>313</v>
      </c>
      <c r="B129" s="58">
        <f t="shared" si="2"/>
        <v>0</v>
      </c>
      <c r="C129" s="62">
        <f t="shared" si="2"/>
        <v>0.44779999999999998</v>
      </c>
      <c r="D129" s="62">
        <f t="shared" si="1"/>
        <v>0.45900000000000002</v>
      </c>
      <c r="E129" s="62">
        <f t="shared" si="1"/>
        <v>0.46079999999999999</v>
      </c>
      <c r="F129" s="62">
        <f t="shared" si="1"/>
        <v>0.423151</v>
      </c>
      <c r="G129" s="62">
        <f t="shared" si="1"/>
        <v>0.38906400000000002</v>
      </c>
      <c r="H129" s="62">
        <f t="shared" si="1"/>
        <v>0.36835099999999998</v>
      </c>
      <c r="I129" s="62">
        <f t="shared" si="1"/>
        <v>0.35024300000000003</v>
      </c>
      <c r="J129" s="62">
        <f t="shared" si="1"/>
        <v>0.33425500000000002</v>
      </c>
      <c r="K129" s="62">
        <f t="shared" si="1"/>
        <v>0.33837299999999998</v>
      </c>
      <c r="L129" s="62">
        <f t="shared" si="1"/>
        <v>0.33512700000000001</v>
      </c>
      <c r="M129" s="62">
        <f t="shared" si="1"/>
        <v>0.32887</v>
      </c>
      <c r="N129" s="62">
        <f t="shared" si="1"/>
        <v>0.328953</v>
      </c>
      <c r="O129" s="62">
        <f t="shared" si="1"/>
        <v>0.32459100000000002</v>
      </c>
      <c r="P129" s="62">
        <f t="shared" si="1"/>
        <v>0.32442599999999999</v>
      </c>
      <c r="Q129" s="62">
        <f t="shared" si="1"/>
        <v>0.32291700000000001</v>
      </c>
      <c r="R129" s="62">
        <f t="shared" si="1"/>
        <v>0.32571299999999997</v>
      </c>
      <c r="S129" s="62">
        <f t="shared" si="1"/>
        <v>0.32729900000000001</v>
      </c>
      <c r="T129" s="62">
        <f t="shared" si="1"/>
        <v>0.32724500000000001</v>
      </c>
      <c r="U129" s="62">
        <f t="shared" si="1"/>
        <v>0.32783400000000001</v>
      </c>
      <c r="V129" s="62">
        <f t="shared" si="1"/>
        <v>0.32866200000000001</v>
      </c>
      <c r="W129" s="62">
        <f t="shared" si="1"/>
        <v>0.32936900000000002</v>
      </c>
      <c r="X129" s="62">
        <f t="shared" si="1"/>
        <v>0.32996700000000001</v>
      </c>
      <c r="Y129" s="62">
        <f t="shared" si="1"/>
        <v>0.32967099999999999</v>
      </c>
      <c r="Z129" s="62">
        <f t="shared" si="1"/>
        <v>0.330513</v>
      </c>
      <c r="AA129" s="62">
        <f t="shared" si="1"/>
        <v>0.330181</v>
      </c>
      <c r="AB129" s="62">
        <f t="shared" si="1"/>
        <v>0.33007599999999998</v>
      </c>
      <c r="AC129" s="62">
        <f t="shared" si="1"/>
        <v>0.33154499999999998</v>
      </c>
      <c r="AD129" s="62">
        <f t="shared" si="1"/>
        <v>0.334623</v>
      </c>
      <c r="AE129" s="62">
        <f t="shared" si="1"/>
        <v>0.33678900000000001</v>
      </c>
      <c r="AF129" s="62">
        <f t="shared" si="1"/>
        <v>0.33914100000000003</v>
      </c>
      <c r="AG129" s="62">
        <f t="shared" si="1"/>
        <v>0.34180700000000003</v>
      </c>
      <c r="AH129" s="62">
        <f t="shared" si="1"/>
        <v>0.34646900000000003</v>
      </c>
      <c r="AI129" s="62">
        <f t="shared" si="1"/>
        <v>0.34994999999999998</v>
      </c>
      <c r="AJ129" s="62">
        <f t="shared" si="1"/>
        <v>0.35389199999999998</v>
      </c>
      <c r="AK129" s="60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25">
      <c r="A130" s="58" t="s">
        <v>96</v>
      </c>
      <c r="B130" s="58"/>
      <c r="C130" s="62">
        <f>SUM(C121:C129)</f>
        <v>6.8870089130000007</v>
      </c>
      <c r="D130" s="62">
        <f t="shared" ref="D130:AJ130" si="3">SUM(D121:D129)</f>
        <v>7.2439971869999997</v>
      </c>
      <c r="E130" s="62">
        <f t="shared" si="3"/>
        <v>7.488869599</v>
      </c>
      <c r="F130" s="62">
        <f t="shared" si="3"/>
        <v>7.4213794649999993</v>
      </c>
      <c r="G130" s="62">
        <f t="shared" si="3"/>
        <v>7.6586697090000007</v>
      </c>
      <c r="H130" s="62">
        <f t="shared" si="3"/>
        <v>7.7971774289999995</v>
      </c>
      <c r="I130" s="62">
        <f t="shared" si="3"/>
        <v>7.8726466870000005</v>
      </c>
      <c r="J130" s="62">
        <f t="shared" si="3"/>
        <v>7.9716985359999999</v>
      </c>
      <c r="K130" s="62">
        <f t="shared" si="3"/>
        <v>8.0728935459999995</v>
      </c>
      <c r="L130" s="62">
        <f t="shared" si="3"/>
        <v>8.1433901830000011</v>
      </c>
      <c r="M130" s="62">
        <f t="shared" si="3"/>
        <v>8.2769858280000008</v>
      </c>
      <c r="N130" s="62">
        <f t="shared" si="3"/>
        <v>8.3720304619999997</v>
      </c>
      <c r="O130" s="62">
        <f t="shared" si="3"/>
        <v>8.4949510569999998</v>
      </c>
      <c r="P130" s="62">
        <f t="shared" si="3"/>
        <v>8.5741689169999997</v>
      </c>
      <c r="Q130" s="62">
        <f t="shared" si="3"/>
        <v>8.6826718879999998</v>
      </c>
      <c r="R130" s="62">
        <f t="shared" si="3"/>
        <v>8.791580776</v>
      </c>
      <c r="S130" s="62">
        <f t="shared" si="3"/>
        <v>8.8824220179999998</v>
      </c>
      <c r="T130" s="62">
        <f t="shared" si="3"/>
        <v>8.9121646529999996</v>
      </c>
      <c r="U130" s="62">
        <f t="shared" si="3"/>
        <v>8.9884799589999993</v>
      </c>
      <c r="V130" s="62">
        <f t="shared" si="3"/>
        <v>9.0836306709999999</v>
      </c>
      <c r="W130" s="62">
        <f t="shared" si="3"/>
        <v>9.1426407450000013</v>
      </c>
      <c r="X130" s="62">
        <f t="shared" si="3"/>
        <v>9.2666073410000003</v>
      </c>
      <c r="Y130" s="62">
        <f t="shared" si="3"/>
        <v>9.3457634809999988</v>
      </c>
      <c r="Z130" s="62">
        <f t="shared" si="3"/>
        <v>9.4108421510000007</v>
      </c>
      <c r="AA130" s="62">
        <f t="shared" si="3"/>
        <v>9.4966343159999997</v>
      </c>
      <c r="AB130" s="62">
        <f t="shared" si="3"/>
        <v>9.5891397999999999</v>
      </c>
      <c r="AC130" s="62">
        <f t="shared" si="3"/>
        <v>9.6248532850000004</v>
      </c>
      <c r="AD130" s="62">
        <f t="shared" si="3"/>
        <v>9.7137609030000007</v>
      </c>
      <c r="AE130" s="62">
        <f t="shared" si="3"/>
        <v>9.7849093060000012</v>
      </c>
      <c r="AF130" s="62">
        <f t="shared" si="3"/>
        <v>9.8738565470000008</v>
      </c>
      <c r="AG130" s="62">
        <f t="shared" si="3"/>
        <v>9.9631453610000005</v>
      </c>
      <c r="AH130" s="62">
        <f t="shared" si="3"/>
        <v>10.092262625000002</v>
      </c>
      <c r="AI130" s="62">
        <f t="shared" si="3"/>
        <v>10.151833994000002</v>
      </c>
      <c r="AJ130" s="62">
        <f t="shared" si="3"/>
        <v>10.248369392000001</v>
      </c>
      <c r="AK130" s="60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25">
      <c r="A131" s="58" t="s">
        <v>314</v>
      </c>
      <c r="B131" s="58"/>
      <c r="C131" s="62">
        <f>C105+Refineries!C106/10^15+'Pipelines &amp; Military'!C114/10^3-+Refineries!C20/10^3</f>
        <v>7.9048865740000007</v>
      </c>
      <c r="D131" s="62">
        <f>D105+Refineries!D106/10^15+'Pipelines &amp; Military'!D114/10^3-+Refineries!D20/10^3</f>
        <v>8.0073767660000001</v>
      </c>
      <c r="E131" s="62">
        <f>E105+Refineries!E106/10^15+'Pipelines &amp; Military'!E114/10^3-+Refineries!E20/10^3</f>
        <v>7.9266006099999995</v>
      </c>
      <c r="F131" s="62">
        <f>F105+Refineries!F106/10^15+'Pipelines &amp; Military'!F114/10^3-+Refineries!F20/10^3</f>
        <v>8.1902279040000003</v>
      </c>
      <c r="G131" s="62">
        <f>G105+Refineries!G106/10^15+'Pipelines &amp; Military'!G114/10^3-+Refineries!G20/10^3</f>
        <v>8.3690277150000014</v>
      </c>
      <c r="H131" s="62">
        <f>H105+Refineries!H106/10^15+'Pipelines &amp; Military'!H114/10^3-+Refineries!H20/10^3</f>
        <v>8.5296991329999994</v>
      </c>
      <c r="I131" s="62">
        <f>I105+Refineries!I106/10^15+'Pipelines &amp; Military'!I114/10^3-+Refineries!I20/10^3</f>
        <v>8.6430301449999991</v>
      </c>
      <c r="J131" s="62">
        <f>J105+Refineries!J106/10^15+'Pipelines &amp; Military'!J114/10^3-+Refineries!J20/10^3</f>
        <v>8.7606905370000003</v>
      </c>
      <c r="K131" s="62">
        <f>K105+Refineries!K106/10^15+'Pipelines &amp; Military'!K114/10^3-+Refineries!K20/10^3</f>
        <v>8.8108474789999995</v>
      </c>
      <c r="L131" s="62">
        <f>L105+Refineries!L106/10^15+'Pipelines &amp; Military'!L114/10^3-+Refineries!L20/10^3</f>
        <v>8.8810980690000001</v>
      </c>
      <c r="M131" s="62">
        <f>M105+Refineries!M106/10^15+'Pipelines &amp; Military'!M114/10^3-+Refineries!M20/10^3</f>
        <v>8.9519535979999993</v>
      </c>
      <c r="N131" s="62">
        <f>N105+Refineries!N106/10^15+'Pipelines &amp; Military'!N114/10^3-+Refineries!N20/10^3</f>
        <v>9.0218701150000005</v>
      </c>
      <c r="O131" s="62">
        <f>O105+Refineries!O106/10^15+'Pipelines &amp; Military'!O114/10^3-+Refineries!O20/10^3</f>
        <v>9.0730587269999994</v>
      </c>
      <c r="P131" s="62">
        <f>P105+Refineries!P106/10^15+'Pipelines &amp; Military'!P114/10^3-+Refineries!P20/10^3</f>
        <v>9.1060272160000011</v>
      </c>
      <c r="Q131" s="62">
        <f>Q105+Refineries!Q106/10^15+'Pipelines &amp; Military'!Q114/10^3-+Refineries!Q20/10^3</f>
        <v>9.1373872259999995</v>
      </c>
      <c r="R131" s="62">
        <f>R105+Refineries!R106/10^15+'Pipelines &amp; Military'!R114/10^3-+Refineries!R20/10^3</f>
        <v>9.1546846850000012</v>
      </c>
      <c r="S131" s="62">
        <f>S105+Refineries!S106/10^15+'Pipelines &amp; Military'!S114/10^3-+Refineries!S20/10^3</f>
        <v>9.1683116039999994</v>
      </c>
      <c r="T131" s="62">
        <f>T105+Refineries!T106/10^15+'Pipelines &amp; Military'!T114/10^3-+Refineries!T20/10^3</f>
        <v>9.1674579119999997</v>
      </c>
      <c r="U131" s="62">
        <f>U105+Refineries!U106/10^15+'Pipelines &amp; Military'!U114/10^3-+Refineries!U20/10^3</f>
        <v>9.2149958830000003</v>
      </c>
      <c r="V131" s="62">
        <f>V105+Refineries!V106/10^15+'Pipelines &amp; Military'!V114/10^3-+Refineries!V20/10^3</f>
        <v>9.2762389139999986</v>
      </c>
      <c r="W131" s="62">
        <f>W105+Refineries!W106/10^15+'Pipelines &amp; Military'!W114/10^3-+Refineries!W20/10^3</f>
        <v>9.288221569000001</v>
      </c>
      <c r="X131" s="62">
        <f>X105+Refineries!X106/10^15+'Pipelines &amp; Military'!X114/10^3-+Refineries!X20/10^3</f>
        <v>9.3643948879999996</v>
      </c>
      <c r="Y131" s="62">
        <f>Y105+Refineries!Y106/10^15+'Pipelines &amp; Military'!Y114/10^3-+Refineries!Y20/10^3</f>
        <v>9.4112884050000005</v>
      </c>
      <c r="Z131" s="62">
        <f>Z105+Refineries!Z106/10^15+'Pipelines &amp; Military'!Z114/10^3-+Refineries!Z20/10^3</f>
        <v>9.4567875389999987</v>
      </c>
      <c r="AA131" s="62">
        <f>AA105+Refineries!AA106/10^15+'Pipelines &amp; Military'!AA114/10^3-+Refineries!AA20/10^3</f>
        <v>9.5147518099999999</v>
      </c>
      <c r="AB131" s="62">
        <f>AB105+Refineries!AB106/10^15+'Pipelines &amp; Military'!AB114/10^3-+Refineries!AB20/10^3</f>
        <v>9.5749352699999992</v>
      </c>
      <c r="AC131" s="62">
        <f>AC105+Refineries!AC106/10^15+'Pipelines &amp; Military'!AC114/10^3-+Refineries!AC20/10^3</f>
        <v>9.614689576</v>
      </c>
      <c r="AD131" s="62">
        <f>AD105+Refineries!AD106/10^15+'Pipelines &amp; Military'!AD114/10^3-+Refineries!AD20/10^3</f>
        <v>9.6516961420000005</v>
      </c>
      <c r="AE131" s="62">
        <f>AE105+Refineries!AE106/10^15+'Pipelines &amp; Military'!AE114/10^3-+Refineries!AE20/10^3</f>
        <v>9.7426187099999986</v>
      </c>
      <c r="AF131" s="62">
        <f>AF105+Refineries!AF106/10^15+'Pipelines &amp; Military'!AF114/10^3-+Refineries!AF20/10^3</f>
        <v>9.7734797559999986</v>
      </c>
      <c r="AG131" s="62">
        <f>AG105+Refineries!AG106/10^15+'Pipelines &amp; Military'!AG114/10^3-+Refineries!AG20/10^3</f>
        <v>9.8311954000000004</v>
      </c>
      <c r="AH131" s="62">
        <f>AH105+Refineries!AH106/10^15+'Pipelines &amp; Military'!AH114/10^3-+Refineries!AH20/10^3</f>
        <v>9.8938194480000003</v>
      </c>
      <c r="AI131" s="62">
        <f>AI105+Refineries!AI106/10^15+'Pipelines &amp; Military'!AI114/10^3-+Refineries!AI20/10^3</f>
        <v>9.9527568330000005</v>
      </c>
      <c r="AJ131" s="62">
        <f>AJ105+Refineries!AJ106/10^15+'Pipelines &amp; Military'!AJ114/10^3-+Refineries!AJ20/10^3</f>
        <v>10.013247723999999</v>
      </c>
      <c r="AK131" s="60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25">
      <c r="A132" s="58" t="s">
        <v>315</v>
      </c>
      <c r="B132" s="58"/>
      <c r="C132" s="62">
        <f>C106+Refineries!C20/10^3</f>
        <v>1.0175679929999999</v>
      </c>
      <c r="D132" s="62">
        <f>D106+Refineries!D20/10^3</f>
        <v>1.231500824</v>
      </c>
      <c r="E132" s="62">
        <f>E106+Refineries!E20/10^3</f>
        <v>1.2794147339999999</v>
      </c>
      <c r="F132" s="62">
        <f>F106+Refineries!F20/10^3</f>
        <v>1.2373185119999999</v>
      </c>
      <c r="G132" s="62">
        <f>G106+Refineries!G20/10^3</f>
        <v>1.244760101</v>
      </c>
      <c r="H132" s="62">
        <f>H106+Refineries!H20/10^3</f>
        <v>1.2525392209999999</v>
      </c>
      <c r="I132" s="62">
        <f>I106+Refineries!I20/10^3</f>
        <v>1.273135154</v>
      </c>
      <c r="J132" s="62">
        <f>J106+Refineries!J20/10^3</f>
        <v>1.278812584</v>
      </c>
      <c r="K132" s="62">
        <f>K106+Refineries!K20/10^3</f>
        <v>1.283286846</v>
      </c>
      <c r="L132" s="62">
        <f>L106+Refineries!L20/10^3</f>
        <v>1.3003876169999999</v>
      </c>
      <c r="M132" s="62">
        <f>M106+Refineries!M20/10^3</f>
        <v>1.2824895620000001</v>
      </c>
      <c r="N132" s="62">
        <f>N106+Refineries!N20/10^3</f>
        <v>1.31884863</v>
      </c>
      <c r="O132" s="62">
        <f>O106+Refineries!O20/10^3</f>
        <v>1.2944672420000001</v>
      </c>
      <c r="P132" s="62">
        <f>P106+Refineries!P20/10^3</f>
        <v>1.2988431570000001</v>
      </c>
      <c r="Q132" s="62">
        <f>Q106+Refineries!Q20/10^3</f>
        <v>1.2983238620000002</v>
      </c>
      <c r="R132" s="62">
        <f>R106+Refineries!R20/10^3</f>
        <v>1.3071742099999999</v>
      </c>
      <c r="S132" s="62">
        <f>S106+Refineries!S20/10^3</f>
        <v>1.296956647</v>
      </c>
      <c r="T132" s="62">
        <f>T106+Refineries!T20/10^3</f>
        <v>1.3208882799999999</v>
      </c>
      <c r="U132" s="62">
        <f>U106+Refineries!U20/10^3</f>
        <v>1.3258201279999999</v>
      </c>
      <c r="V132" s="62">
        <f>V106+Refineries!V20/10^3</f>
        <v>1.3217702040000001</v>
      </c>
      <c r="W132" s="62">
        <f>W106+Refineries!W20/10^3</f>
        <v>1.3490641999999999</v>
      </c>
      <c r="X132" s="62">
        <f>X106+Refineries!X20/10^3</f>
        <v>1.364745375</v>
      </c>
      <c r="Y132" s="62">
        <f>Y106+Refineries!Y20/10^3</f>
        <v>1.3722572150000001</v>
      </c>
      <c r="Z132" s="62">
        <f>Z106+Refineries!Z20/10^3</f>
        <v>1.3801866450000002</v>
      </c>
      <c r="AA132" s="62">
        <f>AA106+Refineries!AA20/10^3</f>
        <v>1.3875958390000001</v>
      </c>
      <c r="AB132" s="62">
        <f>AB106+Refineries!AB20/10^3</f>
        <v>1.3716021390000002</v>
      </c>
      <c r="AC132" s="62">
        <f>AC106+Refineries!AC20/10^3</f>
        <v>1.3888727970000001</v>
      </c>
      <c r="AD132" s="62">
        <f>AD106+Refineries!AD20/10^3</f>
        <v>1.3951919230000001</v>
      </c>
      <c r="AE132" s="62">
        <f>AE106+Refineries!AE20/10^3</f>
        <v>1.42458496</v>
      </c>
      <c r="AF132" s="62">
        <f>AF106+Refineries!AF20/10^3</f>
        <v>1.4217714770000001</v>
      </c>
      <c r="AG132" s="62">
        <f>AG106+Refineries!AG20/10^3</f>
        <v>1.4297883039999999</v>
      </c>
      <c r="AH132" s="62">
        <f>AH106+Refineries!AH20/10^3</f>
        <v>1.4403141639999999</v>
      </c>
      <c r="AI132" s="62">
        <f>AI106+Refineries!AI20/10^3</f>
        <v>1.4531218420000001</v>
      </c>
      <c r="AJ132" s="62">
        <f>AJ106+Refineries!AJ20/10^3</f>
        <v>1.4588033119999999</v>
      </c>
      <c r="AK132" s="60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25">
      <c r="A133" s="58" t="s">
        <v>316</v>
      </c>
      <c r="B133" s="58"/>
      <c r="C133" s="62">
        <f t="shared" si="2"/>
        <v>1.627453</v>
      </c>
      <c r="D133" s="62">
        <f t="shared" si="1"/>
        <v>1.8070040000000001</v>
      </c>
      <c r="E133" s="62">
        <f t="shared" si="1"/>
        <v>1.939764</v>
      </c>
      <c r="F133" s="62">
        <f t="shared" si="1"/>
        <v>2.0253429999999999</v>
      </c>
      <c r="G133" s="62">
        <f t="shared" si="1"/>
        <v>2.0708859999999998</v>
      </c>
      <c r="H133" s="62">
        <f t="shared" si="1"/>
        <v>2.1089039999999999</v>
      </c>
      <c r="I133" s="62">
        <f t="shared" si="1"/>
        <v>2.138973</v>
      </c>
      <c r="J133" s="62">
        <f t="shared" si="1"/>
        <v>2.1718630000000001</v>
      </c>
      <c r="K133" s="62">
        <f t="shared" si="1"/>
        <v>2.2022780000000002</v>
      </c>
      <c r="L133" s="62">
        <f t="shared" si="1"/>
        <v>2.2560820000000001</v>
      </c>
      <c r="M133" s="62">
        <f t="shared" si="1"/>
        <v>2.2753489999999998</v>
      </c>
      <c r="N133" s="62">
        <f t="shared" si="1"/>
        <v>2.2911000000000001</v>
      </c>
      <c r="O133" s="62">
        <f t="shared" si="1"/>
        <v>2.2974600000000001</v>
      </c>
      <c r="P133" s="62">
        <f t="shared" si="1"/>
        <v>2.3020870000000002</v>
      </c>
      <c r="Q133" s="62">
        <f t="shared" si="1"/>
        <v>2.319197</v>
      </c>
      <c r="R133" s="62">
        <f t="shared" si="1"/>
        <v>2.33494</v>
      </c>
      <c r="S133" s="62">
        <f t="shared" si="1"/>
        <v>2.3408570000000002</v>
      </c>
      <c r="T133" s="62">
        <f t="shared" si="1"/>
        <v>2.3562150000000002</v>
      </c>
      <c r="U133" s="62">
        <f t="shared" si="1"/>
        <v>2.366606</v>
      </c>
      <c r="V133" s="62">
        <f t="shared" si="1"/>
        <v>2.3871859999999998</v>
      </c>
      <c r="W133" s="62">
        <f t="shared" si="1"/>
        <v>2.3990770000000001</v>
      </c>
      <c r="X133" s="62">
        <f t="shared" si="1"/>
        <v>2.4199709999999999</v>
      </c>
      <c r="Y133" s="62">
        <f t="shared" si="1"/>
        <v>2.4342619999999999</v>
      </c>
      <c r="Z133" s="62">
        <f t="shared" si="1"/>
        <v>2.456324</v>
      </c>
      <c r="AA133" s="62">
        <f t="shared" si="1"/>
        <v>2.452296</v>
      </c>
      <c r="AB133" s="62">
        <f t="shared" si="1"/>
        <v>2.4544139999999999</v>
      </c>
      <c r="AC133" s="62">
        <f t="shared" si="1"/>
        <v>2.4459590000000002</v>
      </c>
      <c r="AD133" s="62">
        <f t="shared" si="1"/>
        <v>2.4473669999999998</v>
      </c>
      <c r="AE133" s="62">
        <f t="shared" si="1"/>
        <v>2.4416449999999998</v>
      </c>
      <c r="AF133" s="62">
        <f t="shared" si="1"/>
        <v>2.4383910000000002</v>
      </c>
      <c r="AG133" s="62">
        <f t="shared" si="1"/>
        <v>2.4294799999999999</v>
      </c>
      <c r="AH133" s="62">
        <f t="shared" si="1"/>
        <v>2.4306079999999999</v>
      </c>
      <c r="AI133" s="62">
        <f t="shared" si="1"/>
        <v>2.4204110000000001</v>
      </c>
      <c r="AJ133" s="62">
        <f t="shared" si="1"/>
        <v>2.4211450000000001</v>
      </c>
      <c r="AK133" s="60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25">
      <c r="A134" s="58" t="s">
        <v>317</v>
      </c>
      <c r="B134" s="58"/>
      <c r="C134" s="62">
        <f t="shared" si="2"/>
        <v>7.3372000000000007E-2</v>
      </c>
      <c r="D134" s="62">
        <f t="shared" si="1"/>
        <v>0.111803</v>
      </c>
      <c r="E134" s="62">
        <f t="shared" si="1"/>
        <v>0.198681</v>
      </c>
      <c r="F134" s="62">
        <f t="shared" si="1"/>
        <v>0.28018199999999999</v>
      </c>
      <c r="G134" s="62">
        <f t="shared" si="1"/>
        <v>0.30360799999999999</v>
      </c>
      <c r="H134" s="62">
        <f t="shared" si="1"/>
        <v>0.304732</v>
      </c>
      <c r="I134" s="62">
        <f t="shared" ref="D134:AJ136" si="4">I108</f>
        <v>0.34478300000000001</v>
      </c>
      <c r="J134" s="62">
        <f t="shared" si="4"/>
        <v>0.38741199999999998</v>
      </c>
      <c r="K134" s="62">
        <f t="shared" si="4"/>
        <v>0.43491600000000002</v>
      </c>
      <c r="L134" s="62">
        <f t="shared" si="4"/>
        <v>0.46948299999999998</v>
      </c>
      <c r="M134" s="62">
        <f t="shared" si="4"/>
        <v>0.49022300000000002</v>
      </c>
      <c r="N134" s="62">
        <f t="shared" si="4"/>
        <v>0.51185199999999997</v>
      </c>
      <c r="O134" s="62">
        <f t="shared" si="4"/>
        <v>0.52478999999999998</v>
      </c>
      <c r="P134" s="62">
        <f t="shared" si="4"/>
        <v>0.53170300000000004</v>
      </c>
      <c r="Q134" s="62">
        <f t="shared" si="4"/>
        <v>0.53170300000000004</v>
      </c>
      <c r="R134" s="62">
        <f t="shared" si="4"/>
        <v>0.53259199999999995</v>
      </c>
      <c r="S134" s="62">
        <f t="shared" si="4"/>
        <v>0.53170300000000004</v>
      </c>
      <c r="T134" s="62">
        <f t="shared" si="4"/>
        <v>0.53170300000000004</v>
      </c>
      <c r="U134" s="62">
        <f t="shared" si="4"/>
        <v>0.53170300000000004</v>
      </c>
      <c r="V134" s="62">
        <f t="shared" si="4"/>
        <v>0.53259199999999995</v>
      </c>
      <c r="W134" s="62">
        <f t="shared" si="4"/>
        <v>0.53170300000000004</v>
      </c>
      <c r="X134" s="62">
        <f t="shared" si="4"/>
        <v>0.53170300000000004</v>
      </c>
      <c r="Y134" s="62">
        <f t="shared" si="4"/>
        <v>0.53170300000000004</v>
      </c>
      <c r="Z134" s="62">
        <f t="shared" si="4"/>
        <v>0.53259199999999995</v>
      </c>
      <c r="AA134" s="62">
        <f t="shared" si="4"/>
        <v>0.53170300000000004</v>
      </c>
      <c r="AB134" s="62">
        <f t="shared" si="4"/>
        <v>0.53170300000000004</v>
      </c>
      <c r="AC134" s="62">
        <f t="shared" si="4"/>
        <v>0.53170300000000004</v>
      </c>
      <c r="AD134" s="62">
        <f t="shared" si="4"/>
        <v>0.53259199999999995</v>
      </c>
      <c r="AE134" s="62">
        <f t="shared" si="4"/>
        <v>0.53170300000000004</v>
      </c>
      <c r="AF134" s="62">
        <f t="shared" si="4"/>
        <v>0.53170300000000004</v>
      </c>
      <c r="AG134" s="62">
        <f t="shared" si="4"/>
        <v>0.53170300000000004</v>
      </c>
      <c r="AH134" s="62">
        <f t="shared" si="4"/>
        <v>0.53259199999999995</v>
      </c>
      <c r="AI134" s="62">
        <f t="shared" si="4"/>
        <v>0.53170300000000004</v>
      </c>
      <c r="AJ134" s="62">
        <f t="shared" si="4"/>
        <v>0.53170300000000004</v>
      </c>
      <c r="AK134" s="60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25">
      <c r="A135" s="58" t="s">
        <v>54</v>
      </c>
      <c r="B135" s="58"/>
      <c r="C135" s="62">
        <f>SUM(C131:C134)</f>
        <v>10.623279567000003</v>
      </c>
      <c r="D135" s="62">
        <f t="shared" ref="D135:AJ135" si="5">SUM(D131:D134)</f>
        <v>11.157684590000001</v>
      </c>
      <c r="E135" s="62">
        <f t="shared" si="5"/>
        <v>11.344460344</v>
      </c>
      <c r="F135" s="62">
        <f t="shared" si="5"/>
        <v>11.733071416</v>
      </c>
      <c r="G135" s="62">
        <f t="shared" si="5"/>
        <v>11.988281816000002</v>
      </c>
      <c r="H135" s="62">
        <f t="shared" si="5"/>
        <v>12.195874353999999</v>
      </c>
      <c r="I135" s="62">
        <f t="shared" si="5"/>
        <v>12.399921298999999</v>
      </c>
      <c r="J135" s="62">
        <f t="shared" si="5"/>
        <v>12.598778121</v>
      </c>
      <c r="K135" s="62">
        <f t="shared" si="5"/>
        <v>12.731328324999998</v>
      </c>
      <c r="L135" s="62">
        <f t="shared" si="5"/>
        <v>12.907050686000002</v>
      </c>
      <c r="M135" s="62">
        <f t="shared" si="5"/>
        <v>13.00001516</v>
      </c>
      <c r="N135" s="62">
        <f t="shared" si="5"/>
        <v>13.143670745</v>
      </c>
      <c r="O135" s="62">
        <f t="shared" si="5"/>
        <v>13.189775968999999</v>
      </c>
      <c r="P135" s="62">
        <f t="shared" si="5"/>
        <v>13.238660373000002</v>
      </c>
      <c r="Q135" s="62">
        <f t="shared" si="5"/>
        <v>13.286611088000001</v>
      </c>
      <c r="R135" s="62">
        <f t="shared" si="5"/>
        <v>13.329390895</v>
      </c>
      <c r="S135" s="62">
        <f t="shared" si="5"/>
        <v>13.337828250999999</v>
      </c>
      <c r="T135" s="62">
        <f t="shared" si="5"/>
        <v>13.376264192000001</v>
      </c>
      <c r="U135" s="62">
        <f t="shared" si="5"/>
        <v>13.439125011000002</v>
      </c>
      <c r="V135" s="62">
        <f t="shared" si="5"/>
        <v>13.517787117999998</v>
      </c>
      <c r="W135" s="62">
        <f t="shared" si="5"/>
        <v>13.568065769000002</v>
      </c>
      <c r="X135" s="62">
        <f t="shared" si="5"/>
        <v>13.680814263</v>
      </c>
      <c r="Y135" s="62">
        <f t="shared" si="5"/>
        <v>13.749510620000001</v>
      </c>
      <c r="Z135" s="62">
        <f t="shared" si="5"/>
        <v>13.825890183999999</v>
      </c>
      <c r="AA135" s="62">
        <f t="shared" si="5"/>
        <v>13.886346649</v>
      </c>
      <c r="AB135" s="62">
        <f t="shared" si="5"/>
        <v>13.932654409</v>
      </c>
      <c r="AC135" s="62">
        <f t="shared" si="5"/>
        <v>13.981224373</v>
      </c>
      <c r="AD135" s="62">
        <f t="shared" si="5"/>
        <v>14.026847065</v>
      </c>
      <c r="AE135" s="62">
        <f t="shared" si="5"/>
        <v>14.140551669999999</v>
      </c>
      <c r="AF135" s="62">
        <f t="shared" si="5"/>
        <v>14.165345233</v>
      </c>
      <c r="AG135" s="62">
        <f t="shared" si="5"/>
        <v>14.222166704000001</v>
      </c>
      <c r="AH135" s="62">
        <f t="shared" si="5"/>
        <v>14.297333611999999</v>
      </c>
      <c r="AI135" s="62">
        <f t="shared" si="5"/>
        <v>14.357992675</v>
      </c>
      <c r="AJ135" s="62">
        <f t="shared" si="5"/>
        <v>14.424899035999999</v>
      </c>
      <c r="AK135" s="60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25">
      <c r="A136" s="58" t="s">
        <v>318</v>
      </c>
      <c r="B136" s="58"/>
      <c r="C136" s="62">
        <f t="shared" si="2"/>
        <v>0.47439999999999999</v>
      </c>
      <c r="D136" s="62">
        <f t="shared" si="4"/>
        <v>0.53410000000000002</v>
      </c>
      <c r="E136" s="62">
        <f t="shared" si="4"/>
        <v>0.56169999999999998</v>
      </c>
      <c r="F136" s="62">
        <f t="shared" si="4"/>
        <v>0.51243300000000003</v>
      </c>
      <c r="G136" s="62">
        <f t="shared" si="4"/>
        <v>0.48030400000000001</v>
      </c>
      <c r="H136" s="62">
        <f t="shared" si="4"/>
        <v>0.46878999999999998</v>
      </c>
      <c r="I136" s="62">
        <f t="shared" si="4"/>
        <v>0.45962399999999998</v>
      </c>
      <c r="J136" s="62">
        <f t="shared" si="4"/>
        <v>0.45963399999999999</v>
      </c>
      <c r="K136" s="62">
        <f t="shared" si="4"/>
        <v>0.46260099999999998</v>
      </c>
      <c r="L136" s="62">
        <f t="shared" si="4"/>
        <v>0.46488499999999999</v>
      </c>
      <c r="M136" s="62">
        <f t="shared" si="4"/>
        <v>0.46390700000000001</v>
      </c>
      <c r="N136" s="62">
        <f t="shared" si="4"/>
        <v>0.46733799999999998</v>
      </c>
      <c r="O136" s="62">
        <f t="shared" si="4"/>
        <v>0.46665099999999998</v>
      </c>
      <c r="P136" s="62">
        <f t="shared" si="4"/>
        <v>0.47016000000000002</v>
      </c>
      <c r="Q136" s="62">
        <f t="shared" si="4"/>
        <v>0.473194</v>
      </c>
      <c r="R136" s="62">
        <f t="shared" si="4"/>
        <v>0.47552800000000001</v>
      </c>
      <c r="S136" s="62">
        <f t="shared" si="4"/>
        <v>0.47842299999999999</v>
      </c>
      <c r="T136" s="62">
        <f t="shared" si="4"/>
        <v>0.48211500000000002</v>
      </c>
      <c r="U136" s="62">
        <f t="shared" si="4"/>
        <v>0.48320200000000002</v>
      </c>
      <c r="V136" s="62">
        <f t="shared" si="4"/>
        <v>0.484066</v>
      </c>
      <c r="W136" s="62">
        <f t="shared" si="4"/>
        <v>0.48829400000000001</v>
      </c>
      <c r="X136" s="62">
        <f t="shared" si="4"/>
        <v>0.48953799999999997</v>
      </c>
      <c r="Y136" s="62">
        <f t="shared" si="4"/>
        <v>0.48846899999999999</v>
      </c>
      <c r="Z136" s="62">
        <f t="shared" si="4"/>
        <v>0.48500700000000002</v>
      </c>
      <c r="AA136" s="62">
        <f t="shared" si="4"/>
        <v>0.48389500000000002</v>
      </c>
      <c r="AB136" s="62">
        <f t="shared" si="4"/>
        <v>0.48017300000000002</v>
      </c>
      <c r="AC136" s="62">
        <f t="shared" si="4"/>
        <v>0.478016</v>
      </c>
      <c r="AD136" s="62">
        <f t="shared" si="4"/>
        <v>0.47485500000000003</v>
      </c>
      <c r="AE136" s="62">
        <f t="shared" si="4"/>
        <v>0.47470600000000002</v>
      </c>
      <c r="AF136" s="62">
        <f t="shared" si="4"/>
        <v>0.47083199999999997</v>
      </c>
      <c r="AG136" s="62">
        <f t="shared" si="4"/>
        <v>0.46945799999999999</v>
      </c>
      <c r="AH136" s="62">
        <f t="shared" si="4"/>
        <v>0.46679100000000001</v>
      </c>
      <c r="AI136" s="62">
        <f t="shared" si="4"/>
        <v>0.46476000000000001</v>
      </c>
      <c r="AJ136" s="62">
        <f t="shared" si="4"/>
        <v>0.46199699999999999</v>
      </c>
      <c r="AK136" s="60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25">
      <c r="A137" s="58" t="s">
        <v>55</v>
      </c>
      <c r="B137" s="58"/>
      <c r="C137" s="62">
        <f>C111+Refineries!C107/10^15</f>
        <v>0.64153199999999999</v>
      </c>
      <c r="D137" s="62">
        <f>D111+Refineries!D107/10^15</f>
        <v>0.58561700000000005</v>
      </c>
      <c r="E137" s="62">
        <f>E111+Refineries!E107/10^15</f>
        <v>0.57229399999999997</v>
      </c>
      <c r="F137" s="62">
        <f>F111+Refineries!F107/10^15</f>
        <v>0.59467910199999996</v>
      </c>
      <c r="G137" s="62">
        <f>G111+Refineries!G107/10^15</f>
        <v>0.60970510199999994</v>
      </c>
      <c r="H137" s="62">
        <f>H111+Refineries!H107/10^15</f>
        <v>0.62071710199999997</v>
      </c>
      <c r="I137" s="62">
        <f>I111+Refineries!I107/10^15</f>
        <v>0.62875910199999996</v>
      </c>
      <c r="J137" s="62">
        <f>J111+Refineries!J107/10^15</f>
        <v>0.63606210200000002</v>
      </c>
      <c r="K137" s="62">
        <f>K111+Refineries!K107/10^15</f>
        <v>0.640378102</v>
      </c>
      <c r="L137" s="62">
        <f>L111+Refineries!L107/10^15</f>
        <v>0.63943810199999995</v>
      </c>
      <c r="M137" s="62">
        <f>M111+Refineries!M107/10^15</f>
        <v>0.63647110200000001</v>
      </c>
      <c r="N137" s="62">
        <f>N111+Refineries!N107/10^15</f>
        <v>0.63446910199999995</v>
      </c>
      <c r="O137" s="62">
        <f>O111+Refineries!O107/10^15</f>
        <v>0.63080210199999998</v>
      </c>
      <c r="P137" s="62">
        <f>P111+Refineries!P107/10^15</f>
        <v>0.62297610199999998</v>
      </c>
      <c r="Q137" s="62">
        <f>Q111+Refineries!Q107/10^15</f>
        <v>0.61583910200000003</v>
      </c>
      <c r="R137" s="62">
        <f>R111+Refineries!R107/10^15</f>
        <v>0.60795910199999992</v>
      </c>
      <c r="S137" s="62">
        <f>S111+Refineries!S107/10^15</f>
        <v>0.60061810199999999</v>
      </c>
      <c r="T137" s="62">
        <f>T111+Refineries!T107/10^15</f>
        <v>0.59433410199999992</v>
      </c>
      <c r="U137" s="62">
        <f>U111+Refineries!U107/10^15</f>
        <v>0.58695610199999992</v>
      </c>
      <c r="V137" s="62">
        <f>V111+Refineries!V107/10^15</f>
        <v>0.58499710199999999</v>
      </c>
      <c r="W137" s="62">
        <f>W111+Refineries!W107/10^15</f>
        <v>0.58394310199999999</v>
      </c>
      <c r="X137" s="62">
        <f>X111+Refineries!X107/10^15</f>
        <v>0.58257610199999998</v>
      </c>
      <c r="Y137" s="62">
        <f>Y111+Refineries!Y107/10^15</f>
        <v>0.58029610199999992</v>
      </c>
      <c r="Z137" s="62">
        <f>Z111+Refineries!Z107/10^15</f>
        <v>0.57837710199999992</v>
      </c>
      <c r="AA137" s="62">
        <f>AA111+Refineries!AA107/10^15</f>
        <v>0.57735110199999995</v>
      </c>
      <c r="AB137" s="62">
        <f>AB111+Refineries!AB107/10^15</f>
        <v>0.57548110200000002</v>
      </c>
      <c r="AC137" s="62">
        <f>AC111+Refineries!AC107/10^15</f>
        <v>0.57417710199999994</v>
      </c>
      <c r="AD137" s="62">
        <f>AD111+Refineries!AD107/10^15</f>
        <v>0.57329710199999995</v>
      </c>
      <c r="AE137" s="62">
        <f>AE111+Refineries!AE107/10^15</f>
        <v>0.57313210199999998</v>
      </c>
      <c r="AF137" s="62">
        <f>AF111+Refineries!AF107/10^15</f>
        <v>0.57216110199999992</v>
      </c>
      <c r="AG137" s="62">
        <f>AG111+Refineries!AG107/10^15</f>
        <v>0.572013102</v>
      </c>
      <c r="AH137" s="62">
        <f>AH111+Refineries!AH107/10^15</f>
        <v>0.57201610199999997</v>
      </c>
      <c r="AI137" s="62">
        <f>AI111+Refineries!AI107/10^15</f>
        <v>0.57185310199999995</v>
      </c>
      <c r="AJ137" s="62">
        <f>AJ111+Refineries!AJ107/10^15</f>
        <v>0.57218910199999995</v>
      </c>
      <c r="AK137" s="60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25">
      <c r="A138" s="58" t="s">
        <v>56</v>
      </c>
      <c r="B138" s="58"/>
      <c r="C138" s="62">
        <f>SUM(C136:C137)</f>
        <v>1.1159319999999999</v>
      </c>
      <c r="D138" s="62">
        <f t="shared" ref="D138:AJ138" si="6">SUM(D136:D137)</f>
        <v>1.1197170000000001</v>
      </c>
      <c r="E138" s="62">
        <f t="shared" si="6"/>
        <v>1.1339939999999999</v>
      </c>
      <c r="F138" s="62">
        <f t="shared" si="6"/>
        <v>1.1071121019999999</v>
      </c>
      <c r="G138" s="62">
        <f t="shared" si="6"/>
        <v>1.090009102</v>
      </c>
      <c r="H138" s="62">
        <f t="shared" si="6"/>
        <v>1.089507102</v>
      </c>
      <c r="I138" s="62">
        <f t="shared" si="6"/>
        <v>1.0883831019999999</v>
      </c>
      <c r="J138" s="62">
        <f t="shared" si="6"/>
        <v>1.095696102</v>
      </c>
      <c r="K138" s="62">
        <f t="shared" si="6"/>
        <v>1.1029791019999999</v>
      </c>
      <c r="L138" s="62">
        <f t="shared" si="6"/>
        <v>1.1043231019999999</v>
      </c>
      <c r="M138" s="62">
        <f t="shared" si="6"/>
        <v>1.1003781020000001</v>
      </c>
      <c r="N138" s="62">
        <f t="shared" si="6"/>
        <v>1.101807102</v>
      </c>
      <c r="O138" s="62">
        <f t="shared" si="6"/>
        <v>1.097453102</v>
      </c>
      <c r="P138" s="62">
        <f t="shared" si="6"/>
        <v>1.0931361019999999</v>
      </c>
      <c r="Q138" s="62">
        <f t="shared" si="6"/>
        <v>1.0890331020000001</v>
      </c>
      <c r="R138" s="62">
        <f t="shared" si="6"/>
        <v>1.0834871019999999</v>
      </c>
      <c r="S138" s="62">
        <f t="shared" si="6"/>
        <v>1.0790411019999999</v>
      </c>
      <c r="T138" s="62">
        <f t="shared" si="6"/>
        <v>1.076449102</v>
      </c>
      <c r="U138" s="62">
        <f t="shared" si="6"/>
        <v>1.0701581019999999</v>
      </c>
      <c r="V138" s="62">
        <f t="shared" si="6"/>
        <v>1.0690631019999999</v>
      </c>
      <c r="W138" s="62">
        <f t="shared" si="6"/>
        <v>1.0722371019999999</v>
      </c>
      <c r="X138" s="62">
        <f t="shared" si="6"/>
        <v>1.072114102</v>
      </c>
      <c r="Y138" s="62">
        <f t="shared" si="6"/>
        <v>1.068765102</v>
      </c>
      <c r="Z138" s="62">
        <f t="shared" si="6"/>
        <v>1.0633841019999999</v>
      </c>
      <c r="AA138" s="62">
        <f t="shared" si="6"/>
        <v>1.0612461019999999</v>
      </c>
      <c r="AB138" s="62">
        <f t="shared" si="6"/>
        <v>1.0556541020000001</v>
      </c>
      <c r="AC138" s="62">
        <f t="shared" si="6"/>
        <v>1.0521931019999999</v>
      </c>
      <c r="AD138" s="62">
        <f t="shared" si="6"/>
        <v>1.048152102</v>
      </c>
      <c r="AE138" s="62">
        <f t="shared" si="6"/>
        <v>1.047838102</v>
      </c>
      <c r="AF138" s="62">
        <f t="shared" si="6"/>
        <v>1.0429931019999998</v>
      </c>
      <c r="AG138" s="62">
        <f t="shared" si="6"/>
        <v>1.041471102</v>
      </c>
      <c r="AH138" s="62">
        <f t="shared" si="6"/>
        <v>1.038807102</v>
      </c>
      <c r="AI138" s="62">
        <f t="shared" si="6"/>
        <v>1.036613102</v>
      </c>
      <c r="AJ138" s="62">
        <f t="shared" si="6"/>
        <v>1.0341861020000001</v>
      </c>
      <c r="AK138" s="60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25">
      <c r="A139" s="58" t="s">
        <v>106</v>
      </c>
      <c r="B139" s="58"/>
      <c r="C139" s="62">
        <f>Refineries!C109/10^15</f>
        <v>0.78399597200000004</v>
      </c>
      <c r="D139" s="62">
        <f>Refineries!D109/10^15</f>
        <v>0.78241796900000005</v>
      </c>
      <c r="E139" s="62">
        <f>Refineries!E109/10^15</f>
        <v>0.80276788300000002</v>
      </c>
      <c r="F139" s="62">
        <f>Refineries!F109/10^15</f>
        <v>0.83763122599999995</v>
      </c>
      <c r="G139" s="62">
        <f>Refineries!G109/10^15</f>
        <v>0.83894726600000002</v>
      </c>
      <c r="H139" s="62">
        <f>Refineries!H109/10^15</f>
        <v>0.84018133500000003</v>
      </c>
      <c r="I139" s="62">
        <f>Refineries!I109/10^15</f>
        <v>0.841316956</v>
      </c>
      <c r="J139" s="62">
        <f>Refineries!J109/10^15</f>
        <v>0.84453350800000004</v>
      </c>
      <c r="K139" s="62">
        <f>Refineries!K109/10^15</f>
        <v>0.84560510300000002</v>
      </c>
      <c r="L139" s="62">
        <f>Refineries!L109/10^15</f>
        <v>0.84590173300000004</v>
      </c>
      <c r="M139" s="62">
        <f>Refineries!M109/10^15</f>
        <v>0.84611761500000005</v>
      </c>
      <c r="N139" s="62">
        <f>Refineries!N109/10^15</f>
        <v>0.85153051800000001</v>
      </c>
      <c r="O139" s="62">
        <f>Refineries!O109/10^15</f>
        <v>0.85283087199999996</v>
      </c>
      <c r="P139" s="62">
        <f>Refineries!P109/10^15</f>
        <v>0.855325012</v>
      </c>
      <c r="Q139" s="62">
        <f>Refineries!Q109/10^15</f>
        <v>0.84638635299999998</v>
      </c>
      <c r="R139" s="62">
        <f>Refineries!R109/10^15</f>
        <v>0.84730737300000003</v>
      </c>
      <c r="S139" s="62">
        <f>Refineries!S109/10^15</f>
        <v>0.84844592299999999</v>
      </c>
      <c r="T139" s="62">
        <f>Refineries!T109/10^15</f>
        <v>0.84872808799999999</v>
      </c>
      <c r="U139" s="62">
        <f>Refineries!U109/10^15</f>
        <v>0.84877362099999998</v>
      </c>
      <c r="V139" s="62">
        <f>Refineries!V109/10^15</f>
        <v>0.84877972400000001</v>
      </c>
      <c r="W139" s="62">
        <f>Refineries!W109/10^15</f>
        <v>0.84877179000000003</v>
      </c>
      <c r="X139" s="62">
        <f>Refineries!X109/10^15</f>
        <v>0.84874652100000003</v>
      </c>
      <c r="Y139" s="62">
        <f>Refineries!Y109/10^15</f>
        <v>0.84872583000000001</v>
      </c>
      <c r="Z139" s="62">
        <f>Refineries!Z109/10^15</f>
        <v>0.84869793699999996</v>
      </c>
      <c r="AA139" s="62">
        <f>Refineries!AA109/10^15</f>
        <v>0.84870318600000005</v>
      </c>
      <c r="AB139" s="62">
        <f>Refineries!AB109/10^15</f>
        <v>0.84451190200000004</v>
      </c>
      <c r="AC139" s="62">
        <f>Refineries!AC109/10^15</f>
        <v>0.84010711699999996</v>
      </c>
      <c r="AD139" s="62">
        <f>Refineries!AD109/10^15</f>
        <v>0.83893585199999998</v>
      </c>
      <c r="AE139" s="62">
        <f>Refineries!AE109/10^15</f>
        <v>0.83724615499999999</v>
      </c>
      <c r="AF139" s="62">
        <f>Refineries!AF109/10^15</f>
        <v>0.83723962399999996</v>
      </c>
      <c r="AG139" s="62">
        <f>Refineries!AG109/10^15</f>
        <v>0.83722717300000005</v>
      </c>
      <c r="AH139" s="62">
        <f>Refineries!AH109/10^15</f>
        <v>0.837215759</v>
      </c>
      <c r="AI139" s="62">
        <f>Refineries!AI109/10^15</f>
        <v>0.83720562700000001</v>
      </c>
      <c r="AJ139" s="62">
        <f>Refineries!AJ109/10^15</f>
        <v>0.83719421400000005</v>
      </c>
      <c r="AK139" s="60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25">
      <c r="A140" s="58" t="s">
        <v>319</v>
      </c>
      <c r="B140" s="58"/>
      <c r="C140" s="62">
        <f t="shared" ref="C140:AJ140" si="7">C113</f>
        <v>1.645724</v>
      </c>
      <c r="D140" s="62">
        <f t="shared" si="7"/>
        <v>1.6372070000000001</v>
      </c>
      <c r="E140" s="62">
        <f t="shared" si="7"/>
        <v>1.5788070000000001</v>
      </c>
      <c r="F140" s="62">
        <f t="shared" si="7"/>
        <v>1.6148899999999999</v>
      </c>
      <c r="G140" s="62">
        <f t="shared" si="7"/>
        <v>1.652601</v>
      </c>
      <c r="H140" s="62">
        <f t="shared" si="7"/>
        <v>1.683052</v>
      </c>
      <c r="I140" s="62">
        <f t="shared" si="7"/>
        <v>1.7153099999999999</v>
      </c>
      <c r="J140" s="62">
        <f t="shared" si="7"/>
        <v>1.74841</v>
      </c>
      <c r="K140" s="62">
        <f t="shared" si="7"/>
        <v>1.7841819999999999</v>
      </c>
      <c r="L140" s="62">
        <f t="shared" si="7"/>
        <v>1.8130930000000001</v>
      </c>
      <c r="M140" s="62">
        <f t="shared" si="7"/>
        <v>1.8319639999999999</v>
      </c>
      <c r="N140" s="62">
        <f t="shared" si="7"/>
        <v>1.855602</v>
      </c>
      <c r="O140" s="62">
        <f t="shared" si="7"/>
        <v>1.878374</v>
      </c>
      <c r="P140" s="62">
        <f t="shared" si="7"/>
        <v>1.8951020000000001</v>
      </c>
      <c r="Q140" s="62">
        <f t="shared" si="7"/>
        <v>1.9191549999999999</v>
      </c>
      <c r="R140" s="62">
        <f t="shared" si="7"/>
        <v>1.942777</v>
      </c>
      <c r="S140" s="62">
        <f t="shared" si="7"/>
        <v>1.9699949999999999</v>
      </c>
      <c r="T140" s="62">
        <f t="shared" si="7"/>
        <v>2.005074</v>
      </c>
      <c r="U140" s="62">
        <f t="shared" si="7"/>
        <v>2.0392320000000002</v>
      </c>
      <c r="V140" s="62">
        <f t="shared" si="7"/>
        <v>2.0754999999999999</v>
      </c>
      <c r="W140" s="62">
        <f t="shared" si="7"/>
        <v>2.1121059999999998</v>
      </c>
      <c r="X140" s="62">
        <f t="shared" si="7"/>
        <v>2.14771</v>
      </c>
      <c r="Y140" s="62">
        <f t="shared" si="7"/>
        <v>2.1763690000000002</v>
      </c>
      <c r="Z140" s="62">
        <f t="shared" si="7"/>
        <v>2.2064539999999999</v>
      </c>
      <c r="AA140" s="62">
        <f t="shared" si="7"/>
        <v>2.238407</v>
      </c>
      <c r="AB140" s="62">
        <f t="shared" si="7"/>
        <v>2.2667630000000001</v>
      </c>
      <c r="AC140" s="62">
        <f t="shared" si="7"/>
        <v>2.29358</v>
      </c>
      <c r="AD140" s="62">
        <f t="shared" si="7"/>
        <v>2.326085</v>
      </c>
      <c r="AE140" s="62">
        <f t="shared" si="7"/>
        <v>2.360312</v>
      </c>
      <c r="AF140" s="62">
        <f t="shared" si="7"/>
        <v>2.3952650000000002</v>
      </c>
      <c r="AG140" s="62">
        <f t="shared" si="7"/>
        <v>2.4304290000000002</v>
      </c>
      <c r="AH140" s="62">
        <f t="shared" si="7"/>
        <v>2.463975</v>
      </c>
      <c r="AI140" s="62">
        <f t="shared" si="7"/>
        <v>2.4944060000000001</v>
      </c>
      <c r="AJ140" s="62">
        <f t="shared" si="7"/>
        <v>2.5254989999999999</v>
      </c>
      <c r="AK140" s="60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25">
      <c r="A141" s="58" t="s">
        <v>320</v>
      </c>
      <c r="B141" s="58"/>
      <c r="C141" s="62">
        <f>C114+Refineries!C108/10^15</f>
        <v>3.2292999890000003</v>
      </c>
      <c r="D141" s="62">
        <f>D114+Refineries!D108/10^15</f>
        <v>3.2380999890000002</v>
      </c>
      <c r="E141" s="62">
        <f>E114+Refineries!E108/10^15</f>
        <v>3.2693999890000001</v>
      </c>
      <c r="F141" s="62">
        <f>F114+Refineries!F108/10^15</f>
        <v>3.3717294790000003</v>
      </c>
      <c r="G141" s="62">
        <f>G114+Refineries!G108/10^15</f>
        <v>3.456704292</v>
      </c>
      <c r="H141" s="62">
        <f>H114+Refineries!H108/10^15</f>
        <v>3.5163384350000002</v>
      </c>
      <c r="I141" s="62">
        <f>I114+Refineries!I108/10^15</f>
        <v>3.568157566</v>
      </c>
      <c r="J141" s="62">
        <f>J114+Refineries!J108/10^15</f>
        <v>3.6209717709999998</v>
      </c>
      <c r="K141" s="62">
        <f>K114+Refineries!K108/10^15</f>
        <v>3.6740749779999997</v>
      </c>
      <c r="L141" s="62">
        <f>L114+Refineries!L108/10^15</f>
        <v>3.713673869</v>
      </c>
      <c r="M141" s="62">
        <f>M114+Refineries!M108/10^15</f>
        <v>3.7518356810000002</v>
      </c>
      <c r="N141" s="62">
        <f>N114+Refineries!N108/10^15</f>
        <v>3.7961715680000001</v>
      </c>
      <c r="O141" s="62">
        <f>O114+Refineries!O108/10^15</f>
        <v>3.8312308000000002</v>
      </c>
      <c r="P141" s="62">
        <f>P114+Refineries!P108/10^15</f>
        <v>3.8458693240000001</v>
      </c>
      <c r="Q141" s="62">
        <f>Q114+Refineries!Q108/10^15</f>
        <v>3.8699014460000001</v>
      </c>
      <c r="R141" s="62">
        <f>R114+Refineries!R108/10^15</f>
        <v>3.8865401790000003</v>
      </c>
      <c r="S141" s="62">
        <f>S114+Refineries!S108/10^15</f>
        <v>3.9023110989999998</v>
      </c>
      <c r="T141" s="62">
        <f>T114+Refineries!T108/10^15</f>
        <v>3.9218335670000002</v>
      </c>
      <c r="U141" s="62">
        <f>U114+Refineries!U108/10^15</f>
        <v>3.9437644769999998</v>
      </c>
      <c r="V141" s="62">
        <f>V114+Refineries!V108/10^15</f>
        <v>3.9683540229999998</v>
      </c>
      <c r="W141" s="62">
        <f>W114+Refineries!W108/10^15</f>
        <v>3.994724352</v>
      </c>
      <c r="X141" s="62">
        <f>X114+Refineries!X108/10^15</f>
        <v>4.0245629989999996</v>
      </c>
      <c r="Y141" s="62">
        <f>Y114+Refineries!Y108/10^15</f>
        <v>4.0462565320000001</v>
      </c>
      <c r="Z141" s="62">
        <f>Z114+Refineries!Z108/10^15</f>
        <v>4.068992615</v>
      </c>
      <c r="AA141" s="62">
        <f>AA114+Refineries!AA108/10^15</f>
        <v>4.0881335089999995</v>
      </c>
      <c r="AB141" s="62">
        <f>AB114+Refineries!AB108/10^15</f>
        <v>4.108580334</v>
      </c>
      <c r="AC141" s="62">
        <f>AC114+Refineries!AC108/10^15</f>
        <v>4.125959087</v>
      </c>
      <c r="AD141" s="62">
        <f>AD114+Refineries!AD108/10^15</f>
        <v>4.1502237690000001</v>
      </c>
      <c r="AE141" s="62">
        <f>AE114+Refineries!AE108/10^15</f>
        <v>4.1773821179999997</v>
      </c>
      <c r="AF141" s="62">
        <f>AF114+Refineries!AF108/10^15</f>
        <v>4.2074885470000005</v>
      </c>
      <c r="AG141" s="62">
        <f>AG114+Refineries!AG108/10^15</f>
        <v>4.2332453169999997</v>
      </c>
      <c r="AH141" s="62">
        <f>AH114+Refineries!AH108/10^15</f>
        <v>4.2608797449999996</v>
      </c>
      <c r="AI141" s="62">
        <f>AI114+Refineries!AI108/10^15</f>
        <v>4.2817559210000002</v>
      </c>
      <c r="AJ141" s="62">
        <f>AJ114+Refineries!AJ108/10^15</f>
        <v>4.3060316890000001</v>
      </c>
      <c r="AK141" s="60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25">
      <c r="A142" s="57" t="s">
        <v>57</v>
      </c>
      <c r="B142" s="90"/>
      <c r="C142" s="62">
        <f>SUM(C138,C135,C130,C120)</f>
        <v>55.546894288477027</v>
      </c>
      <c r="D142" s="62">
        <f t="shared" ref="D142:AJ142" si="8">SUM(D138,D135,D130,D120)</f>
        <v>57.223540937286444</v>
      </c>
      <c r="E142" s="62">
        <f t="shared" si="8"/>
        <v>58.296435673387663</v>
      </c>
      <c r="F142" s="62">
        <f t="shared" si="8"/>
        <v>59.711280704707384</v>
      </c>
      <c r="G142" s="62">
        <f t="shared" si="8"/>
        <v>59.377849059695109</v>
      </c>
      <c r="H142" s="62">
        <f t="shared" si="8"/>
        <v>59.799391532376539</v>
      </c>
      <c r="I142" s="62">
        <f t="shared" si="8"/>
        <v>59.885410826046517</v>
      </c>
      <c r="J142" s="62">
        <f t="shared" si="8"/>
        <v>59.953125934073135</v>
      </c>
      <c r="K142" s="62">
        <f t="shared" si="8"/>
        <v>59.630103436692693</v>
      </c>
      <c r="L142" s="62">
        <f t="shared" si="8"/>
        <v>59.544171429097567</v>
      </c>
      <c r="M142" s="62">
        <f t="shared" si="8"/>
        <v>59.791820153674493</v>
      </c>
      <c r="N142" s="62">
        <f t="shared" si="8"/>
        <v>60.118965803059204</v>
      </c>
      <c r="O142" s="62">
        <f t="shared" si="8"/>
        <v>60.198323996704019</v>
      </c>
      <c r="P142" s="62">
        <f t="shared" si="8"/>
        <v>60.235090288271536</v>
      </c>
      <c r="Q142" s="62">
        <f t="shared" si="8"/>
        <v>60.43281811408454</v>
      </c>
      <c r="R142" s="62">
        <f t="shared" si="8"/>
        <v>60.525639709259842</v>
      </c>
      <c r="S142" s="62">
        <f t="shared" si="8"/>
        <v>60.431154138953161</v>
      </c>
      <c r="T142" s="62">
        <f t="shared" si="8"/>
        <v>60.521751874178563</v>
      </c>
      <c r="U142" s="62">
        <f t="shared" si="8"/>
        <v>60.652550870568305</v>
      </c>
      <c r="V142" s="62">
        <f t="shared" si="8"/>
        <v>60.807529317264759</v>
      </c>
      <c r="W142" s="62">
        <f t="shared" si="8"/>
        <v>61.094912594193332</v>
      </c>
      <c r="X142" s="62">
        <f t="shared" si="8"/>
        <v>61.369169433293536</v>
      </c>
      <c r="Y142" s="62">
        <f t="shared" si="8"/>
        <v>61.356549280669121</v>
      </c>
      <c r="Z142" s="62">
        <f t="shared" si="8"/>
        <v>61.49322442393192</v>
      </c>
      <c r="AA142" s="62">
        <f t="shared" si="8"/>
        <v>61.696504147089549</v>
      </c>
      <c r="AB142" s="62">
        <f t="shared" si="8"/>
        <v>61.979208450637074</v>
      </c>
      <c r="AC142" s="62">
        <f t="shared" si="8"/>
        <v>62.061004512997883</v>
      </c>
      <c r="AD142" s="62">
        <f t="shared" si="8"/>
        <v>62.352700251665816</v>
      </c>
      <c r="AE142" s="62">
        <f t="shared" si="8"/>
        <v>62.614733053209378</v>
      </c>
      <c r="AF142" s="62">
        <f t="shared" si="8"/>
        <v>62.927517189668265</v>
      </c>
      <c r="AG142" s="62">
        <f t="shared" si="8"/>
        <v>63.069341688428608</v>
      </c>
      <c r="AH142" s="62">
        <f t="shared" si="8"/>
        <v>63.3371497569971</v>
      </c>
      <c r="AI142" s="62">
        <f t="shared" si="8"/>
        <v>63.221161885617747</v>
      </c>
      <c r="AJ142" s="62">
        <f t="shared" si="8"/>
        <v>63.406488005536239</v>
      </c>
      <c r="AK142" s="64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25">
      <c r="A143" s="58" t="s">
        <v>58</v>
      </c>
      <c r="B143" s="58"/>
      <c r="C143" s="62">
        <f t="shared" ref="C143:AJ143" si="9">C116</f>
        <v>5.9662170000000003</v>
      </c>
      <c r="D143" s="62">
        <f t="shared" si="9"/>
        <v>5.907546</v>
      </c>
      <c r="E143" s="62">
        <f t="shared" si="9"/>
        <v>5.9017439999999999</v>
      </c>
      <c r="F143" s="62">
        <f t="shared" si="9"/>
        <v>6.0078259999999997</v>
      </c>
      <c r="G143" s="62">
        <f t="shared" si="9"/>
        <v>6.04575</v>
      </c>
      <c r="H143" s="62">
        <f t="shared" si="9"/>
        <v>6.0443759999999997</v>
      </c>
      <c r="I143" s="62">
        <f t="shared" si="9"/>
        <v>6.0469099999999996</v>
      </c>
      <c r="J143" s="62">
        <f t="shared" si="9"/>
        <v>6.0985199999999997</v>
      </c>
      <c r="K143" s="62">
        <f t="shared" si="9"/>
        <v>6.119872</v>
      </c>
      <c r="L143" s="62">
        <f t="shared" si="9"/>
        <v>6.1287900000000004</v>
      </c>
      <c r="M143" s="62">
        <f t="shared" si="9"/>
        <v>6.1445460000000001</v>
      </c>
      <c r="N143" s="62">
        <f t="shared" si="9"/>
        <v>6.168374</v>
      </c>
      <c r="O143" s="62">
        <f t="shared" si="9"/>
        <v>6.2107929999999998</v>
      </c>
      <c r="P143" s="62">
        <f t="shared" si="9"/>
        <v>6.2025030000000001</v>
      </c>
      <c r="Q143" s="62">
        <f t="shared" si="9"/>
        <v>6.1975600000000002</v>
      </c>
      <c r="R143" s="62">
        <f t="shared" si="9"/>
        <v>6.15313</v>
      </c>
      <c r="S143" s="62">
        <f t="shared" si="9"/>
        <v>6.1425590000000003</v>
      </c>
      <c r="T143" s="62">
        <f t="shared" si="9"/>
        <v>6.1194199999999999</v>
      </c>
      <c r="U143" s="62">
        <f t="shared" si="9"/>
        <v>6.1260810000000001</v>
      </c>
      <c r="V143" s="62">
        <f t="shared" si="9"/>
        <v>6.1462719999999997</v>
      </c>
      <c r="W143" s="62">
        <f t="shared" si="9"/>
        <v>6.1499959999999998</v>
      </c>
      <c r="X143" s="62">
        <f t="shared" si="9"/>
        <v>6.1694620000000002</v>
      </c>
      <c r="Y143" s="62">
        <f t="shared" si="9"/>
        <v>6.1826869999999996</v>
      </c>
      <c r="Z143" s="62">
        <f t="shared" si="9"/>
        <v>6.1891829999999999</v>
      </c>
      <c r="AA143" s="62">
        <f t="shared" si="9"/>
        <v>6.1898650000000002</v>
      </c>
      <c r="AB143" s="62">
        <f t="shared" si="9"/>
        <v>6.1915480000000001</v>
      </c>
      <c r="AC143" s="62">
        <f t="shared" si="9"/>
        <v>6.1867590000000003</v>
      </c>
      <c r="AD143" s="62">
        <f t="shared" si="9"/>
        <v>6.1949759999999996</v>
      </c>
      <c r="AE143" s="62">
        <f t="shared" si="9"/>
        <v>6.2063170000000003</v>
      </c>
      <c r="AF143" s="62">
        <f t="shared" si="9"/>
        <v>6.2280620000000004</v>
      </c>
      <c r="AG143" s="62">
        <f t="shared" si="9"/>
        <v>6.2516470000000002</v>
      </c>
      <c r="AH143" s="62">
        <f t="shared" si="9"/>
        <v>6.2743890000000002</v>
      </c>
      <c r="AI143" s="62">
        <f t="shared" si="9"/>
        <v>6.291906</v>
      </c>
      <c r="AJ143" s="62">
        <f t="shared" si="9"/>
        <v>6.3091600000000003</v>
      </c>
      <c r="AK143" s="60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6" customFormat="1" x14ac:dyDescent="0.25">
      <c r="A144" s="57" t="s">
        <v>59</v>
      </c>
      <c r="B144" s="90"/>
      <c r="C144" s="62">
        <f>C142+C143</f>
        <v>61.513111288477027</v>
      </c>
      <c r="D144" s="62">
        <f t="shared" ref="D144:AJ144" si="10">D142+D143</f>
        <v>63.13108693728644</v>
      </c>
      <c r="E144" s="62">
        <f t="shared" si="10"/>
        <v>64.198179673387656</v>
      </c>
      <c r="F144" s="62">
        <f t="shared" si="10"/>
        <v>65.719106704707386</v>
      </c>
      <c r="G144" s="62">
        <f t="shared" si="10"/>
        <v>65.423599059695107</v>
      </c>
      <c r="H144" s="62">
        <f t="shared" si="10"/>
        <v>65.843767532376546</v>
      </c>
      <c r="I144" s="62">
        <f t="shared" si="10"/>
        <v>65.932320826046521</v>
      </c>
      <c r="J144" s="62">
        <f t="shared" si="10"/>
        <v>66.051645934073136</v>
      </c>
      <c r="K144" s="62">
        <f t="shared" si="10"/>
        <v>65.749975436692694</v>
      </c>
      <c r="L144" s="62">
        <f t="shared" si="10"/>
        <v>65.672961429097569</v>
      </c>
      <c r="M144" s="62">
        <f t="shared" si="10"/>
        <v>65.936366153674498</v>
      </c>
      <c r="N144" s="62">
        <f t="shared" si="10"/>
        <v>66.287339803059211</v>
      </c>
      <c r="O144" s="62">
        <f t="shared" si="10"/>
        <v>66.409116996704014</v>
      </c>
      <c r="P144" s="62">
        <f t="shared" si="10"/>
        <v>66.437593288271529</v>
      </c>
      <c r="Q144" s="62">
        <f t="shared" si="10"/>
        <v>66.630378114084536</v>
      </c>
      <c r="R144" s="62">
        <f t="shared" si="10"/>
        <v>66.678769709259839</v>
      </c>
      <c r="S144" s="62">
        <f t="shared" si="10"/>
        <v>66.573713138953167</v>
      </c>
      <c r="T144" s="62">
        <f t="shared" si="10"/>
        <v>66.641171874178568</v>
      </c>
      <c r="U144" s="62">
        <f t="shared" si="10"/>
        <v>66.778631870568304</v>
      </c>
      <c r="V144" s="62">
        <f t="shared" si="10"/>
        <v>66.953801317264762</v>
      </c>
      <c r="W144" s="62">
        <f t="shared" si="10"/>
        <v>67.244908594193333</v>
      </c>
      <c r="X144" s="62">
        <f t="shared" si="10"/>
        <v>67.538631433293531</v>
      </c>
      <c r="Y144" s="62">
        <f t="shared" si="10"/>
        <v>67.539236280669115</v>
      </c>
      <c r="Z144" s="62">
        <f t="shared" si="10"/>
        <v>67.68240742393192</v>
      </c>
      <c r="AA144" s="62">
        <f t="shared" si="10"/>
        <v>67.886369147089553</v>
      </c>
      <c r="AB144" s="62">
        <f t="shared" si="10"/>
        <v>68.170756450637072</v>
      </c>
      <c r="AC144" s="62">
        <f t="shared" si="10"/>
        <v>68.247763512997878</v>
      </c>
      <c r="AD144" s="62">
        <f t="shared" si="10"/>
        <v>68.54767625166582</v>
      </c>
      <c r="AE144" s="62">
        <f t="shared" si="10"/>
        <v>68.821050053209376</v>
      </c>
      <c r="AF144" s="62">
        <f t="shared" si="10"/>
        <v>69.155579189668259</v>
      </c>
      <c r="AG144" s="62">
        <f t="shared" si="10"/>
        <v>69.320988688428614</v>
      </c>
      <c r="AH144" s="62">
        <f t="shared" si="10"/>
        <v>69.611538756997106</v>
      </c>
      <c r="AI144" s="62">
        <f t="shared" si="10"/>
        <v>69.513067885617744</v>
      </c>
      <c r="AJ144" s="62">
        <f t="shared" si="10"/>
        <v>69.715648005536238</v>
      </c>
      <c r="AK144" s="64"/>
    </row>
    <row r="145" s="6" customFormat="1" x14ac:dyDescent="0.25"/>
    <row r="146" s="6" customFormat="1" x14ac:dyDescent="0.25"/>
    <row r="147" s="6" customFormat="1" x14ac:dyDescent="0.25"/>
    <row r="148" s="6" customFormat="1" x14ac:dyDescent="0.25"/>
    <row r="149" s="6" customFormat="1" x14ac:dyDescent="0.25"/>
    <row r="150" s="6" customFormat="1" x14ac:dyDescent="0.25"/>
    <row r="151" s="6" customFormat="1" x14ac:dyDescent="0.25"/>
    <row r="152" s="6" customFormat="1" x14ac:dyDescent="0.25"/>
    <row r="153" s="6" customFormat="1" x14ac:dyDescent="0.25"/>
    <row r="154" s="6" customFormat="1" x14ac:dyDescent="0.25"/>
    <row r="155" s="6" customFormat="1" x14ac:dyDescent="0.25"/>
    <row r="156" s="6" customFormat="1" x14ac:dyDescent="0.25"/>
    <row r="157" s="6" customFormat="1" x14ac:dyDescent="0.25"/>
    <row r="158" s="6" customFormat="1" x14ac:dyDescent="0.25"/>
    <row r="159" s="6" customFormat="1" x14ac:dyDescent="0.25"/>
    <row r="160" s="6" customFormat="1" x14ac:dyDescent="0.25"/>
    <row r="161" spans="1:36" s="6" customFormat="1" x14ac:dyDescent="0.25"/>
    <row r="162" spans="1:36" s="6" customFormat="1" x14ac:dyDescent="0.25"/>
    <row r="163" spans="1:36" s="6" customFormat="1" x14ac:dyDescent="0.25"/>
    <row r="164" spans="1:36" x14ac:dyDescent="0.25">
      <c r="A164" t="s">
        <v>114</v>
      </c>
      <c r="C164" s="32">
        <f t="shared" ref="C164:AJ164" si="11">C114-C106-C112</f>
        <v>1.1086670000000001</v>
      </c>
      <c r="D164" s="32">
        <f t="shared" si="11"/>
        <v>1.0456819999999998</v>
      </c>
      <c r="E164" s="32">
        <f t="shared" si="11"/>
        <v>1.0097049999999999</v>
      </c>
      <c r="F164" s="32">
        <f t="shared" si="11"/>
        <v>1.1289720000000001</v>
      </c>
      <c r="G164" s="32">
        <f t="shared" si="11"/>
        <v>1.2269049999999997</v>
      </c>
      <c r="H164" s="32">
        <f t="shared" si="11"/>
        <v>1.2723870000000004</v>
      </c>
      <c r="I164" s="32">
        <f t="shared" si="11"/>
        <v>1.3135410000000001</v>
      </c>
      <c r="J164" s="32">
        <f t="shared" si="11"/>
        <v>1.3467179999999999</v>
      </c>
      <c r="K164" s="32">
        <f t="shared" si="11"/>
        <v>1.3816580000000001</v>
      </c>
      <c r="L164" s="32">
        <f t="shared" si="11"/>
        <v>1.4130450000000001</v>
      </c>
      <c r="M164" s="32">
        <f t="shared" si="11"/>
        <v>1.4425150000000002</v>
      </c>
      <c r="N164" s="32">
        <f t="shared" si="11"/>
        <v>1.4719570000000002</v>
      </c>
      <c r="O164" s="32">
        <f t="shared" si="11"/>
        <v>1.5070469999999998</v>
      </c>
      <c r="P164" s="32">
        <f t="shared" si="11"/>
        <v>1.5262339999999999</v>
      </c>
      <c r="Q164" s="32">
        <f t="shared" si="11"/>
        <v>1.5477300000000001</v>
      </c>
      <c r="R164" s="32">
        <f t="shared" si="11"/>
        <v>1.5586</v>
      </c>
      <c r="S164" s="32">
        <f t="shared" si="11"/>
        <v>1.5796060000000001</v>
      </c>
      <c r="T164" s="32">
        <f t="shared" si="11"/>
        <v>1.599086</v>
      </c>
      <c r="U164" s="32">
        <f t="shared" si="11"/>
        <v>1.6253929999999999</v>
      </c>
      <c r="V164" s="32">
        <f t="shared" si="11"/>
        <v>1.6447729999999998</v>
      </c>
      <c r="W164" s="32">
        <f t="shared" si="11"/>
        <v>1.6616419999999998</v>
      </c>
      <c r="X164" s="32">
        <f t="shared" si="11"/>
        <v>1.681395</v>
      </c>
      <c r="Y164" s="32">
        <f t="shared" si="11"/>
        <v>1.7024090000000001</v>
      </c>
      <c r="Z164" s="32">
        <f t="shared" si="11"/>
        <v>1.7264360000000001</v>
      </c>
      <c r="AA164" s="32">
        <f t="shared" si="11"/>
        <v>1.7452179999999999</v>
      </c>
      <c r="AB164" s="32">
        <f t="shared" si="11"/>
        <v>1.7685549999999994</v>
      </c>
      <c r="AC164" s="32">
        <f t="shared" si="11"/>
        <v>1.7885449999999998</v>
      </c>
      <c r="AD164" s="32">
        <f t="shared" si="11"/>
        <v>1.8115990000000002</v>
      </c>
      <c r="AE164" s="32">
        <f t="shared" si="11"/>
        <v>1.8345100000000001</v>
      </c>
      <c r="AF164" s="32">
        <f t="shared" si="11"/>
        <v>1.8653210000000002</v>
      </c>
      <c r="AG164" s="32">
        <f t="shared" si="11"/>
        <v>1.887953</v>
      </c>
      <c r="AH164" s="32">
        <f t="shared" si="11"/>
        <v>1.9105089999999996</v>
      </c>
      <c r="AI164" s="32">
        <f t="shared" si="11"/>
        <v>1.9315519999999999</v>
      </c>
      <c r="AJ164" s="32">
        <f t="shared" si="11"/>
        <v>1.9537960000000001</v>
      </c>
    </row>
    <row r="165" spans="1:36" x14ac:dyDescent="0.25">
      <c r="A165" t="s">
        <v>113</v>
      </c>
      <c r="C165" s="32">
        <f>SUM(Electricity!B3:B10,Coal!B3:B10,'Natural Gas'!B3:B10,Biomass!B3:B10,'Petroleum Diesel'!B3:B10,Heat!B3:B10,'Crude Oil'!B3:B10,'Heavy or Residual Oil'!B3:B10,'LPG-propane-butane'!B3:B10,Hydrogen!B3:B10)/10^15</f>
        <v>59.486818249477025</v>
      </c>
      <c r="D165" s="32" t="e">
        <f>SUM(Electricity!#REF!,Coal!C3:C10,'Natural Gas'!C3:C10,Biomass!C3:C10,'Petroleum Diesel'!C3:C10,Heat!C3:C10,'Crude Oil'!C3:C10,'Heavy or Residual Oil'!C3:C10,'LPG-propane-butane'!C3:C10,Hydrogen!C3:C10)/10^15</f>
        <v>#REF!</v>
      </c>
      <c r="E165" s="32" t="e">
        <f>SUM(Electricity!#REF!,Coal!D3:D10,'Natural Gas'!D3:D10,Biomass!D3:D10,'Petroleum Diesel'!D3:D10,Heat!D3:D10,'Crude Oil'!D3:D10,'Heavy or Residual Oil'!D3:D10,'LPG-propane-butane'!D3:D10,Hydrogen!D3:D10)/10^15</f>
        <v>#REF!</v>
      </c>
      <c r="F165" s="32" t="e">
        <f>SUM(Electricity!#REF!,Coal!E3:E10,'Natural Gas'!E3:E10,Biomass!E3:E10,'Petroleum Diesel'!E3:E10,Heat!E3:E10,'Crude Oil'!E3:E10,'Heavy or Residual Oil'!E3:E10,'LPG-propane-butane'!E3:E10,Hydrogen!E3:E10)/10^15</f>
        <v>#REF!</v>
      </c>
      <c r="G165" s="32" t="e">
        <f>SUM(Electricity!#REF!,Coal!F3:F10,'Natural Gas'!F3:F10,Biomass!F3:F10,'Petroleum Diesel'!F3:F10,Heat!F3:F10,'Crude Oil'!F3:F10,'Heavy or Residual Oil'!F3:F10,'LPG-propane-butane'!F3:F10,Hydrogen!F3:F10)/10^15</f>
        <v>#REF!</v>
      </c>
      <c r="H165" s="32" t="e">
        <f>SUM(Electricity!#REF!,Coal!G3:G10,'Natural Gas'!G3:G10,Biomass!G3:G10,'Petroleum Diesel'!G3:G10,Heat!G3:G10,'Crude Oil'!G3:G10,'Heavy or Residual Oil'!G3:G10,'LPG-propane-butane'!G3:G10,Hydrogen!G3:G10)/10^15</f>
        <v>#REF!</v>
      </c>
      <c r="I165" s="32" t="e">
        <f>SUM(Electricity!#REF!,Coal!H3:H10,'Natural Gas'!H3:H10,Biomass!H3:H10,'Petroleum Diesel'!H3:H10,Heat!H3:H10,'Crude Oil'!H3:H10,'Heavy or Residual Oil'!H3:H10,'LPG-propane-butane'!H3:H10,Hydrogen!H3:H10)/10^15</f>
        <v>#REF!</v>
      </c>
      <c r="J165" s="32" t="e">
        <f>SUM(Electricity!#REF!,Coal!I3:I10,'Natural Gas'!I3:I10,Biomass!I3:I10,'Petroleum Diesel'!I3:I10,Heat!I3:I10,'Crude Oil'!I3:I10,'Heavy or Residual Oil'!I3:I10,'LPG-propane-butane'!I3:I10,Hydrogen!I3:I10)/10^15</f>
        <v>#REF!</v>
      </c>
      <c r="K165" s="32" t="e">
        <f>SUM(Electricity!#REF!,Coal!J3:J10,'Natural Gas'!J3:J10,Biomass!J3:J10,'Petroleum Diesel'!J3:J10,Heat!J3:J10,'Crude Oil'!J3:J10,'Heavy or Residual Oil'!J3:J10,'LPG-propane-butane'!J3:J10,Hydrogen!J3:J10)/10^15</f>
        <v>#REF!</v>
      </c>
      <c r="L165" s="32" t="e">
        <f>SUM(Electricity!#REF!,Coal!K3:K10,'Natural Gas'!K3:K10,Biomass!K3:K10,'Petroleum Diesel'!K3:K10,Heat!K3:K10,'Crude Oil'!K3:K10,'Heavy or Residual Oil'!K3:K10,'LPG-propane-butane'!K3:K10,Hydrogen!K3:K10)/10^15</f>
        <v>#REF!</v>
      </c>
      <c r="M165" s="32" t="e">
        <f>SUM(Electricity!#REF!,Coal!L3:L10,'Natural Gas'!L3:L10,Biomass!L3:L10,'Petroleum Diesel'!L3:L10,Heat!L3:L10,'Crude Oil'!L3:L10,'Heavy or Residual Oil'!L3:L10,'LPG-propane-butane'!L3:L10,Hydrogen!L3:L10)/10^15</f>
        <v>#REF!</v>
      </c>
      <c r="N165" s="32" t="e">
        <f>SUM(Electricity!#REF!,Coal!M3:M10,'Natural Gas'!M3:M10,Biomass!M3:M10,'Petroleum Diesel'!M3:M10,Heat!M3:M10,'Crude Oil'!M3:M10,'Heavy or Residual Oil'!M3:M10,'LPG-propane-butane'!M3:M10,Hydrogen!M3:M10)/10^15</f>
        <v>#REF!</v>
      </c>
      <c r="O165" s="32" t="e">
        <f>SUM(Electricity!#REF!,Coal!N3:N10,'Natural Gas'!N3:N10,Biomass!N3:N10,'Petroleum Diesel'!N3:N10,Heat!N3:N10,'Crude Oil'!N3:N10,'Heavy or Residual Oil'!N3:N10,'LPG-propane-butane'!N3:N10,Hydrogen!N3:N10)/10^15</f>
        <v>#REF!</v>
      </c>
      <c r="P165" s="32" t="e">
        <f>SUM(Electricity!#REF!,Coal!O3:O10,'Natural Gas'!O3:O10,Biomass!O3:O10,'Petroleum Diesel'!O3:O10,Heat!O3:O10,'Crude Oil'!O3:O10,'Heavy or Residual Oil'!O3:O10,'LPG-propane-butane'!O3:O10,Hydrogen!O3:O10)/10^15</f>
        <v>#REF!</v>
      </c>
      <c r="Q165" s="32" t="e">
        <f>SUM(Electricity!#REF!,Coal!P3:P10,'Natural Gas'!P3:P10,Biomass!P3:P10,'Petroleum Diesel'!P3:P10,Heat!P3:P10,'Crude Oil'!P3:P10,'Heavy or Residual Oil'!P3:P10,'LPG-propane-butane'!P3:P10,Hydrogen!P3:P10)/10^15</f>
        <v>#REF!</v>
      </c>
      <c r="R165" s="32" t="e">
        <f>SUM(Electricity!#REF!,Coal!Q3:Q10,'Natural Gas'!Q3:Q10,Biomass!Q3:Q10,'Petroleum Diesel'!Q3:Q10,Heat!Q3:Q10,'Crude Oil'!Q3:Q10,'Heavy or Residual Oil'!Q3:Q10,'LPG-propane-butane'!Q3:Q10,Hydrogen!Q3:Q10)/10^15</f>
        <v>#REF!</v>
      </c>
      <c r="S165" s="32" t="e">
        <f>SUM(Electricity!#REF!,Coal!R3:R10,'Natural Gas'!R3:R10,Biomass!R3:R10,'Petroleum Diesel'!R3:R10,Heat!R3:R10,'Crude Oil'!R3:R10,'Heavy or Residual Oil'!R3:R10,'LPG-propane-butane'!R3:R10,Hydrogen!R3:R10)/10^15</f>
        <v>#REF!</v>
      </c>
      <c r="T165" s="32" t="e">
        <f>SUM(Electricity!#REF!,Coal!S3:S10,'Natural Gas'!S3:S10,Biomass!S3:S10,'Petroleum Diesel'!S3:S10,Heat!S3:S10,'Crude Oil'!S3:S10,'Heavy or Residual Oil'!S3:S10,'LPG-propane-butane'!S3:S10,Hydrogen!S3:S10)/10^15</f>
        <v>#REF!</v>
      </c>
      <c r="U165" s="32" t="e">
        <f>SUM(Electricity!#REF!,Coal!T3:T10,'Natural Gas'!T3:T10,Biomass!T3:T10,'Petroleum Diesel'!T3:T10,Heat!T3:T10,'Crude Oil'!T3:T10,'Heavy or Residual Oil'!T3:T10,'LPG-propane-butane'!T3:T10,Hydrogen!T3:T10)/10^15</f>
        <v>#REF!</v>
      </c>
      <c r="V165" s="32" t="e">
        <f>SUM(Electricity!#REF!,Coal!U3:U10,'Natural Gas'!U3:U10,Biomass!U3:U10,'Petroleum Diesel'!U3:U10,Heat!U3:U10,'Crude Oil'!U3:U10,'Heavy or Residual Oil'!U3:U10,'LPG-propane-butane'!U3:U10,Hydrogen!U3:U10)/10^15</f>
        <v>#REF!</v>
      </c>
      <c r="W165" s="32" t="e">
        <f>SUM(Electricity!#REF!,Coal!V3:V10,'Natural Gas'!V3:V10,Biomass!V3:V10,'Petroleum Diesel'!V3:V10,Heat!V3:V10,'Crude Oil'!V3:V10,'Heavy or Residual Oil'!V3:V10,'LPG-propane-butane'!V3:V10,Hydrogen!V3:V10)/10^15</f>
        <v>#REF!</v>
      </c>
      <c r="X165" s="32" t="e">
        <f>SUM(Electricity!#REF!,Coal!W3:W10,'Natural Gas'!W3:W10,Biomass!W3:W10,'Petroleum Diesel'!W3:W10,Heat!W3:W10,'Crude Oil'!W3:W10,'Heavy or Residual Oil'!W3:W10,'LPG-propane-butane'!W3:W10,Hydrogen!W3:W10)/10^15</f>
        <v>#REF!</v>
      </c>
      <c r="Y165" s="32" t="e">
        <f>SUM(Electricity!#REF!,Coal!X3:X10,'Natural Gas'!X3:X10,Biomass!X3:X10,'Petroleum Diesel'!X3:X10,Heat!X3:X10,'Crude Oil'!X3:X10,'Heavy or Residual Oil'!X3:X10,'LPG-propane-butane'!X3:X10,Hydrogen!X3:X10)/10^15</f>
        <v>#REF!</v>
      </c>
      <c r="Z165" s="32" t="e">
        <f>SUM(Electricity!#REF!,Coal!Y3:Y10,'Natural Gas'!Y3:Y10,Biomass!Y3:Y10,'Petroleum Diesel'!Y3:Y10,Heat!Y3:Y10,'Crude Oil'!Y3:Y10,'Heavy or Residual Oil'!Y3:Y10,'LPG-propane-butane'!Y3:Y10,Hydrogen!Y3:Y10)/10^15</f>
        <v>#REF!</v>
      </c>
      <c r="AA165" s="32" t="e">
        <f>SUM(Electricity!#REF!,Coal!Z3:Z10,'Natural Gas'!Z3:Z10,Biomass!Z3:Z10,'Petroleum Diesel'!Z3:Z10,Heat!Z3:Z10,'Crude Oil'!Z3:Z10,'Heavy or Residual Oil'!Z3:Z10,'LPG-propane-butane'!Z3:Z10,Hydrogen!Z3:Z10)/10^15</f>
        <v>#REF!</v>
      </c>
      <c r="AB165" s="32" t="e">
        <f>SUM(Electricity!#REF!,Coal!AA3:AA10,'Natural Gas'!AA3:AA10,Biomass!AA3:AA10,'Petroleum Diesel'!AA3:AA10,Heat!AA3:AA10,'Crude Oil'!AA3:AA10,'Heavy or Residual Oil'!AA3:AA10,'LPG-propane-butane'!AA3:AA10,Hydrogen!AA3:AA10)/10^15</f>
        <v>#REF!</v>
      </c>
      <c r="AC165" s="32" t="e">
        <f>SUM(Electricity!#REF!,Coal!AB3:AB10,'Natural Gas'!AB3:AB10,Biomass!AB3:AB10,'Petroleum Diesel'!AB3:AB10,Heat!AB3:AB10,'Crude Oil'!AB3:AB10,'Heavy or Residual Oil'!AB3:AB10,'LPG-propane-butane'!AB3:AB10,Hydrogen!AB3:AB10)/10^15</f>
        <v>#REF!</v>
      </c>
      <c r="AD165" s="32" t="e">
        <f>SUM(Electricity!#REF!,Coal!AC3:AC10,'Natural Gas'!AC3:AC10,Biomass!AC3:AC10,'Petroleum Diesel'!AC3:AC10,Heat!AC3:AC10,'Crude Oil'!AC3:AC10,'Heavy or Residual Oil'!AC3:AC10,'LPG-propane-butane'!AC3:AC10,Hydrogen!AC3:AC10)/10^15</f>
        <v>#REF!</v>
      </c>
      <c r="AE165" s="32" t="e">
        <f>SUM(Electricity!#REF!,Coal!AD3:AD10,'Natural Gas'!AD3:AD10,Biomass!AD3:AD10,'Petroleum Diesel'!AD3:AD10,Heat!AD3:AD10,'Crude Oil'!AD3:AD10,'Heavy or Residual Oil'!AD3:AD10,'LPG-propane-butane'!AD3:AD10,Hydrogen!AD3:AD10)/10^15</f>
        <v>#REF!</v>
      </c>
      <c r="AF165" s="32" t="e">
        <f>SUM(Electricity!#REF!,Coal!AE3:AE10,'Natural Gas'!AE3:AE10,Biomass!AE3:AE10,'Petroleum Diesel'!AE3:AE10,Heat!AE3:AE10,'Crude Oil'!AE3:AE10,'Heavy or Residual Oil'!AE3:AE10,'LPG-propane-butane'!AE3:AE10,Hydrogen!AE3:AE10)/10^15</f>
        <v>#REF!</v>
      </c>
      <c r="AG165" s="32" t="e">
        <f>SUM(Electricity!#REF!,Coal!AF3:AF10,'Natural Gas'!AF3:AF10,Biomass!AF3:AF10,'Petroleum Diesel'!AF3:AF10,Heat!AF3:AF10,'Crude Oil'!AF3:AF10,'Heavy or Residual Oil'!AF3:AF10,'LPG-propane-butane'!AF3:AF10,Hydrogen!AF3:AF10)/10^15</f>
        <v>#REF!</v>
      </c>
      <c r="AH165" s="32" t="e">
        <f>SUM(Electricity!#REF!,Coal!AG3:AG10,'Natural Gas'!AG3:AG10,Biomass!AG3:AG10,'Petroleum Diesel'!AG3:AG10,Heat!AG3:AG10,'Crude Oil'!AG3:AG10,'Heavy or Residual Oil'!AG3:AG10,'LPG-propane-butane'!AG3:AG10,Hydrogen!AG3:AG10)/10^15</f>
        <v>#REF!</v>
      </c>
      <c r="AI165" s="32" t="e">
        <f>SUM(Electricity!#REF!,Coal!AH3:AH10,'Natural Gas'!AH3:AH10,Biomass!AH3:AH10,'Petroleum Diesel'!AH3:AH10,Heat!AH3:AH10,'Crude Oil'!AH3:AH10,'Heavy or Residual Oil'!AH3:AH10,'LPG-propane-butane'!AH3:AH10,Hydrogen!AH3:AH10)/10^15</f>
        <v>#REF!</v>
      </c>
      <c r="AJ165" s="32" t="e">
        <f>SUM(Electricity!#REF!,Coal!AI3:AI10,'Natural Gas'!AI3:AI10,Biomass!AI3:AI10,'Petroleum Diesel'!AI3:AI10,Heat!AI3:AI10,'Crude Oil'!AI3:AI10,'Heavy or Residual Oil'!AI3:AI10,'LPG-propane-butane'!AI3:AI10,Hydrogen!AI3:AI10)/10^15</f>
        <v>#REF!</v>
      </c>
    </row>
    <row r="166" spans="1:36" s="6" customFormat="1" x14ac:dyDescent="0.25">
      <c r="A166" s="6" t="s">
        <v>123</v>
      </c>
      <c r="C166" s="46">
        <f>C164-C165</f>
        <v>-58.378151249477028</v>
      </c>
      <c r="D166" s="46" t="e">
        <f t="shared" ref="D166:AJ166" si="12">D164-D165</f>
        <v>#REF!</v>
      </c>
      <c r="E166" s="46" t="e">
        <f t="shared" si="12"/>
        <v>#REF!</v>
      </c>
      <c r="F166" s="46" t="e">
        <f t="shared" si="12"/>
        <v>#REF!</v>
      </c>
      <c r="G166" s="46" t="e">
        <f t="shared" si="12"/>
        <v>#REF!</v>
      </c>
      <c r="H166" s="46" t="e">
        <f t="shared" si="12"/>
        <v>#REF!</v>
      </c>
      <c r="I166" s="46" t="e">
        <f t="shared" si="12"/>
        <v>#REF!</v>
      </c>
      <c r="J166" s="46" t="e">
        <f t="shared" si="12"/>
        <v>#REF!</v>
      </c>
      <c r="K166" s="46" t="e">
        <f t="shared" si="12"/>
        <v>#REF!</v>
      </c>
      <c r="L166" s="46" t="e">
        <f t="shared" si="12"/>
        <v>#REF!</v>
      </c>
      <c r="M166" s="46" t="e">
        <f t="shared" si="12"/>
        <v>#REF!</v>
      </c>
      <c r="N166" s="46" t="e">
        <f t="shared" si="12"/>
        <v>#REF!</v>
      </c>
      <c r="O166" s="46" t="e">
        <f t="shared" si="12"/>
        <v>#REF!</v>
      </c>
      <c r="P166" s="46" t="e">
        <f t="shared" si="12"/>
        <v>#REF!</v>
      </c>
      <c r="Q166" s="46" t="e">
        <f t="shared" si="12"/>
        <v>#REF!</v>
      </c>
      <c r="R166" s="46" t="e">
        <f t="shared" si="12"/>
        <v>#REF!</v>
      </c>
      <c r="S166" s="46" t="e">
        <f t="shared" si="12"/>
        <v>#REF!</v>
      </c>
      <c r="T166" s="46" t="e">
        <f t="shared" si="12"/>
        <v>#REF!</v>
      </c>
      <c r="U166" s="46" t="e">
        <f t="shared" si="12"/>
        <v>#REF!</v>
      </c>
      <c r="V166" s="46" t="e">
        <f t="shared" si="12"/>
        <v>#REF!</v>
      </c>
      <c r="W166" s="46" t="e">
        <f t="shared" si="12"/>
        <v>#REF!</v>
      </c>
      <c r="X166" s="46" t="e">
        <f t="shared" si="12"/>
        <v>#REF!</v>
      </c>
      <c r="Y166" s="46" t="e">
        <f t="shared" si="12"/>
        <v>#REF!</v>
      </c>
      <c r="Z166" s="46" t="e">
        <f t="shared" si="12"/>
        <v>#REF!</v>
      </c>
      <c r="AA166" s="46" t="e">
        <f t="shared" si="12"/>
        <v>#REF!</v>
      </c>
      <c r="AB166" s="46" t="e">
        <f t="shared" si="12"/>
        <v>#REF!</v>
      </c>
      <c r="AC166" s="46" t="e">
        <f t="shared" si="12"/>
        <v>#REF!</v>
      </c>
      <c r="AD166" s="46" t="e">
        <f t="shared" si="12"/>
        <v>#REF!</v>
      </c>
      <c r="AE166" s="46" t="e">
        <f t="shared" si="12"/>
        <v>#REF!</v>
      </c>
      <c r="AF166" s="46" t="e">
        <f t="shared" si="12"/>
        <v>#REF!</v>
      </c>
      <c r="AG166" s="46" t="e">
        <f t="shared" si="12"/>
        <v>#REF!</v>
      </c>
      <c r="AH166" s="46" t="e">
        <f t="shared" si="12"/>
        <v>#REF!</v>
      </c>
      <c r="AI166" s="46" t="e">
        <f t="shared" si="12"/>
        <v>#REF!</v>
      </c>
      <c r="AJ166" s="46" t="e">
        <f t="shared" si="12"/>
        <v>#REF!</v>
      </c>
    </row>
    <row r="168" spans="1:36" x14ac:dyDescent="0.25">
      <c r="A168" s="6" t="s">
        <v>115</v>
      </c>
      <c r="C168" s="45">
        <f t="shared" ref="C168:AJ168" si="13">C113</f>
        <v>1.645724</v>
      </c>
      <c r="D168" s="45">
        <f t="shared" si="13"/>
        <v>1.6372070000000001</v>
      </c>
      <c r="E168" s="45">
        <f t="shared" si="13"/>
        <v>1.5788070000000001</v>
      </c>
      <c r="F168" s="45">
        <f t="shared" si="13"/>
        <v>1.6148899999999999</v>
      </c>
      <c r="G168" s="45">
        <f t="shared" si="13"/>
        <v>1.652601</v>
      </c>
      <c r="H168" s="45">
        <f t="shared" si="13"/>
        <v>1.683052</v>
      </c>
      <c r="I168" s="45">
        <f t="shared" si="13"/>
        <v>1.7153099999999999</v>
      </c>
      <c r="J168" s="45">
        <f t="shared" si="13"/>
        <v>1.74841</v>
      </c>
      <c r="K168" s="45">
        <f t="shared" si="13"/>
        <v>1.7841819999999999</v>
      </c>
      <c r="L168" s="45">
        <f t="shared" si="13"/>
        <v>1.8130930000000001</v>
      </c>
      <c r="M168" s="45">
        <f t="shared" si="13"/>
        <v>1.8319639999999999</v>
      </c>
      <c r="N168" s="45">
        <f t="shared" si="13"/>
        <v>1.855602</v>
      </c>
      <c r="O168" s="45">
        <f t="shared" si="13"/>
        <v>1.878374</v>
      </c>
      <c r="P168" s="45">
        <f t="shared" si="13"/>
        <v>1.8951020000000001</v>
      </c>
      <c r="Q168" s="45">
        <f t="shared" si="13"/>
        <v>1.9191549999999999</v>
      </c>
      <c r="R168" s="45">
        <f t="shared" si="13"/>
        <v>1.942777</v>
      </c>
      <c r="S168" s="45">
        <f t="shared" si="13"/>
        <v>1.9699949999999999</v>
      </c>
      <c r="T168" s="45">
        <f t="shared" si="13"/>
        <v>2.005074</v>
      </c>
      <c r="U168" s="45">
        <f t="shared" si="13"/>
        <v>2.0392320000000002</v>
      </c>
      <c r="V168" s="45">
        <f t="shared" si="13"/>
        <v>2.0754999999999999</v>
      </c>
      <c r="W168" s="45">
        <f t="shared" si="13"/>
        <v>2.1121059999999998</v>
      </c>
      <c r="X168" s="45">
        <f t="shared" si="13"/>
        <v>2.14771</v>
      </c>
      <c r="Y168" s="45">
        <f t="shared" si="13"/>
        <v>2.1763690000000002</v>
      </c>
      <c r="Z168" s="45">
        <f t="shared" si="13"/>
        <v>2.2064539999999999</v>
      </c>
      <c r="AA168" s="45">
        <f t="shared" si="13"/>
        <v>2.238407</v>
      </c>
      <c r="AB168" s="45">
        <f t="shared" si="13"/>
        <v>2.2667630000000001</v>
      </c>
      <c r="AC168" s="45">
        <f t="shared" si="13"/>
        <v>2.29358</v>
      </c>
      <c r="AD168" s="45">
        <f t="shared" si="13"/>
        <v>2.326085</v>
      </c>
      <c r="AE168" s="45">
        <f t="shared" si="13"/>
        <v>2.360312</v>
      </c>
      <c r="AF168" s="45">
        <f t="shared" si="13"/>
        <v>2.3952650000000002</v>
      </c>
      <c r="AG168" s="45">
        <f t="shared" si="13"/>
        <v>2.4304290000000002</v>
      </c>
      <c r="AH168" s="45">
        <f t="shared" si="13"/>
        <v>2.463975</v>
      </c>
      <c r="AI168" s="45">
        <f t="shared" si="13"/>
        <v>2.4944060000000001</v>
      </c>
      <c r="AJ168" s="45">
        <f t="shared" si="13"/>
        <v>2.5254989999999999</v>
      </c>
    </row>
    <row r="169" spans="1:36" x14ac:dyDescent="0.25">
      <c r="A169" s="6" t="s">
        <v>113</v>
      </c>
      <c r="C169" s="6">
        <f>SUM(Electricity!B3:B10)/10^15</f>
        <v>3.2292999890000007</v>
      </c>
      <c r="D169" s="6" t="e">
        <f>SUM(Electricity!#REF!)/10^15</f>
        <v>#REF!</v>
      </c>
      <c r="E169" s="6" t="e">
        <f>SUM(Electricity!#REF!)/10^15</f>
        <v>#REF!</v>
      </c>
      <c r="F169" s="6" t="e">
        <f>SUM(Electricity!#REF!)/10^15</f>
        <v>#REF!</v>
      </c>
      <c r="G169" s="6" t="e">
        <f>SUM(Electricity!#REF!)/10^15</f>
        <v>#REF!</v>
      </c>
      <c r="H169" s="6" t="e">
        <f>SUM(Electricity!#REF!)/10^15</f>
        <v>#REF!</v>
      </c>
      <c r="I169" s="6" t="e">
        <f>SUM(Electricity!#REF!)/10^15</f>
        <v>#REF!</v>
      </c>
      <c r="J169" s="6" t="e">
        <f>SUM(Electricity!#REF!)/10^15</f>
        <v>#REF!</v>
      </c>
      <c r="K169" s="6" t="e">
        <f>SUM(Electricity!#REF!)/10^15</f>
        <v>#REF!</v>
      </c>
      <c r="L169" s="6" t="e">
        <f>SUM(Electricity!#REF!)/10^15</f>
        <v>#REF!</v>
      </c>
      <c r="M169" s="6" t="e">
        <f>SUM(Electricity!#REF!)/10^15</f>
        <v>#REF!</v>
      </c>
      <c r="N169" s="6" t="e">
        <f>SUM(Electricity!#REF!)/10^15</f>
        <v>#REF!</v>
      </c>
      <c r="O169" s="6" t="e">
        <f>SUM(Electricity!#REF!)/10^15</f>
        <v>#REF!</v>
      </c>
      <c r="P169" s="6" t="e">
        <f>SUM(Electricity!#REF!)/10^15</f>
        <v>#REF!</v>
      </c>
      <c r="Q169" s="6" t="e">
        <f>SUM(Electricity!#REF!)/10^15</f>
        <v>#REF!</v>
      </c>
      <c r="R169" s="6" t="e">
        <f>SUM(Electricity!#REF!)/10^15</f>
        <v>#REF!</v>
      </c>
      <c r="S169" s="6" t="e">
        <f>SUM(Electricity!#REF!)/10^15</f>
        <v>#REF!</v>
      </c>
      <c r="T169" s="6" t="e">
        <f>SUM(Electricity!#REF!)/10^15</f>
        <v>#REF!</v>
      </c>
      <c r="U169" s="6" t="e">
        <f>SUM(Electricity!#REF!)/10^15</f>
        <v>#REF!</v>
      </c>
      <c r="V169" s="6" t="e">
        <f>SUM(Electricity!#REF!)/10^15</f>
        <v>#REF!</v>
      </c>
      <c r="W169" s="6" t="e">
        <f>SUM(Electricity!#REF!)/10^15</f>
        <v>#REF!</v>
      </c>
      <c r="X169" s="6" t="e">
        <f>SUM(Electricity!#REF!)/10^15</f>
        <v>#REF!</v>
      </c>
      <c r="Y169" s="6" t="e">
        <f>SUM(Electricity!#REF!)/10^15</f>
        <v>#REF!</v>
      </c>
      <c r="Z169" s="6" t="e">
        <f>SUM(Electricity!#REF!)/10^15</f>
        <v>#REF!</v>
      </c>
      <c r="AA169" s="6" t="e">
        <f>SUM(Electricity!#REF!)/10^15</f>
        <v>#REF!</v>
      </c>
      <c r="AB169" s="6" t="e">
        <f>SUM(Electricity!#REF!)/10^15</f>
        <v>#REF!</v>
      </c>
      <c r="AC169" s="6" t="e">
        <f>SUM(Electricity!#REF!)/10^15</f>
        <v>#REF!</v>
      </c>
      <c r="AD169" s="6" t="e">
        <f>SUM(Electricity!#REF!)/10^15</f>
        <v>#REF!</v>
      </c>
      <c r="AE169" s="6" t="e">
        <f>SUM(Electricity!#REF!)/10^15</f>
        <v>#REF!</v>
      </c>
      <c r="AF169" s="6" t="e">
        <f>SUM(Electricity!#REF!)/10^15</f>
        <v>#REF!</v>
      </c>
      <c r="AG169" s="6" t="e">
        <f>SUM(Electricity!#REF!)/10^15</f>
        <v>#REF!</v>
      </c>
      <c r="AH169" s="6" t="e">
        <f>SUM(Electricity!#REF!)/10^15</f>
        <v>#REF!</v>
      </c>
      <c r="AI169" s="6" t="e">
        <f>SUM(Electricity!#REF!)/10^15</f>
        <v>#REF!</v>
      </c>
      <c r="AJ169" s="6" t="e">
        <f>SUM(Electricity!#REF!)/10^15</f>
        <v>#REF!</v>
      </c>
    </row>
    <row r="170" spans="1:36" s="6" customFormat="1" x14ac:dyDescent="0.25">
      <c r="A170" s="6" t="s">
        <v>123</v>
      </c>
      <c r="C170" s="45">
        <f>C168-C169</f>
        <v>-1.5835759890000007</v>
      </c>
      <c r="D170" s="45" t="e">
        <f t="shared" ref="D170:AJ170" si="14">D168-D169</f>
        <v>#REF!</v>
      </c>
      <c r="E170" s="45" t="e">
        <f t="shared" si="14"/>
        <v>#REF!</v>
      </c>
      <c r="F170" s="45" t="e">
        <f t="shared" si="14"/>
        <v>#REF!</v>
      </c>
      <c r="G170" s="45" t="e">
        <f t="shared" si="14"/>
        <v>#REF!</v>
      </c>
      <c r="H170" s="45" t="e">
        <f t="shared" si="14"/>
        <v>#REF!</v>
      </c>
      <c r="I170" s="45" t="e">
        <f t="shared" si="14"/>
        <v>#REF!</v>
      </c>
      <c r="J170" s="45" t="e">
        <f t="shared" si="14"/>
        <v>#REF!</v>
      </c>
      <c r="K170" s="45" t="e">
        <f t="shared" si="14"/>
        <v>#REF!</v>
      </c>
      <c r="L170" s="45" t="e">
        <f t="shared" si="14"/>
        <v>#REF!</v>
      </c>
      <c r="M170" s="45" t="e">
        <f t="shared" si="14"/>
        <v>#REF!</v>
      </c>
      <c r="N170" s="45" t="e">
        <f t="shared" si="14"/>
        <v>#REF!</v>
      </c>
      <c r="O170" s="45" t="e">
        <f t="shared" si="14"/>
        <v>#REF!</v>
      </c>
      <c r="P170" s="45" t="e">
        <f t="shared" si="14"/>
        <v>#REF!</v>
      </c>
      <c r="Q170" s="45" t="e">
        <f t="shared" si="14"/>
        <v>#REF!</v>
      </c>
      <c r="R170" s="45" t="e">
        <f t="shared" si="14"/>
        <v>#REF!</v>
      </c>
      <c r="S170" s="45" t="e">
        <f t="shared" si="14"/>
        <v>#REF!</v>
      </c>
      <c r="T170" s="45" t="e">
        <f t="shared" si="14"/>
        <v>#REF!</v>
      </c>
      <c r="U170" s="45" t="e">
        <f t="shared" si="14"/>
        <v>#REF!</v>
      </c>
      <c r="V170" s="45" t="e">
        <f t="shared" si="14"/>
        <v>#REF!</v>
      </c>
      <c r="W170" s="45" t="e">
        <f t="shared" si="14"/>
        <v>#REF!</v>
      </c>
      <c r="X170" s="45" t="e">
        <f t="shared" si="14"/>
        <v>#REF!</v>
      </c>
      <c r="Y170" s="45" t="e">
        <f t="shared" si="14"/>
        <v>#REF!</v>
      </c>
      <c r="Z170" s="45" t="e">
        <f t="shared" si="14"/>
        <v>#REF!</v>
      </c>
      <c r="AA170" s="45" t="e">
        <f t="shared" si="14"/>
        <v>#REF!</v>
      </c>
      <c r="AB170" s="45" t="e">
        <f t="shared" si="14"/>
        <v>#REF!</v>
      </c>
      <c r="AC170" s="45" t="e">
        <f t="shared" si="14"/>
        <v>#REF!</v>
      </c>
      <c r="AD170" s="45" t="e">
        <f t="shared" si="14"/>
        <v>#REF!</v>
      </c>
      <c r="AE170" s="45" t="e">
        <f t="shared" si="14"/>
        <v>#REF!</v>
      </c>
      <c r="AF170" s="45" t="e">
        <f t="shared" si="14"/>
        <v>#REF!</v>
      </c>
      <c r="AG170" s="45" t="e">
        <f t="shared" si="14"/>
        <v>#REF!</v>
      </c>
      <c r="AH170" s="45" t="e">
        <f t="shared" si="14"/>
        <v>#REF!</v>
      </c>
      <c r="AI170" s="45" t="e">
        <f t="shared" si="14"/>
        <v>#REF!</v>
      </c>
      <c r="AJ170" s="45" t="e">
        <f t="shared" si="14"/>
        <v>#REF!</v>
      </c>
    </row>
    <row r="171" spans="1:36" x14ac:dyDescent="0.25">
      <c r="A171" s="6"/>
      <c r="C171" s="6"/>
      <c r="D171" s="6"/>
      <c r="E171" s="6"/>
      <c r="F171" s="6"/>
    </row>
    <row r="172" spans="1:36" x14ac:dyDescent="0.25">
      <c r="A172" s="6" t="s">
        <v>116</v>
      </c>
      <c r="C172" s="27">
        <f t="shared" ref="C172:AJ172" si="15">C110-C106</f>
        <v>-0.35159999999999997</v>
      </c>
      <c r="D172" s="27">
        <f t="shared" si="15"/>
        <v>-0.3599</v>
      </c>
      <c r="E172" s="27">
        <f t="shared" si="15"/>
        <v>-0.38529999999999998</v>
      </c>
      <c r="F172" s="27">
        <f t="shared" si="15"/>
        <v>-0.44556699999999994</v>
      </c>
      <c r="G172" s="27">
        <f t="shared" si="15"/>
        <v>-0.48569599999999996</v>
      </c>
      <c r="H172" s="27">
        <f t="shared" si="15"/>
        <v>-0.51529099999999994</v>
      </c>
      <c r="I172" s="27">
        <f t="shared" si="15"/>
        <v>-0.53998499999999994</v>
      </c>
      <c r="J172" s="27">
        <f t="shared" si="15"/>
        <v>-0.55774200000000007</v>
      </c>
      <c r="K172" s="27">
        <f t="shared" si="15"/>
        <v>-0.5688089999999999</v>
      </c>
      <c r="L172" s="27">
        <f t="shared" si="15"/>
        <v>-0.57857000000000003</v>
      </c>
      <c r="M172" s="27">
        <f t="shared" si="15"/>
        <v>-0.59660599999999997</v>
      </c>
      <c r="N172" s="27">
        <f t="shared" si="15"/>
        <v>-0.60500500000000001</v>
      </c>
      <c r="O172" s="27">
        <f t="shared" si="15"/>
        <v>-0.61313100000000009</v>
      </c>
      <c r="P172" s="27">
        <f t="shared" si="15"/>
        <v>-0.60892800000000002</v>
      </c>
      <c r="Q172" s="27">
        <f t="shared" si="15"/>
        <v>-0.61029600000000006</v>
      </c>
      <c r="R172" s="27">
        <f t="shared" si="15"/>
        <v>-0.62002800000000002</v>
      </c>
      <c r="S172" s="27">
        <f t="shared" si="15"/>
        <v>-0.61801700000000004</v>
      </c>
      <c r="T172" s="27">
        <f t="shared" si="15"/>
        <v>-0.61258899999999983</v>
      </c>
      <c r="U172" s="27">
        <f t="shared" si="15"/>
        <v>-0.61390599999999995</v>
      </c>
      <c r="V172" s="27">
        <f t="shared" si="15"/>
        <v>-0.61949200000000004</v>
      </c>
      <c r="W172" s="27">
        <f t="shared" si="15"/>
        <v>-0.61799599999999999</v>
      </c>
      <c r="X172" s="27">
        <f t="shared" si="15"/>
        <v>-0.626417</v>
      </c>
      <c r="Y172" s="27">
        <f t="shared" si="15"/>
        <v>-0.63197100000000006</v>
      </c>
      <c r="Z172" s="27">
        <f t="shared" si="15"/>
        <v>-0.6367560000000001</v>
      </c>
      <c r="AA172" s="27">
        <f t="shared" si="15"/>
        <v>-0.63967200000000002</v>
      </c>
      <c r="AB172" s="27">
        <f t="shared" si="15"/>
        <v>-0.6460840000000001</v>
      </c>
      <c r="AC172" s="27">
        <f t="shared" si="15"/>
        <v>-0.64626500000000009</v>
      </c>
      <c r="AD172" s="27">
        <f t="shared" si="15"/>
        <v>-0.65239099999999994</v>
      </c>
      <c r="AE172" s="27">
        <f t="shared" si="15"/>
        <v>-0.65369499999999992</v>
      </c>
      <c r="AF172" s="27">
        <f t="shared" si="15"/>
        <v>-0.66016900000000001</v>
      </c>
      <c r="AG172" s="27">
        <f t="shared" si="15"/>
        <v>-0.664744</v>
      </c>
      <c r="AH172" s="27">
        <f t="shared" si="15"/>
        <v>-0.674655</v>
      </c>
      <c r="AI172" s="27">
        <f t="shared" si="15"/>
        <v>-0.67857400000000001</v>
      </c>
      <c r="AJ172" s="27">
        <f t="shared" si="15"/>
        <v>-0.68542999999999998</v>
      </c>
    </row>
    <row r="173" spans="1:36" x14ac:dyDescent="0.25">
      <c r="A173" s="6" t="s">
        <v>113</v>
      </c>
      <c r="C173" s="6">
        <f>SUM(Coal!B3:B10)/10^15</f>
        <v>1.1159319999999999</v>
      </c>
      <c r="D173" s="6">
        <f>SUM(Coal!C3:C10)/10^15</f>
        <v>0</v>
      </c>
      <c r="E173" s="6">
        <f>SUM(Coal!D3:D10)/10^15</f>
        <v>0</v>
      </c>
      <c r="F173" s="6">
        <f>SUM(Coal!E3:E10)/10^15</f>
        <v>0</v>
      </c>
      <c r="G173" s="6">
        <f>SUM(Coal!F3:F10)/10^15</f>
        <v>0</v>
      </c>
      <c r="H173" s="6">
        <f>SUM(Coal!G3:G10)/10^15</f>
        <v>0</v>
      </c>
      <c r="I173" s="6">
        <f>SUM(Coal!H3:H10)/10^15</f>
        <v>0</v>
      </c>
      <c r="J173" s="6">
        <f>SUM(Coal!I3:I10)/10^15</f>
        <v>0</v>
      </c>
      <c r="K173" s="6">
        <f>SUM(Coal!J3:J10)/10^15</f>
        <v>0</v>
      </c>
      <c r="L173" s="6">
        <f>SUM(Coal!K3:K10)/10^15</f>
        <v>0</v>
      </c>
      <c r="M173" s="6">
        <f>SUM(Coal!L3:L10)/10^15</f>
        <v>0</v>
      </c>
      <c r="N173" s="6">
        <f>SUM(Coal!M3:M10)/10^15</f>
        <v>0</v>
      </c>
      <c r="O173" s="6">
        <f>SUM(Coal!N3:N10)/10^15</f>
        <v>0</v>
      </c>
      <c r="P173" s="6">
        <f>SUM(Coal!O3:O10)/10^15</f>
        <v>0</v>
      </c>
      <c r="Q173" s="6">
        <f>SUM(Coal!P3:P10)/10^15</f>
        <v>0</v>
      </c>
      <c r="R173" s="6">
        <f>SUM(Coal!Q3:Q10)/10^15</f>
        <v>0</v>
      </c>
      <c r="S173" s="6">
        <f>SUM(Coal!R3:R10)/10^15</f>
        <v>0</v>
      </c>
      <c r="T173" s="6">
        <f>SUM(Coal!S3:S10)/10^15</f>
        <v>0</v>
      </c>
      <c r="U173" s="6">
        <f>SUM(Coal!T3:T10)/10^15</f>
        <v>0</v>
      </c>
      <c r="V173" s="6">
        <f>SUM(Coal!U3:U10)/10^15</f>
        <v>0</v>
      </c>
      <c r="W173" s="6">
        <f>SUM(Coal!V3:V10)/10^15</f>
        <v>0</v>
      </c>
      <c r="X173" s="6">
        <f>SUM(Coal!W3:W10)/10^15</f>
        <v>0</v>
      </c>
      <c r="Y173" s="6">
        <f>SUM(Coal!X3:X10)/10^15</f>
        <v>0</v>
      </c>
      <c r="Z173" s="6">
        <f>SUM(Coal!Y3:Y10)/10^15</f>
        <v>0</v>
      </c>
      <c r="AA173" s="6">
        <f>SUM(Coal!Z3:Z10)/10^15</f>
        <v>0</v>
      </c>
      <c r="AB173" s="6">
        <f>SUM(Coal!AA3:AA10)/10^15</f>
        <v>0</v>
      </c>
      <c r="AC173" s="6">
        <f>SUM(Coal!AB3:AB10)/10^15</f>
        <v>0</v>
      </c>
      <c r="AD173" s="6">
        <f>SUM(Coal!AC3:AC10)/10^15</f>
        <v>0</v>
      </c>
      <c r="AE173" s="6">
        <f>SUM(Coal!AD3:AD10)/10^15</f>
        <v>0</v>
      </c>
      <c r="AF173" s="6">
        <f>SUM(Coal!AE3:AE10)/10^15</f>
        <v>0</v>
      </c>
      <c r="AG173" s="6">
        <f>SUM(Coal!AF3:AF10)/10^15</f>
        <v>0</v>
      </c>
      <c r="AH173" s="6">
        <f>SUM(Coal!AG3:AG10)/10^15</f>
        <v>0</v>
      </c>
      <c r="AI173" s="6">
        <f>SUM(Coal!AH3:AH10)/10^15</f>
        <v>0</v>
      </c>
      <c r="AJ173" s="6">
        <f>SUM(Coal!AI3:AI10)/10^15</f>
        <v>0</v>
      </c>
    </row>
    <row r="174" spans="1:36" s="6" customFormat="1" x14ac:dyDescent="0.25">
      <c r="A174" s="6" t="s">
        <v>123</v>
      </c>
      <c r="C174" s="27">
        <f>C172-C173</f>
        <v>-1.4675319999999998</v>
      </c>
      <c r="D174" s="27">
        <f t="shared" ref="D174:AJ174" si="16">D172-D173</f>
        <v>-0.3599</v>
      </c>
      <c r="E174" s="27">
        <f t="shared" si="16"/>
        <v>-0.38529999999999998</v>
      </c>
      <c r="F174" s="27">
        <f t="shared" si="16"/>
        <v>-0.44556699999999994</v>
      </c>
      <c r="G174" s="27">
        <f t="shared" si="16"/>
        <v>-0.48569599999999996</v>
      </c>
      <c r="H174" s="27">
        <f t="shared" si="16"/>
        <v>-0.51529099999999994</v>
      </c>
      <c r="I174" s="27">
        <f t="shared" si="16"/>
        <v>-0.53998499999999994</v>
      </c>
      <c r="J174" s="27">
        <f t="shared" si="16"/>
        <v>-0.55774200000000007</v>
      </c>
      <c r="K174" s="27">
        <f t="shared" si="16"/>
        <v>-0.5688089999999999</v>
      </c>
      <c r="L174" s="27">
        <f t="shared" si="16"/>
        <v>-0.57857000000000003</v>
      </c>
      <c r="M174" s="27">
        <f t="shared" si="16"/>
        <v>-0.59660599999999997</v>
      </c>
      <c r="N174" s="27">
        <f t="shared" si="16"/>
        <v>-0.60500500000000001</v>
      </c>
      <c r="O174" s="27">
        <f t="shared" si="16"/>
        <v>-0.61313100000000009</v>
      </c>
      <c r="P174" s="27">
        <f t="shared" si="16"/>
        <v>-0.60892800000000002</v>
      </c>
      <c r="Q174" s="27">
        <f t="shared" si="16"/>
        <v>-0.61029600000000006</v>
      </c>
      <c r="R174" s="27">
        <f t="shared" si="16"/>
        <v>-0.62002800000000002</v>
      </c>
      <c r="S174" s="27">
        <f t="shared" si="16"/>
        <v>-0.61801700000000004</v>
      </c>
      <c r="T174" s="27">
        <f t="shared" si="16"/>
        <v>-0.61258899999999983</v>
      </c>
      <c r="U174" s="27">
        <f t="shared" si="16"/>
        <v>-0.61390599999999995</v>
      </c>
      <c r="V174" s="27">
        <f t="shared" si="16"/>
        <v>-0.61949200000000004</v>
      </c>
      <c r="W174" s="27">
        <f t="shared" si="16"/>
        <v>-0.61799599999999999</v>
      </c>
      <c r="X174" s="27">
        <f t="shared" si="16"/>
        <v>-0.626417</v>
      </c>
      <c r="Y174" s="27">
        <f t="shared" si="16"/>
        <v>-0.63197100000000006</v>
      </c>
      <c r="Z174" s="27">
        <f t="shared" si="16"/>
        <v>-0.6367560000000001</v>
      </c>
      <c r="AA174" s="27">
        <f t="shared" si="16"/>
        <v>-0.63967200000000002</v>
      </c>
      <c r="AB174" s="27">
        <f t="shared" si="16"/>
        <v>-0.6460840000000001</v>
      </c>
      <c r="AC174" s="27">
        <f t="shared" si="16"/>
        <v>-0.64626500000000009</v>
      </c>
      <c r="AD174" s="27">
        <f t="shared" si="16"/>
        <v>-0.65239099999999994</v>
      </c>
      <c r="AE174" s="27">
        <f t="shared" si="16"/>
        <v>-0.65369499999999992</v>
      </c>
      <c r="AF174" s="27">
        <f t="shared" si="16"/>
        <v>-0.66016900000000001</v>
      </c>
      <c r="AG174" s="27">
        <f t="shared" si="16"/>
        <v>-0.664744</v>
      </c>
      <c r="AH174" s="27">
        <f t="shared" si="16"/>
        <v>-0.674655</v>
      </c>
      <c r="AI174" s="27">
        <f t="shared" si="16"/>
        <v>-0.67857400000000001</v>
      </c>
      <c r="AJ174" s="27">
        <f t="shared" si="16"/>
        <v>-0.68542999999999998</v>
      </c>
    </row>
    <row r="175" spans="1:36" x14ac:dyDescent="0.25">
      <c r="A175" s="6"/>
      <c r="C175" s="6"/>
      <c r="D175" s="6"/>
      <c r="E175" s="6"/>
      <c r="F175" s="6"/>
    </row>
    <row r="176" spans="1:36" x14ac:dyDescent="0.25">
      <c r="A176" s="6" t="s">
        <v>117</v>
      </c>
      <c r="C176" s="27">
        <f t="shared" ref="C176:AJ176" si="17">C105</f>
        <v>5.9394600000000004</v>
      </c>
      <c r="D176" s="27">
        <f t="shared" si="17"/>
        <v>6.1816599999999999</v>
      </c>
      <c r="E176" s="27">
        <f t="shared" si="17"/>
        <v>6.1247379999999998</v>
      </c>
      <c r="F176" s="27">
        <f t="shared" si="17"/>
        <v>6.2927200000000001</v>
      </c>
      <c r="G176" s="27">
        <f t="shared" si="17"/>
        <v>6.4929259999999998</v>
      </c>
      <c r="H176" s="27">
        <f t="shared" si="17"/>
        <v>6.6429819999999999</v>
      </c>
      <c r="I176" s="27">
        <f t="shared" si="17"/>
        <v>6.7597120000000004</v>
      </c>
      <c r="J176" s="27">
        <f t="shared" si="17"/>
        <v>6.8794029999999999</v>
      </c>
      <c r="K176" s="27">
        <f t="shared" si="17"/>
        <v>6.9189540000000003</v>
      </c>
      <c r="L176" s="27">
        <f t="shared" si="17"/>
        <v>6.9831529999999997</v>
      </c>
      <c r="M176" s="27">
        <f t="shared" si="17"/>
        <v>7.081429</v>
      </c>
      <c r="N176" s="27">
        <f t="shared" si="17"/>
        <v>7.1410369999999999</v>
      </c>
      <c r="O176" s="27">
        <f t="shared" si="17"/>
        <v>7.2032999999999996</v>
      </c>
      <c r="P176" s="27">
        <f t="shared" si="17"/>
        <v>7.230988</v>
      </c>
      <c r="Q176" s="27">
        <f t="shared" si="17"/>
        <v>7.2732559999999999</v>
      </c>
      <c r="R176" s="27">
        <f t="shared" si="17"/>
        <v>7.2863350000000002</v>
      </c>
      <c r="S176" s="27">
        <f t="shared" si="17"/>
        <v>7.2993959999999998</v>
      </c>
      <c r="T176" s="27">
        <f t="shared" si="17"/>
        <v>7.3036709999999996</v>
      </c>
      <c r="U176" s="27">
        <f t="shared" si="17"/>
        <v>7.3361460000000003</v>
      </c>
      <c r="V176" s="27">
        <f t="shared" si="17"/>
        <v>7.3808049999999996</v>
      </c>
      <c r="W176" s="27">
        <f t="shared" si="17"/>
        <v>7.4150070000000001</v>
      </c>
      <c r="X176" s="27">
        <f t="shared" si="17"/>
        <v>7.4773160000000001</v>
      </c>
      <c r="Y176" s="27">
        <f t="shared" si="17"/>
        <v>7.525595</v>
      </c>
      <c r="Z176" s="27">
        <f t="shared" si="17"/>
        <v>7.560047</v>
      </c>
      <c r="AA176" s="27">
        <f t="shared" si="17"/>
        <v>7.6107399999999998</v>
      </c>
      <c r="AB176" s="27">
        <f t="shared" si="17"/>
        <v>7.6620109999999997</v>
      </c>
      <c r="AC176" s="27">
        <f t="shared" si="17"/>
        <v>7.688974</v>
      </c>
      <c r="AD176" s="27">
        <f t="shared" si="17"/>
        <v>7.7309130000000001</v>
      </c>
      <c r="AE176" s="27">
        <f t="shared" si="17"/>
        <v>7.7764660000000001</v>
      </c>
      <c r="AF176" s="27">
        <f t="shared" si="17"/>
        <v>7.8242859999999999</v>
      </c>
      <c r="AG176" s="27">
        <f t="shared" si="17"/>
        <v>7.8738970000000004</v>
      </c>
      <c r="AH176" s="27">
        <f t="shared" si="17"/>
        <v>7.9267599999999998</v>
      </c>
      <c r="AI176" s="27">
        <f t="shared" si="17"/>
        <v>7.9640649999999997</v>
      </c>
      <c r="AJ176" s="27">
        <f t="shared" si="17"/>
        <v>8.0190239999999999</v>
      </c>
    </row>
    <row r="177" spans="1:36" x14ac:dyDescent="0.25">
      <c r="A177" t="s">
        <v>113</v>
      </c>
      <c r="C177">
        <f>SUM('Natural Gas'!B3:B10)/10^15</f>
        <v>10.549907567000002</v>
      </c>
      <c r="D177" s="6">
        <f>SUM('Natural Gas'!C3:C10)/10^15</f>
        <v>0</v>
      </c>
      <c r="E177" s="6">
        <f>SUM('Natural Gas'!D3:D10)/10^15</f>
        <v>0</v>
      </c>
      <c r="F177" s="6">
        <f>SUM('Natural Gas'!E3:E10)/10^15</f>
        <v>0</v>
      </c>
      <c r="G177" s="6">
        <f>SUM('Natural Gas'!F3:F10)/10^15</f>
        <v>0</v>
      </c>
      <c r="H177" s="6">
        <f>SUM('Natural Gas'!G3:G10)/10^15</f>
        <v>0</v>
      </c>
      <c r="I177" s="6">
        <f>SUM('Natural Gas'!H3:H10)/10^15</f>
        <v>0</v>
      </c>
      <c r="J177" s="6">
        <f>SUM('Natural Gas'!I3:I10)/10^15</f>
        <v>0</v>
      </c>
      <c r="K177" s="6">
        <f>SUM('Natural Gas'!J3:J10)/10^15</f>
        <v>0</v>
      </c>
      <c r="L177" s="6">
        <f>SUM('Natural Gas'!K3:K10)/10^15</f>
        <v>0</v>
      </c>
      <c r="M177" s="6">
        <f>SUM('Natural Gas'!L3:L10)/10^15</f>
        <v>0</v>
      </c>
      <c r="N177" s="6">
        <f>SUM('Natural Gas'!M3:M10)/10^15</f>
        <v>0</v>
      </c>
      <c r="O177" s="6">
        <f>SUM('Natural Gas'!N3:N10)/10^15</f>
        <v>0</v>
      </c>
      <c r="P177" s="6">
        <f>SUM('Natural Gas'!O3:O10)/10^15</f>
        <v>0</v>
      </c>
      <c r="Q177" s="6">
        <f>SUM('Natural Gas'!P3:P10)/10^15</f>
        <v>0</v>
      </c>
      <c r="R177" s="6">
        <f>SUM('Natural Gas'!Q3:Q10)/10^15</f>
        <v>0</v>
      </c>
      <c r="S177" s="6">
        <f>SUM('Natural Gas'!R3:R10)/10^15</f>
        <v>0</v>
      </c>
      <c r="T177" s="6">
        <f>SUM('Natural Gas'!S3:S10)/10^15</f>
        <v>0</v>
      </c>
      <c r="U177" s="6">
        <f>SUM('Natural Gas'!T3:T10)/10^15</f>
        <v>0</v>
      </c>
      <c r="V177" s="6">
        <f>SUM('Natural Gas'!U3:U10)/10^15</f>
        <v>0</v>
      </c>
      <c r="W177" s="6">
        <f>SUM('Natural Gas'!V3:V10)/10^15</f>
        <v>0</v>
      </c>
      <c r="X177" s="6">
        <f>SUM('Natural Gas'!W3:W10)/10^15</f>
        <v>0</v>
      </c>
      <c r="Y177" s="6">
        <f>SUM('Natural Gas'!X3:X10)/10^15</f>
        <v>0</v>
      </c>
      <c r="Z177" s="6">
        <f>SUM('Natural Gas'!Y3:Y10)/10^15</f>
        <v>0</v>
      </c>
      <c r="AA177" s="6">
        <f>SUM('Natural Gas'!Z3:Z10)/10^15</f>
        <v>0</v>
      </c>
      <c r="AB177" s="6">
        <f>SUM('Natural Gas'!AA3:AA10)/10^15</f>
        <v>0</v>
      </c>
      <c r="AC177" s="6">
        <f>SUM('Natural Gas'!AB3:AB10)/10^15</f>
        <v>0</v>
      </c>
      <c r="AD177" s="6">
        <f>SUM('Natural Gas'!AC3:AC10)/10^15</f>
        <v>0</v>
      </c>
      <c r="AE177" s="6">
        <f>SUM('Natural Gas'!AD3:AD10)/10^15</f>
        <v>0</v>
      </c>
      <c r="AF177" s="6">
        <f>SUM('Natural Gas'!AE3:AE10)/10^15</f>
        <v>0</v>
      </c>
      <c r="AG177" s="6">
        <f>SUM('Natural Gas'!AF3:AF10)/10^15</f>
        <v>0</v>
      </c>
      <c r="AH177" s="6">
        <f>SUM('Natural Gas'!AG3:AG10)/10^15</f>
        <v>0</v>
      </c>
      <c r="AI177" s="6">
        <f>SUM('Natural Gas'!AH3:AH10)/10^15</f>
        <v>0</v>
      </c>
      <c r="AJ177" s="6">
        <f>SUM('Natural Gas'!AI3:AI10)/10^15</f>
        <v>0</v>
      </c>
    </row>
    <row r="178" spans="1:36" s="6" customFormat="1" x14ac:dyDescent="0.25">
      <c r="A178" s="6" t="s">
        <v>123</v>
      </c>
      <c r="C178" s="27">
        <f>C176-C177</f>
        <v>-4.6104475670000014</v>
      </c>
      <c r="D178" s="27">
        <f t="shared" ref="D178:AJ178" si="18">D176-D177</f>
        <v>6.1816599999999999</v>
      </c>
      <c r="E178" s="27">
        <f t="shared" si="18"/>
        <v>6.1247379999999998</v>
      </c>
      <c r="F178" s="27">
        <f t="shared" si="18"/>
        <v>6.2927200000000001</v>
      </c>
      <c r="G178" s="27">
        <f t="shared" si="18"/>
        <v>6.4929259999999998</v>
      </c>
      <c r="H178" s="27">
        <f t="shared" si="18"/>
        <v>6.6429819999999999</v>
      </c>
      <c r="I178" s="27">
        <f t="shared" si="18"/>
        <v>6.7597120000000004</v>
      </c>
      <c r="J178" s="27">
        <f t="shared" si="18"/>
        <v>6.8794029999999999</v>
      </c>
      <c r="K178" s="27">
        <f t="shared" si="18"/>
        <v>6.9189540000000003</v>
      </c>
      <c r="L178" s="27">
        <f t="shared" si="18"/>
        <v>6.9831529999999997</v>
      </c>
      <c r="M178" s="27">
        <f t="shared" si="18"/>
        <v>7.081429</v>
      </c>
      <c r="N178" s="27">
        <f t="shared" si="18"/>
        <v>7.1410369999999999</v>
      </c>
      <c r="O178" s="27">
        <f t="shared" si="18"/>
        <v>7.2032999999999996</v>
      </c>
      <c r="P178" s="27">
        <f t="shared" si="18"/>
        <v>7.230988</v>
      </c>
      <c r="Q178" s="27">
        <f t="shared" si="18"/>
        <v>7.2732559999999999</v>
      </c>
      <c r="R178" s="27">
        <f t="shared" si="18"/>
        <v>7.2863350000000002</v>
      </c>
      <c r="S178" s="27">
        <f t="shared" si="18"/>
        <v>7.2993959999999998</v>
      </c>
      <c r="T178" s="27">
        <f t="shared" si="18"/>
        <v>7.3036709999999996</v>
      </c>
      <c r="U178" s="27">
        <f t="shared" si="18"/>
        <v>7.3361460000000003</v>
      </c>
      <c r="V178" s="27">
        <f t="shared" si="18"/>
        <v>7.3808049999999996</v>
      </c>
      <c r="W178" s="27">
        <f t="shared" si="18"/>
        <v>7.4150070000000001</v>
      </c>
      <c r="X178" s="27">
        <f t="shared" si="18"/>
        <v>7.4773160000000001</v>
      </c>
      <c r="Y178" s="27">
        <f t="shared" si="18"/>
        <v>7.525595</v>
      </c>
      <c r="Z178" s="27">
        <f t="shared" si="18"/>
        <v>7.560047</v>
      </c>
      <c r="AA178" s="27">
        <f t="shared" si="18"/>
        <v>7.6107399999999998</v>
      </c>
      <c r="AB178" s="27">
        <f t="shared" si="18"/>
        <v>7.6620109999999997</v>
      </c>
      <c r="AC178" s="27">
        <f t="shared" si="18"/>
        <v>7.688974</v>
      </c>
      <c r="AD178" s="27">
        <f t="shared" si="18"/>
        <v>7.7309130000000001</v>
      </c>
      <c r="AE178" s="27">
        <f t="shared" si="18"/>
        <v>7.7764660000000001</v>
      </c>
      <c r="AF178" s="27">
        <f t="shared" si="18"/>
        <v>7.8242859999999999</v>
      </c>
      <c r="AG178" s="27">
        <f t="shared" si="18"/>
        <v>7.8738970000000004</v>
      </c>
      <c r="AH178" s="27">
        <f t="shared" si="18"/>
        <v>7.9267599999999998</v>
      </c>
      <c r="AI178" s="27">
        <f t="shared" si="18"/>
        <v>7.9640649999999997</v>
      </c>
      <c r="AJ178" s="27">
        <f t="shared" si="18"/>
        <v>8.0190239999999999</v>
      </c>
    </row>
    <row r="180" spans="1:36" x14ac:dyDescent="0.25">
      <c r="A180" t="s">
        <v>118</v>
      </c>
      <c r="C180" s="27">
        <f t="shared" ref="C180:AJ180" si="19">C111</f>
        <v>0.61753199999999997</v>
      </c>
      <c r="D180" s="27">
        <f t="shared" si="19"/>
        <v>0.56161700000000003</v>
      </c>
      <c r="E180" s="27">
        <f t="shared" si="19"/>
        <v>0.54829399999999995</v>
      </c>
      <c r="F180" s="27">
        <f t="shared" si="19"/>
        <v>0.56370799999999999</v>
      </c>
      <c r="G180" s="27">
        <f t="shared" si="19"/>
        <v>0.57873399999999997</v>
      </c>
      <c r="H180" s="27">
        <f t="shared" si="19"/>
        <v>0.58974599999999999</v>
      </c>
      <c r="I180" s="27">
        <f t="shared" si="19"/>
        <v>0.59778799999999999</v>
      </c>
      <c r="J180" s="27">
        <f t="shared" si="19"/>
        <v>0.60509100000000005</v>
      </c>
      <c r="K180" s="27">
        <f t="shared" si="19"/>
        <v>0.60940700000000003</v>
      </c>
      <c r="L180" s="27">
        <f t="shared" si="19"/>
        <v>0.60846699999999998</v>
      </c>
      <c r="M180" s="27">
        <f t="shared" si="19"/>
        <v>0.60550000000000004</v>
      </c>
      <c r="N180" s="27">
        <f t="shared" si="19"/>
        <v>0.60349799999999998</v>
      </c>
      <c r="O180" s="27">
        <f t="shared" si="19"/>
        <v>0.599831</v>
      </c>
      <c r="P180" s="27">
        <f t="shared" si="19"/>
        <v>0.592005</v>
      </c>
      <c r="Q180" s="27">
        <f t="shared" si="19"/>
        <v>0.58486800000000005</v>
      </c>
      <c r="R180" s="27">
        <f t="shared" si="19"/>
        <v>0.57698799999999995</v>
      </c>
      <c r="S180" s="27">
        <f t="shared" si="19"/>
        <v>0.56964700000000001</v>
      </c>
      <c r="T180" s="27">
        <f t="shared" si="19"/>
        <v>0.56336299999999995</v>
      </c>
      <c r="U180" s="27">
        <f t="shared" si="19"/>
        <v>0.55598499999999995</v>
      </c>
      <c r="V180" s="27">
        <f t="shared" si="19"/>
        <v>0.55402600000000002</v>
      </c>
      <c r="W180" s="27">
        <f t="shared" si="19"/>
        <v>0.55297200000000002</v>
      </c>
      <c r="X180" s="27">
        <f t="shared" si="19"/>
        <v>0.55160500000000001</v>
      </c>
      <c r="Y180" s="27">
        <f t="shared" si="19"/>
        <v>0.54932499999999995</v>
      </c>
      <c r="Z180" s="27">
        <f t="shared" si="19"/>
        <v>0.54740599999999995</v>
      </c>
      <c r="AA180" s="27">
        <f t="shared" si="19"/>
        <v>0.54637999999999998</v>
      </c>
      <c r="AB180" s="27">
        <f t="shared" si="19"/>
        <v>0.54451000000000005</v>
      </c>
      <c r="AC180" s="27">
        <f t="shared" si="19"/>
        <v>0.54320599999999997</v>
      </c>
      <c r="AD180" s="27">
        <f t="shared" si="19"/>
        <v>0.54232599999999997</v>
      </c>
      <c r="AE180" s="27">
        <f t="shared" si="19"/>
        <v>0.542161</v>
      </c>
      <c r="AF180" s="27">
        <f t="shared" si="19"/>
        <v>0.54118999999999995</v>
      </c>
      <c r="AG180" s="27">
        <f t="shared" si="19"/>
        <v>0.54104200000000002</v>
      </c>
      <c r="AH180" s="27">
        <f t="shared" si="19"/>
        <v>0.541045</v>
      </c>
      <c r="AI180" s="27">
        <f t="shared" si="19"/>
        <v>0.54088199999999997</v>
      </c>
      <c r="AJ180" s="27">
        <f t="shared" si="19"/>
        <v>0.54121799999999998</v>
      </c>
    </row>
    <row r="181" spans="1:36" x14ac:dyDescent="0.25">
      <c r="A181" t="s">
        <v>119</v>
      </c>
      <c r="C181">
        <f>SUM(Biomass!B3:B10)/10^15</f>
        <v>0.78399597200000004</v>
      </c>
      <c r="D181" s="6">
        <f>SUM(Biomass!C3:C10)/10^15</f>
        <v>0</v>
      </c>
      <c r="E181" s="6">
        <f>SUM(Biomass!D3:D10)/10^15</f>
        <v>0</v>
      </c>
      <c r="F181" s="6">
        <f>SUM(Biomass!E3:E10)/10^15</f>
        <v>0</v>
      </c>
      <c r="G181" s="6">
        <f>SUM(Biomass!F3:F10)/10^15</f>
        <v>0</v>
      </c>
      <c r="H181" s="6">
        <f>SUM(Biomass!G3:G10)/10^15</f>
        <v>0</v>
      </c>
      <c r="I181" s="6">
        <f>SUM(Biomass!H3:H10)/10^15</f>
        <v>0</v>
      </c>
      <c r="J181" s="6">
        <f>SUM(Biomass!I3:I10)/10^15</f>
        <v>0</v>
      </c>
      <c r="K181" s="6">
        <f>SUM(Biomass!J3:J10)/10^15</f>
        <v>0</v>
      </c>
      <c r="L181" s="6">
        <f>SUM(Biomass!K3:K10)/10^15</f>
        <v>0</v>
      </c>
      <c r="M181" s="6">
        <f>SUM(Biomass!L3:L10)/10^15</f>
        <v>0</v>
      </c>
      <c r="N181" s="6">
        <f>SUM(Biomass!M3:M10)/10^15</f>
        <v>0</v>
      </c>
      <c r="O181" s="6">
        <f>SUM(Biomass!N3:N10)/10^15</f>
        <v>0</v>
      </c>
      <c r="P181" s="6">
        <f>SUM(Biomass!O3:O10)/10^15</f>
        <v>0</v>
      </c>
      <c r="Q181" s="6">
        <f>SUM(Biomass!P3:P10)/10^15</f>
        <v>0</v>
      </c>
      <c r="R181" s="6">
        <f>SUM(Biomass!Q3:Q10)/10^15</f>
        <v>0</v>
      </c>
      <c r="S181" s="6">
        <f>SUM(Biomass!R3:R10)/10^15</f>
        <v>0</v>
      </c>
      <c r="T181" s="6">
        <f>SUM(Biomass!S3:S10)/10^15</f>
        <v>0</v>
      </c>
      <c r="U181" s="6">
        <f>SUM(Biomass!T3:T10)/10^15</f>
        <v>0</v>
      </c>
      <c r="V181" s="6">
        <f>SUM(Biomass!U3:U10)/10^15</f>
        <v>0</v>
      </c>
      <c r="W181" s="6">
        <f>SUM(Biomass!V3:V10)/10^15</f>
        <v>0</v>
      </c>
      <c r="X181" s="6">
        <f>SUM(Biomass!W3:W10)/10^15</f>
        <v>0</v>
      </c>
      <c r="Y181" s="6">
        <f>SUM(Biomass!X3:X10)/10^15</f>
        <v>0</v>
      </c>
      <c r="Z181" s="6">
        <f>SUM(Biomass!Y3:Y10)/10^15</f>
        <v>0</v>
      </c>
      <c r="AA181" s="6">
        <f>SUM(Biomass!Z3:Z10)/10^15</f>
        <v>0</v>
      </c>
      <c r="AB181" s="6">
        <f>SUM(Biomass!AA3:AA10)/10^15</f>
        <v>0</v>
      </c>
      <c r="AC181" s="6">
        <f>SUM(Biomass!AB3:AB10)/10^15</f>
        <v>0</v>
      </c>
      <c r="AD181" s="6">
        <f>SUM(Biomass!AC3:AC10)/10^15</f>
        <v>0</v>
      </c>
      <c r="AE181" s="6">
        <f>SUM(Biomass!AD3:AD10)/10^15</f>
        <v>0</v>
      </c>
      <c r="AF181" s="6">
        <f>SUM(Biomass!AE3:AE10)/10^15</f>
        <v>0</v>
      </c>
      <c r="AG181" s="6">
        <f>SUM(Biomass!AF3:AF10)/10^15</f>
        <v>0</v>
      </c>
      <c r="AH181" s="6">
        <f>SUM(Biomass!AG3:AG10)/10^15</f>
        <v>0</v>
      </c>
      <c r="AI181" s="6">
        <f>SUM(Biomass!AH3:AH10)/10^15</f>
        <v>0</v>
      </c>
      <c r="AJ181" s="6">
        <f>SUM(Biomass!AI3:AI10)/10^15</f>
        <v>0</v>
      </c>
    </row>
    <row r="182" spans="1:36" s="6" customFormat="1" x14ac:dyDescent="0.25">
      <c r="A182" s="6" t="s">
        <v>123</v>
      </c>
      <c r="C182" s="27">
        <f>C180-C181</f>
        <v>-0.16646397200000007</v>
      </c>
      <c r="D182" s="27">
        <f t="shared" ref="D182:AJ182" si="20">D180-D181</f>
        <v>0.56161700000000003</v>
      </c>
      <c r="E182" s="27">
        <f t="shared" si="20"/>
        <v>0.54829399999999995</v>
      </c>
      <c r="F182" s="27">
        <f t="shared" si="20"/>
        <v>0.56370799999999999</v>
      </c>
      <c r="G182" s="27">
        <f t="shared" si="20"/>
        <v>0.57873399999999997</v>
      </c>
      <c r="H182" s="27">
        <f t="shared" si="20"/>
        <v>0.58974599999999999</v>
      </c>
      <c r="I182" s="27">
        <f t="shared" si="20"/>
        <v>0.59778799999999999</v>
      </c>
      <c r="J182" s="27">
        <f t="shared" si="20"/>
        <v>0.60509100000000005</v>
      </c>
      <c r="K182" s="27">
        <f t="shared" si="20"/>
        <v>0.60940700000000003</v>
      </c>
      <c r="L182" s="27">
        <f t="shared" si="20"/>
        <v>0.60846699999999998</v>
      </c>
      <c r="M182" s="27">
        <f t="shared" si="20"/>
        <v>0.60550000000000004</v>
      </c>
      <c r="N182" s="27">
        <f t="shared" si="20"/>
        <v>0.60349799999999998</v>
      </c>
      <c r="O182" s="27">
        <f t="shared" si="20"/>
        <v>0.599831</v>
      </c>
      <c r="P182" s="27">
        <f t="shared" si="20"/>
        <v>0.592005</v>
      </c>
      <c r="Q182" s="27">
        <f t="shared" si="20"/>
        <v>0.58486800000000005</v>
      </c>
      <c r="R182" s="27">
        <f t="shared" si="20"/>
        <v>0.57698799999999995</v>
      </c>
      <c r="S182" s="27">
        <f t="shared" si="20"/>
        <v>0.56964700000000001</v>
      </c>
      <c r="T182" s="27">
        <f t="shared" si="20"/>
        <v>0.56336299999999995</v>
      </c>
      <c r="U182" s="27">
        <f t="shared" si="20"/>
        <v>0.55598499999999995</v>
      </c>
      <c r="V182" s="27">
        <f t="shared" si="20"/>
        <v>0.55402600000000002</v>
      </c>
      <c r="W182" s="27">
        <f t="shared" si="20"/>
        <v>0.55297200000000002</v>
      </c>
      <c r="X182" s="27">
        <f t="shared" si="20"/>
        <v>0.55160500000000001</v>
      </c>
      <c r="Y182" s="27">
        <f t="shared" si="20"/>
        <v>0.54932499999999995</v>
      </c>
      <c r="Z182" s="27">
        <f t="shared" si="20"/>
        <v>0.54740599999999995</v>
      </c>
      <c r="AA182" s="27">
        <f t="shared" si="20"/>
        <v>0.54637999999999998</v>
      </c>
      <c r="AB182" s="27">
        <f t="shared" si="20"/>
        <v>0.54451000000000005</v>
      </c>
      <c r="AC182" s="27">
        <f t="shared" si="20"/>
        <v>0.54320599999999997</v>
      </c>
      <c r="AD182" s="27">
        <f t="shared" si="20"/>
        <v>0.54232599999999997</v>
      </c>
      <c r="AE182" s="27">
        <f t="shared" si="20"/>
        <v>0.542161</v>
      </c>
      <c r="AF182" s="27">
        <f t="shared" si="20"/>
        <v>0.54118999999999995</v>
      </c>
      <c r="AG182" s="27">
        <f t="shared" si="20"/>
        <v>0.54104200000000002</v>
      </c>
      <c r="AH182" s="27">
        <f t="shared" si="20"/>
        <v>0.541045</v>
      </c>
      <c r="AI182" s="27">
        <f t="shared" si="20"/>
        <v>0.54088199999999997</v>
      </c>
      <c r="AJ182" s="27">
        <f t="shared" si="20"/>
        <v>0.54121799999999998</v>
      </c>
    </row>
    <row r="184" spans="1:36" x14ac:dyDescent="0.25">
      <c r="A184" t="s">
        <v>120</v>
      </c>
      <c r="C184" s="27">
        <f t="shared" ref="C184:AJ184" si="21">C100-C97-C94</f>
        <v>0.43740000000000007</v>
      </c>
      <c r="D184" s="27">
        <f t="shared" si="21"/>
        <v>0.39550000000000002</v>
      </c>
      <c r="E184" s="27">
        <f t="shared" si="21"/>
        <v>0.43639999999999995</v>
      </c>
      <c r="F184" s="27">
        <f t="shared" si="21"/>
        <v>0.46073499999999995</v>
      </c>
      <c r="G184" s="27">
        <f t="shared" si="21"/>
        <v>0.49904300000000007</v>
      </c>
      <c r="H184" s="27">
        <f t="shared" si="21"/>
        <v>0.53980499999999998</v>
      </c>
      <c r="I184" s="27">
        <f t="shared" si="21"/>
        <v>0.57177900000000004</v>
      </c>
      <c r="J184" s="27">
        <f t="shared" si="21"/>
        <v>0.61031900000000006</v>
      </c>
      <c r="K184" s="27">
        <f t="shared" si="21"/>
        <v>0.63794600000000012</v>
      </c>
      <c r="L184" s="27">
        <f t="shared" si="21"/>
        <v>0.656752</v>
      </c>
      <c r="M184" s="27">
        <f t="shared" si="21"/>
        <v>0.69905600000000001</v>
      </c>
      <c r="N184" s="27">
        <f t="shared" si="21"/>
        <v>0.72544900000000001</v>
      </c>
      <c r="O184" s="27">
        <f t="shared" si="21"/>
        <v>0.75990199999999986</v>
      </c>
      <c r="P184" s="27">
        <f t="shared" si="21"/>
        <v>0.77662500000000012</v>
      </c>
      <c r="Q184" s="27">
        <f t="shared" si="21"/>
        <v>0.80020399999999992</v>
      </c>
      <c r="R184" s="27">
        <f t="shared" si="21"/>
        <v>0.82409299999999996</v>
      </c>
      <c r="S184" s="27">
        <f t="shared" si="21"/>
        <v>0.84263599999999994</v>
      </c>
      <c r="T184" s="27">
        <f t="shared" si="21"/>
        <v>0.83963700000000008</v>
      </c>
      <c r="U184" s="27">
        <f t="shared" si="21"/>
        <v>0.85149800000000009</v>
      </c>
      <c r="V184" s="27">
        <f t="shared" si="21"/>
        <v>0.86934200000000006</v>
      </c>
      <c r="W184" s="27">
        <f t="shared" si="21"/>
        <v>0.87480699999999989</v>
      </c>
      <c r="X184" s="27">
        <f t="shared" si="21"/>
        <v>0.900613</v>
      </c>
      <c r="Y184" s="27">
        <f t="shared" si="21"/>
        <v>0.9147829999999999</v>
      </c>
      <c r="Z184" s="27">
        <f t="shared" si="21"/>
        <v>0.92175999999999991</v>
      </c>
      <c r="AA184" s="27">
        <f t="shared" si="21"/>
        <v>0.93500499999999998</v>
      </c>
      <c r="AB184" s="27">
        <f t="shared" si="21"/>
        <v>0.95098799999999994</v>
      </c>
      <c r="AC184" s="27">
        <f t="shared" si="21"/>
        <v>0.94773299999999994</v>
      </c>
      <c r="AD184" s="27">
        <f t="shared" si="21"/>
        <v>0.95917800000000009</v>
      </c>
      <c r="AE184" s="27">
        <f t="shared" si="21"/>
        <v>0.96531700000000009</v>
      </c>
      <c r="AF184" s="27">
        <f t="shared" si="21"/>
        <v>0.97641099999999992</v>
      </c>
      <c r="AG184" s="27">
        <f t="shared" si="21"/>
        <v>0.98738100000000006</v>
      </c>
      <c r="AH184" s="27">
        <f t="shared" si="21"/>
        <v>1.0103650000000002</v>
      </c>
      <c r="AI184" s="27">
        <f t="shared" si="21"/>
        <v>1.0111949999999998</v>
      </c>
      <c r="AJ184" s="27">
        <f t="shared" si="21"/>
        <v>1.0251139999999999</v>
      </c>
    </row>
    <row r="185" spans="1:36" x14ac:dyDescent="0.25">
      <c r="A185" t="s">
        <v>113</v>
      </c>
      <c r="C185">
        <f>SUM('Petroleum Diesel'!B3:B10)/10^15</f>
        <v>2.8765985380000001</v>
      </c>
      <c r="D185" s="6">
        <f>SUM('Petroleum Diesel'!C3:C10)/10^15</f>
        <v>0</v>
      </c>
      <c r="E185" s="6">
        <f>SUM('Petroleum Diesel'!D3:D10)/10^15</f>
        <v>0</v>
      </c>
      <c r="F185" s="6">
        <f>SUM('Petroleum Diesel'!E3:E10)/10^15</f>
        <v>0</v>
      </c>
      <c r="G185" s="6">
        <f>SUM('Petroleum Diesel'!F3:F10)/10^15</f>
        <v>0</v>
      </c>
      <c r="H185" s="6">
        <f>SUM('Petroleum Diesel'!G3:G10)/10^15</f>
        <v>0</v>
      </c>
      <c r="I185" s="6">
        <f>SUM('Petroleum Diesel'!H3:H10)/10^15</f>
        <v>0</v>
      </c>
      <c r="J185" s="6">
        <f>SUM('Petroleum Diesel'!I3:I10)/10^15</f>
        <v>0</v>
      </c>
      <c r="K185" s="6">
        <f>SUM('Petroleum Diesel'!J3:J10)/10^15</f>
        <v>0</v>
      </c>
      <c r="L185" s="6">
        <f>SUM('Petroleum Diesel'!K3:K10)/10^15</f>
        <v>0</v>
      </c>
      <c r="M185" s="6">
        <f>SUM('Petroleum Diesel'!L3:L10)/10^15</f>
        <v>0</v>
      </c>
      <c r="N185" s="6">
        <f>SUM('Petroleum Diesel'!M3:M10)/10^15</f>
        <v>0</v>
      </c>
      <c r="O185" s="6">
        <f>SUM('Petroleum Diesel'!N3:N10)/10^15</f>
        <v>0</v>
      </c>
      <c r="P185" s="6">
        <f>SUM('Petroleum Diesel'!O3:O10)/10^15</f>
        <v>0</v>
      </c>
      <c r="Q185" s="6">
        <f>SUM('Petroleum Diesel'!P3:P10)/10^15</f>
        <v>0</v>
      </c>
      <c r="R185" s="6">
        <f>SUM('Petroleum Diesel'!Q3:Q10)/10^15</f>
        <v>0</v>
      </c>
      <c r="S185" s="6">
        <f>SUM('Petroleum Diesel'!R3:R10)/10^15</f>
        <v>0</v>
      </c>
      <c r="T185" s="6">
        <f>SUM('Petroleum Diesel'!S3:S10)/10^15</f>
        <v>0</v>
      </c>
      <c r="U185" s="6">
        <f>SUM('Petroleum Diesel'!T3:T10)/10^15</f>
        <v>0</v>
      </c>
      <c r="V185" s="6">
        <f>SUM('Petroleum Diesel'!U3:U10)/10^15</f>
        <v>0</v>
      </c>
      <c r="W185" s="6">
        <f>SUM('Petroleum Diesel'!V3:V10)/10^15</f>
        <v>0</v>
      </c>
      <c r="X185" s="6">
        <f>SUM('Petroleum Diesel'!W3:W10)/10^15</f>
        <v>0</v>
      </c>
      <c r="Y185" s="6">
        <f>SUM('Petroleum Diesel'!X3:X10)/10^15</f>
        <v>0</v>
      </c>
      <c r="Z185" s="6">
        <f>SUM('Petroleum Diesel'!Y3:Y10)/10^15</f>
        <v>0</v>
      </c>
      <c r="AA185" s="6">
        <f>SUM('Petroleum Diesel'!Z3:Z10)/10^15</f>
        <v>0</v>
      </c>
      <c r="AB185" s="6">
        <f>SUM('Petroleum Diesel'!AA3:AA10)/10^15</f>
        <v>0</v>
      </c>
      <c r="AC185" s="6">
        <f>SUM('Petroleum Diesel'!AB3:AB10)/10^15</f>
        <v>0</v>
      </c>
      <c r="AD185" s="6">
        <f>SUM('Petroleum Diesel'!AC3:AC10)/10^15</f>
        <v>0</v>
      </c>
      <c r="AE185" s="6">
        <f>SUM('Petroleum Diesel'!AD3:AD10)/10^15</f>
        <v>0</v>
      </c>
      <c r="AF185" s="6">
        <f>SUM('Petroleum Diesel'!AE3:AE10)/10^15</f>
        <v>0</v>
      </c>
      <c r="AG185" s="6">
        <f>SUM('Petroleum Diesel'!AF3:AF10)/10^15</f>
        <v>0</v>
      </c>
      <c r="AH185" s="6">
        <f>SUM('Petroleum Diesel'!AG3:AG10)/10^15</f>
        <v>0</v>
      </c>
      <c r="AI185" s="6">
        <f>SUM('Petroleum Diesel'!AH3:AH10)/10^15</f>
        <v>0</v>
      </c>
      <c r="AJ185" s="6">
        <f>SUM('Petroleum Diesel'!AI3:AI10)/10^15</f>
        <v>0</v>
      </c>
    </row>
    <row r="186" spans="1:36" s="6" customFormat="1" x14ac:dyDescent="0.25">
      <c r="A186" s="6" t="s">
        <v>123</v>
      </c>
      <c r="C186" s="27">
        <f>C184-C185</f>
        <v>-2.4391985379999999</v>
      </c>
      <c r="D186" s="27">
        <f t="shared" ref="D186:AJ186" si="22">D184-D185</f>
        <v>0.39550000000000002</v>
      </c>
      <c r="E186" s="27">
        <f t="shared" si="22"/>
        <v>0.43639999999999995</v>
      </c>
      <c r="F186" s="27">
        <f t="shared" si="22"/>
        <v>0.46073499999999995</v>
      </c>
      <c r="G186" s="27">
        <f t="shared" si="22"/>
        <v>0.49904300000000007</v>
      </c>
      <c r="H186" s="27">
        <f t="shared" si="22"/>
        <v>0.53980499999999998</v>
      </c>
      <c r="I186" s="27">
        <f t="shared" si="22"/>
        <v>0.57177900000000004</v>
      </c>
      <c r="J186" s="27">
        <f t="shared" si="22"/>
        <v>0.61031900000000006</v>
      </c>
      <c r="K186" s="27">
        <f t="shared" si="22"/>
        <v>0.63794600000000012</v>
      </c>
      <c r="L186" s="27">
        <f t="shared" si="22"/>
        <v>0.656752</v>
      </c>
      <c r="M186" s="27">
        <f t="shared" si="22"/>
        <v>0.69905600000000001</v>
      </c>
      <c r="N186" s="27">
        <f t="shared" si="22"/>
        <v>0.72544900000000001</v>
      </c>
      <c r="O186" s="27">
        <f t="shared" si="22"/>
        <v>0.75990199999999986</v>
      </c>
      <c r="P186" s="27">
        <f t="shared" si="22"/>
        <v>0.77662500000000012</v>
      </c>
      <c r="Q186" s="27">
        <f t="shared" si="22"/>
        <v>0.80020399999999992</v>
      </c>
      <c r="R186" s="27">
        <f t="shared" si="22"/>
        <v>0.82409299999999996</v>
      </c>
      <c r="S186" s="27">
        <f t="shared" si="22"/>
        <v>0.84263599999999994</v>
      </c>
      <c r="T186" s="27">
        <f t="shared" si="22"/>
        <v>0.83963700000000008</v>
      </c>
      <c r="U186" s="27">
        <f t="shared" si="22"/>
        <v>0.85149800000000009</v>
      </c>
      <c r="V186" s="27">
        <f t="shared" si="22"/>
        <v>0.86934200000000006</v>
      </c>
      <c r="W186" s="27">
        <f t="shared" si="22"/>
        <v>0.87480699999999989</v>
      </c>
      <c r="X186" s="27">
        <f t="shared" si="22"/>
        <v>0.900613</v>
      </c>
      <c r="Y186" s="27">
        <f t="shared" si="22"/>
        <v>0.9147829999999999</v>
      </c>
      <c r="Z186" s="27">
        <f t="shared" si="22"/>
        <v>0.92175999999999991</v>
      </c>
      <c r="AA186" s="27">
        <f t="shared" si="22"/>
        <v>0.93500499999999998</v>
      </c>
      <c r="AB186" s="27">
        <f t="shared" si="22"/>
        <v>0.95098799999999994</v>
      </c>
      <c r="AC186" s="27">
        <f t="shared" si="22"/>
        <v>0.94773299999999994</v>
      </c>
      <c r="AD186" s="27">
        <f t="shared" si="22"/>
        <v>0.95917800000000009</v>
      </c>
      <c r="AE186" s="27">
        <f t="shared" si="22"/>
        <v>0.96531700000000009</v>
      </c>
      <c r="AF186" s="27">
        <f t="shared" si="22"/>
        <v>0.97641099999999992</v>
      </c>
      <c r="AG186" s="27">
        <f t="shared" si="22"/>
        <v>0.98738100000000006</v>
      </c>
      <c r="AH186" s="27">
        <f t="shared" si="22"/>
        <v>1.0103650000000002</v>
      </c>
      <c r="AI186" s="27">
        <f t="shared" si="22"/>
        <v>1.0111949999999998</v>
      </c>
      <c r="AJ186" s="27">
        <f t="shared" si="22"/>
        <v>1.0251139999999999</v>
      </c>
    </row>
    <row r="188" spans="1:36" x14ac:dyDescent="0.25">
      <c r="A188" t="s">
        <v>121</v>
      </c>
      <c r="C188" s="27">
        <f t="shared" ref="C188:AJ188" si="23">C97</f>
        <v>0.26169999999999999</v>
      </c>
      <c r="D188" s="27">
        <f t="shared" si="23"/>
        <v>0.26140000000000002</v>
      </c>
      <c r="E188" s="27">
        <f t="shared" si="23"/>
        <v>0.2616</v>
      </c>
      <c r="F188" s="27">
        <f t="shared" si="23"/>
        <v>0.268758</v>
      </c>
      <c r="G188" s="27">
        <f t="shared" si="23"/>
        <v>0.27503499999999997</v>
      </c>
      <c r="H188" s="27">
        <f t="shared" si="23"/>
        <v>0.27960200000000002</v>
      </c>
      <c r="I188" s="27">
        <f t="shared" si="23"/>
        <v>0.283412</v>
      </c>
      <c r="J188" s="27">
        <f t="shared" si="23"/>
        <v>0.28689700000000001</v>
      </c>
      <c r="K188" s="27">
        <f t="shared" si="23"/>
        <v>0.29019299999999998</v>
      </c>
      <c r="L188" s="27">
        <f t="shared" si="23"/>
        <v>0.29344300000000001</v>
      </c>
      <c r="M188" s="27">
        <f t="shared" si="23"/>
        <v>0.295381</v>
      </c>
      <c r="N188" s="27">
        <f t="shared" si="23"/>
        <v>0.29722799999999999</v>
      </c>
      <c r="O188" s="27">
        <f t="shared" si="23"/>
        <v>0.29903099999999999</v>
      </c>
      <c r="P188" s="27">
        <f t="shared" si="23"/>
        <v>0.29982599999999998</v>
      </c>
      <c r="Q188" s="27">
        <f t="shared" si="23"/>
        <v>0.30136099999999999</v>
      </c>
      <c r="R188" s="27">
        <f t="shared" si="23"/>
        <v>0.30305799999999999</v>
      </c>
      <c r="S188" s="27">
        <f t="shared" si="23"/>
        <v>0.304205</v>
      </c>
      <c r="T188" s="27">
        <f t="shared" si="23"/>
        <v>0.305589</v>
      </c>
      <c r="U188" s="27">
        <f t="shared" si="23"/>
        <v>0.30698599999999998</v>
      </c>
      <c r="V188" s="27">
        <f t="shared" si="23"/>
        <v>0.30851400000000001</v>
      </c>
      <c r="W188" s="27">
        <f t="shared" si="23"/>
        <v>0.31019999999999998</v>
      </c>
      <c r="X188" s="27">
        <f t="shared" si="23"/>
        <v>0.31214799999999998</v>
      </c>
      <c r="Y188" s="27">
        <f t="shared" si="23"/>
        <v>0.31377899999999997</v>
      </c>
      <c r="Z188" s="27">
        <f t="shared" si="23"/>
        <v>0.31533099999999997</v>
      </c>
      <c r="AA188" s="27">
        <f t="shared" si="23"/>
        <v>0.31679800000000002</v>
      </c>
      <c r="AB188" s="27">
        <f t="shared" si="23"/>
        <v>0.31836799999999998</v>
      </c>
      <c r="AC188" s="27">
        <f t="shared" si="23"/>
        <v>0.31982500000000003</v>
      </c>
      <c r="AD188" s="27">
        <f t="shared" si="23"/>
        <v>0.32156600000000002</v>
      </c>
      <c r="AE188" s="27">
        <f t="shared" si="23"/>
        <v>0.323349</v>
      </c>
      <c r="AF188" s="27">
        <f t="shared" si="23"/>
        <v>0.32525500000000002</v>
      </c>
      <c r="AG188" s="27">
        <f t="shared" si="23"/>
        <v>0.32716499999999998</v>
      </c>
      <c r="AH188" s="27">
        <f t="shared" si="23"/>
        <v>0.32925700000000002</v>
      </c>
      <c r="AI188" s="27">
        <f t="shared" si="23"/>
        <v>0.33109300000000003</v>
      </c>
      <c r="AJ188" s="27">
        <f t="shared" si="23"/>
        <v>0.33303899999999997</v>
      </c>
    </row>
    <row r="189" spans="1:36" x14ac:dyDescent="0.25">
      <c r="A189" t="s">
        <v>113</v>
      </c>
      <c r="C189">
        <f>SUM('Heavy or Residual Oil'!B3:B10)/10^15</f>
        <v>0.52093837499999995</v>
      </c>
      <c r="D189" s="6">
        <f>SUM('Heavy or Residual Oil'!C3:C10)/10^15</f>
        <v>0</v>
      </c>
      <c r="E189" s="6">
        <f>SUM('Heavy or Residual Oil'!D3:D10)/10^15</f>
        <v>0</v>
      </c>
      <c r="F189" s="6">
        <f>SUM('Heavy or Residual Oil'!E3:E10)/10^15</f>
        <v>0</v>
      </c>
      <c r="G189" s="6">
        <f>SUM('Heavy or Residual Oil'!F3:F10)/10^15</f>
        <v>0</v>
      </c>
      <c r="H189" s="6">
        <f>SUM('Heavy or Residual Oil'!G3:G10)/10^15</f>
        <v>0</v>
      </c>
      <c r="I189" s="6">
        <f>SUM('Heavy or Residual Oil'!H3:H10)/10^15</f>
        <v>0</v>
      </c>
      <c r="J189" s="6">
        <f>SUM('Heavy or Residual Oil'!I3:I10)/10^15</f>
        <v>0</v>
      </c>
      <c r="K189" s="6">
        <f>SUM('Heavy or Residual Oil'!J3:J10)/10^15</f>
        <v>0</v>
      </c>
      <c r="L189" s="6">
        <f>SUM('Heavy or Residual Oil'!K3:K10)/10^15</f>
        <v>0</v>
      </c>
      <c r="M189" s="6">
        <f>SUM('Heavy or Residual Oil'!L3:L10)/10^15</f>
        <v>0</v>
      </c>
      <c r="N189" s="6">
        <f>SUM('Heavy or Residual Oil'!M3:M10)/10^15</f>
        <v>0</v>
      </c>
      <c r="O189" s="6">
        <f>SUM('Heavy or Residual Oil'!N3:N10)/10^15</f>
        <v>0</v>
      </c>
      <c r="P189" s="6">
        <f>SUM('Heavy or Residual Oil'!O3:O10)/10^15</f>
        <v>0</v>
      </c>
      <c r="Q189" s="6">
        <f>SUM('Heavy or Residual Oil'!P3:P10)/10^15</f>
        <v>0</v>
      </c>
      <c r="R189" s="6">
        <f>SUM('Heavy or Residual Oil'!Q3:Q10)/10^15</f>
        <v>0</v>
      </c>
      <c r="S189" s="6">
        <f>SUM('Heavy or Residual Oil'!R3:R10)/10^15</f>
        <v>0</v>
      </c>
      <c r="T189" s="6">
        <f>SUM('Heavy or Residual Oil'!S3:S10)/10^15</f>
        <v>0</v>
      </c>
      <c r="U189" s="6">
        <f>SUM('Heavy or Residual Oil'!T3:T10)/10^15</f>
        <v>0</v>
      </c>
      <c r="V189" s="6">
        <f>SUM('Heavy or Residual Oil'!U3:U10)/10^15</f>
        <v>0</v>
      </c>
      <c r="W189" s="6">
        <f>SUM('Heavy or Residual Oil'!V3:V10)/10^15</f>
        <v>0</v>
      </c>
      <c r="X189" s="6">
        <f>SUM('Heavy or Residual Oil'!W3:W10)/10^15</f>
        <v>0</v>
      </c>
      <c r="Y189" s="6">
        <f>SUM('Heavy or Residual Oil'!X3:X10)/10^15</f>
        <v>0</v>
      </c>
      <c r="Z189" s="6">
        <f>SUM('Heavy or Residual Oil'!Y3:Y10)/10^15</f>
        <v>0</v>
      </c>
      <c r="AA189" s="6">
        <f>SUM('Heavy or Residual Oil'!Z3:Z10)/10^15</f>
        <v>0</v>
      </c>
      <c r="AB189" s="6">
        <f>SUM('Heavy or Residual Oil'!AA3:AA10)/10^15</f>
        <v>0</v>
      </c>
      <c r="AC189" s="6">
        <f>SUM('Heavy or Residual Oil'!AB3:AB10)/10^15</f>
        <v>0</v>
      </c>
      <c r="AD189" s="6">
        <f>SUM('Heavy or Residual Oil'!AC3:AC10)/10^15</f>
        <v>0</v>
      </c>
      <c r="AE189" s="6">
        <f>SUM('Heavy or Residual Oil'!AD3:AD10)/10^15</f>
        <v>0</v>
      </c>
      <c r="AF189" s="6">
        <f>SUM('Heavy or Residual Oil'!AE3:AE10)/10^15</f>
        <v>0</v>
      </c>
      <c r="AG189" s="6">
        <f>SUM('Heavy or Residual Oil'!AF3:AF10)/10^15</f>
        <v>0</v>
      </c>
      <c r="AH189" s="6">
        <f>SUM('Heavy or Residual Oil'!AG3:AG10)/10^15</f>
        <v>0</v>
      </c>
      <c r="AI189" s="6">
        <f>SUM('Heavy or Residual Oil'!AH3:AH10)/10^15</f>
        <v>0</v>
      </c>
      <c r="AJ189" s="6">
        <f>SUM('Heavy or Residual Oil'!AI3:AI10)/10^15</f>
        <v>0</v>
      </c>
    </row>
    <row r="190" spans="1:36" s="6" customFormat="1" x14ac:dyDescent="0.25">
      <c r="A190" s="6" t="s">
        <v>123</v>
      </c>
      <c r="C190" s="27">
        <f>C188-C189</f>
        <v>-0.25923837499999997</v>
      </c>
      <c r="D190" s="27">
        <f t="shared" ref="D190:AJ190" si="24">D188-D189</f>
        <v>0.26140000000000002</v>
      </c>
      <c r="E190" s="27">
        <f t="shared" si="24"/>
        <v>0.2616</v>
      </c>
      <c r="F190" s="27">
        <f t="shared" si="24"/>
        <v>0.268758</v>
      </c>
      <c r="G190" s="27">
        <f t="shared" si="24"/>
        <v>0.27503499999999997</v>
      </c>
      <c r="H190" s="27">
        <f t="shared" si="24"/>
        <v>0.27960200000000002</v>
      </c>
      <c r="I190" s="27">
        <f t="shared" si="24"/>
        <v>0.283412</v>
      </c>
      <c r="J190" s="27">
        <f t="shared" si="24"/>
        <v>0.28689700000000001</v>
      </c>
      <c r="K190" s="27">
        <f t="shared" si="24"/>
        <v>0.29019299999999998</v>
      </c>
      <c r="L190" s="27">
        <f t="shared" si="24"/>
        <v>0.29344300000000001</v>
      </c>
      <c r="M190" s="27">
        <f t="shared" si="24"/>
        <v>0.295381</v>
      </c>
      <c r="N190" s="27">
        <f t="shared" si="24"/>
        <v>0.29722799999999999</v>
      </c>
      <c r="O190" s="27">
        <f t="shared" si="24"/>
        <v>0.29903099999999999</v>
      </c>
      <c r="P190" s="27">
        <f t="shared" si="24"/>
        <v>0.29982599999999998</v>
      </c>
      <c r="Q190" s="27">
        <f t="shared" si="24"/>
        <v>0.30136099999999999</v>
      </c>
      <c r="R190" s="27">
        <f t="shared" si="24"/>
        <v>0.30305799999999999</v>
      </c>
      <c r="S190" s="27">
        <f t="shared" si="24"/>
        <v>0.304205</v>
      </c>
      <c r="T190" s="27">
        <f t="shared" si="24"/>
        <v>0.305589</v>
      </c>
      <c r="U190" s="27">
        <f t="shared" si="24"/>
        <v>0.30698599999999998</v>
      </c>
      <c r="V190" s="27">
        <f t="shared" si="24"/>
        <v>0.30851400000000001</v>
      </c>
      <c r="W190" s="27">
        <f t="shared" si="24"/>
        <v>0.31019999999999998</v>
      </c>
      <c r="X190" s="27">
        <f t="shared" si="24"/>
        <v>0.31214799999999998</v>
      </c>
      <c r="Y190" s="27">
        <f t="shared" si="24"/>
        <v>0.31377899999999997</v>
      </c>
      <c r="Z190" s="27">
        <f t="shared" si="24"/>
        <v>0.31533099999999997</v>
      </c>
      <c r="AA190" s="27">
        <f t="shared" si="24"/>
        <v>0.31679800000000002</v>
      </c>
      <c r="AB190" s="27">
        <f t="shared" si="24"/>
        <v>0.31836799999999998</v>
      </c>
      <c r="AC190" s="27">
        <f t="shared" si="24"/>
        <v>0.31982500000000003</v>
      </c>
      <c r="AD190" s="27">
        <f t="shared" si="24"/>
        <v>0.32156600000000002</v>
      </c>
      <c r="AE190" s="27">
        <f t="shared" si="24"/>
        <v>0.323349</v>
      </c>
      <c r="AF190" s="27">
        <f t="shared" si="24"/>
        <v>0.32525500000000002</v>
      </c>
      <c r="AG190" s="27">
        <f t="shared" si="24"/>
        <v>0.32716499999999998</v>
      </c>
      <c r="AH190" s="27">
        <f t="shared" si="24"/>
        <v>0.32925700000000002</v>
      </c>
      <c r="AI190" s="27">
        <f t="shared" si="24"/>
        <v>0.33109300000000003</v>
      </c>
      <c r="AJ190" s="27">
        <f t="shared" si="24"/>
        <v>0.33303899999999997</v>
      </c>
    </row>
    <row r="192" spans="1:36" x14ac:dyDescent="0.25">
      <c r="A192" t="s">
        <v>122</v>
      </c>
      <c r="C192" s="27">
        <f t="shared" ref="C192:AJ192" si="25">C94</f>
        <v>0</v>
      </c>
      <c r="D192" s="27">
        <f t="shared" si="25"/>
        <v>0</v>
      </c>
      <c r="E192" s="27">
        <f t="shared" si="25"/>
        <v>0</v>
      </c>
      <c r="F192" s="27">
        <f t="shared" si="25"/>
        <v>0</v>
      </c>
      <c r="G192" s="27">
        <f t="shared" si="25"/>
        <v>0</v>
      </c>
      <c r="H192" s="27">
        <f t="shared" si="25"/>
        <v>0</v>
      </c>
      <c r="I192" s="27">
        <f t="shared" si="25"/>
        <v>0</v>
      </c>
      <c r="J192" s="27">
        <f t="shared" si="25"/>
        <v>0</v>
      </c>
      <c r="K192" s="27">
        <f t="shared" si="25"/>
        <v>0</v>
      </c>
      <c r="L192" s="27">
        <f t="shared" si="25"/>
        <v>0</v>
      </c>
      <c r="M192" s="27">
        <f t="shared" si="25"/>
        <v>0</v>
      </c>
      <c r="N192" s="27">
        <f t="shared" si="25"/>
        <v>0</v>
      </c>
      <c r="O192" s="27">
        <f t="shared" si="25"/>
        <v>0</v>
      </c>
      <c r="P192" s="27">
        <f t="shared" si="25"/>
        <v>0</v>
      </c>
      <c r="Q192" s="27">
        <f t="shared" si="25"/>
        <v>0</v>
      </c>
      <c r="R192" s="27">
        <f t="shared" si="25"/>
        <v>0</v>
      </c>
      <c r="S192" s="27">
        <f t="shared" si="25"/>
        <v>0</v>
      </c>
      <c r="T192" s="27">
        <f t="shared" si="25"/>
        <v>0</v>
      </c>
      <c r="U192" s="27">
        <f t="shared" si="25"/>
        <v>0</v>
      </c>
      <c r="V192" s="27">
        <f t="shared" si="25"/>
        <v>0</v>
      </c>
      <c r="W192" s="27">
        <f t="shared" si="25"/>
        <v>0</v>
      </c>
      <c r="X192" s="27">
        <f t="shared" si="25"/>
        <v>0</v>
      </c>
      <c r="Y192" s="27">
        <f t="shared" si="25"/>
        <v>0</v>
      </c>
      <c r="Z192" s="27">
        <f t="shared" si="25"/>
        <v>0</v>
      </c>
      <c r="AA192" s="27">
        <f t="shared" si="25"/>
        <v>0</v>
      </c>
      <c r="AB192" s="27">
        <f t="shared" si="25"/>
        <v>0</v>
      </c>
      <c r="AC192" s="27">
        <f t="shared" si="25"/>
        <v>0</v>
      </c>
      <c r="AD192" s="27">
        <f t="shared" si="25"/>
        <v>0</v>
      </c>
      <c r="AE192" s="27">
        <f t="shared" si="25"/>
        <v>0</v>
      </c>
      <c r="AF192" s="27">
        <f t="shared" si="25"/>
        <v>0</v>
      </c>
      <c r="AG192" s="27">
        <f t="shared" si="25"/>
        <v>0</v>
      </c>
      <c r="AH192" s="27">
        <f t="shared" si="25"/>
        <v>0</v>
      </c>
      <c r="AI192" s="27">
        <f t="shared" si="25"/>
        <v>0</v>
      </c>
      <c r="AJ192" s="27">
        <f t="shared" si="25"/>
        <v>0</v>
      </c>
    </row>
    <row r="193" spans="1:36" x14ac:dyDescent="0.25">
      <c r="A193" t="s">
        <v>113</v>
      </c>
      <c r="C193">
        <f>SUM('LPG-propane-butane'!B3:B10)/10^15</f>
        <v>3.4894720000000001</v>
      </c>
      <c r="D193" s="6">
        <f>SUM('LPG-propane-butane'!C3:C10)/10^15</f>
        <v>0</v>
      </c>
      <c r="E193" s="6">
        <f>SUM('LPG-propane-butane'!D3:D10)/10^15</f>
        <v>0</v>
      </c>
      <c r="F193" s="6">
        <f>SUM('LPG-propane-butane'!E3:E10)/10^15</f>
        <v>0</v>
      </c>
      <c r="G193" s="6">
        <f>SUM('LPG-propane-butane'!F3:F10)/10^15</f>
        <v>0</v>
      </c>
      <c r="H193" s="6">
        <f>SUM('LPG-propane-butane'!G3:G10)/10^15</f>
        <v>0</v>
      </c>
      <c r="I193" s="6">
        <f>SUM('LPG-propane-butane'!H3:H10)/10^15</f>
        <v>0</v>
      </c>
      <c r="J193" s="6">
        <f>SUM('LPG-propane-butane'!I3:I10)/10^15</f>
        <v>0</v>
      </c>
      <c r="K193" s="6">
        <f>SUM('LPG-propane-butane'!J3:J10)/10^15</f>
        <v>0</v>
      </c>
      <c r="L193" s="6">
        <f>SUM('LPG-propane-butane'!K3:K10)/10^15</f>
        <v>0</v>
      </c>
      <c r="M193" s="6">
        <f>SUM('LPG-propane-butane'!L3:L10)/10^15</f>
        <v>0</v>
      </c>
      <c r="N193" s="6">
        <f>SUM('LPG-propane-butane'!M3:M10)/10^15</f>
        <v>0</v>
      </c>
      <c r="O193" s="6">
        <f>SUM('LPG-propane-butane'!N3:N10)/10^15</f>
        <v>0</v>
      </c>
      <c r="P193" s="6">
        <f>SUM('LPG-propane-butane'!O3:O10)/10^15</f>
        <v>0</v>
      </c>
      <c r="Q193" s="6">
        <f>SUM('LPG-propane-butane'!P3:P10)/10^15</f>
        <v>0</v>
      </c>
      <c r="R193" s="6">
        <f>SUM('LPG-propane-butane'!Q3:Q10)/10^15</f>
        <v>0</v>
      </c>
      <c r="S193" s="6">
        <f>SUM('LPG-propane-butane'!R3:R10)/10^15</f>
        <v>0</v>
      </c>
      <c r="T193" s="6">
        <f>SUM('LPG-propane-butane'!S3:S10)/10^15</f>
        <v>0</v>
      </c>
      <c r="U193" s="6">
        <f>SUM('LPG-propane-butane'!T3:T10)/10^15</f>
        <v>0</v>
      </c>
      <c r="V193" s="6">
        <f>SUM('LPG-propane-butane'!U3:U10)/10^15</f>
        <v>0</v>
      </c>
      <c r="W193" s="6">
        <f>SUM('LPG-propane-butane'!V3:V10)/10^15</f>
        <v>0</v>
      </c>
      <c r="X193" s="6">
        <f>SUM('LPG-propane-butane'!W3:W10)/10^15</f>
        <v>0</v>
      </c>
      <c r="Y193" s="6">
        <f>SUM('LPG-propane-butane'!X3:X10)/10^15</f>
        <v>0</v>
      </c>
      <c r="Z193" s="6">
        <f>SUM('LPG-propane-butane'!Y3:Y10)/10^15</f>
        <v>0</v>
      </c>
      <c r="AA193" s="6">
        <f>SUM('LPG-propane-butane'!Z3:Z10)/10^15</f>
        <v>0</v>
      </c>
      <c r="AB193" s="6">
        <f>SUM('LPG-propane-butane'!AA3:AA10)/10^15</f>
        <v>0</v>
      </c>
      <c r="AC193" s="6">
        <f>SUM('LPG-propane-butane'!AB3:AB10)/10^15</f>
        <v>0</v>
      </c>
      <c r="AD193" s="6">
        <f>SUM('LPG-propane-butane'!AC3:AC10)/10^15</f>
        <v>0</v>
      </c>
      <c r="AE193" s="6">
        <f>SUM('LPG-propane-butane'!AD3:AD10)/10^15</f>
        <v>0</v>
      </c>
      <c r="AF193" s="6">
        <f>SUM('LPG-propane-butane'!AE3:AE10)/10^15</f>
        <v>0</v>
      </c>
      <c r="AG193" s="6">
        <f>SUM('LPG-propane-butane'!AF3:AF10)/10^15</f>
        <v>0</v>
      </c>
      <c r="AH193" s="6">
        <f>SUM('LPG-propane-butane'!AG3:AG10)/10^15</f>
        <v>0</v>
      </c>
      <c r="AI193" s="6">
        <f>SUM('LPG-propane-butane'!AH3:AH10)/10^15</f>
        <v>0</v>
      </c>
      <c r="AJ193" s="6">
        <f>SUM('LPG-propane-butane'!AI3:AI10)/10^15</f>
        <v>0</v>
      </c>
    </row>
    <row r="194" spans="1:36" x14ac:dyDescent="0.25">
      <c r="A194" t="s">
        <v>123</v>
      </c>
      <c r="C194" s="47">
        <f>C192-C193</f>
        <v>-3.4894720000000001</v>
      </c>
      <c r="D194" s="27">
        <f t="shared" ref="D194:AJ194" si="26">D192-D193</f>
        <v>0</v>
      </c>
      <c r="E194" s="27">
        <f t="shared" si="26"/>
        <v>0</v>
      </c>
      <c r="F194" s="27">
        <f t="shared" si="26"/>
        <v>0</v>
      </c>
      <c r="G194" s="27">
        <f t="shared" si="26"/>
        <v>0</v>
      </c>
      <c r="H194" s="27">
        <f t="shared" si="26"/>
        <v>0</v>
      </c>
      <c r="I194" s="27">
        <f t="shared" si="26"/>
        <v>0</v>
      </c>
      <c r="J194" s="27">
        <f t="shared" si="26"/>
        <v>0</v>
      </c>
      <c r="K194" s="27">
        <f t="shared" si="26"/>
        <v>0</v>
      </c>
      <c r="L194" s="27">
        <f t="shared" si="26"/>
        <v>0</v>
      </c>
      <c r="M194" s="27">
        <f t="shared" si="26"/>
        <v>0</v>
      </c>
      <c r="N194" s="27">
        <f t="shared" si="26"/>
        <v>0</v>
      </c>
      <c r="O194" s="27">
        <f t="shared" si="26"/>
        <v>0</v>
      </c>
      <c r="P194" s="27">
        <f t="shared" si="26"/>
        <v>0</v>
      </c>
      <c r="Q194" s="27">
        <f t="shared" si="26"/>
        <v>0</v>
      </c>
      <c r="R194" s="27">
        <f t="shared" si="26"/>
        <v>0</v>
      </c>
      <c r="S194" s="27">
        <f t="shared" si="26"/>
        <v>0</v>
      </c>
      <c r="T194" s="27">
        <f t="shared" si="26"/>
        <v>0</v>
      </c>
      <c r="U194" s="27">
        <f t="shared" si="26"/>
        <v>0</v>
      </c>
      <c r="V194" s="27">
        <f t="shared" si="26"/>
        <v>0</v>
      </c>
      <c r="W194" s="27">
        <f t="shared" si="26"/>
        <v>0</v>
      </c>
      <c r="X194" s="27">
        <f t="shared" si="26"/>
        <v>0</v>
      </c>
      <c r="Y194" s="27">
        <f t="shared" si="26"/>
        <v>0</v>
      </c>
      <c r="Z194" s="27">
        <f t="shared" si="26"/>
        <v>0</v>
      </c>
      <c r="AA194" s="27">
        <f t="shared" si="26"/>
        <v>0</v>
      </c>
      <c r="AB194" s="27">
        <f t="shared" si="26"/>
        <v>0</v>
      </c>
      <c r="AC194" s="27">
        <f t="shared" si="26"/>
        <v>0</v>
      </c>
      <c r="AD194" s="27">
        <f t="shared" si="26"/>
        <v>0</v>
      </c>
      <c r="AE194" s="27">
        <f t="shared" si="26"/>
        <v>0</v>
      </c>
      <c r="AF194" s="27">
        <f t="shared" si="26"/>
        <v>0</v>
      </c>
      <c r="AG194" s="27">
        <f t="shared" si="26"/>
        <v>0</v>
      </c>
      <c r="AH194" s="27">
        <f t="shared" si="26"/>
        <v>0</v>
      </c>
      <c r="AI194" s="27">
        <f t="shared" si="26"/>
        <v>0</v>
      </c>
      <c r="AJ194" s="27">
        <f t="shared" si="26"/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69"/>
  <sheetViews>
    <sheetView workbookViewId="0">
      <selection activeCell="A12" sqref="A12:XFD12"/>
    </sheetView>
  </sheetViews>
  <sheetFormatPr defaultRowHeight="15" x14ac:dyDescent="0.25"/>
  <cols>
    <col min="1" max="1" width="39.85546875" customWidth="1"/>
    <col min="2" max="2" width="12" bestFit="1" customWidth="1"/>
  </cols>
  <sheetData>
    <row r="1" spans="1:2" s="3" customFormat="1" x14ac:dyDescent="0.25">
      <c r="A1" s="3" t="s">
        <v>324</v>
      </c>
    </row>
    <row r="2" spans="1:2" s="6" customFormat="1" x14ac:dyDescent="0.25">
      <c r="A2" s="1" t="s">
        <v>0</v>
      </c>
      <c r="B2" s="1">
        <v>2017</v>
      </c>
    </row>
    <row r="3" spans="1:2" x14ac:dyDescent="0.25">
      <c r="A3" s="6" t="s">
        <v>70</v>
      </c>
      <c r="B3" s="24">
        <f>INDEX(Data!$C$14:$AJ$14,MATCH(B$2,Data!$C$1:$AJ$1,0))*10^12</f>
        <v>36304218000000</v>
      </c>
    </row>
    <row r="4" spans="1:2" x14ac:dyDescent="0.25">
      <c r="A4" s="6" t="s">
        <v>71</v>
      </c>
      <c r="B4" s="24">
        <f>Refineries!C108</f>
        <v>202700989000000</v>
      </c>
    </row>
    <row r="5" spans="1:2" x14ac:dyDescent="0.25">
      <c r="A5" s="6" t="s">
        <v>72</v>
      </c>
      <c r="B5" s="24">
        <f>INDEX(Data!$C$44:$AJ$44,MATCH(B$2,Data!$C$1:$AJ$1,0))*10^12</f>
        <v>204667007000000</v>
      </c>
    </row>
    <row r="6" spans="1:2" x14ac:dyDescent="0.25">
      <c r="A6" s="6" t="s">
        <v>73</v>
      </c>
      <c r="B6" s="24">
        <f>INDEX(Data!$C$57:$AJ$57,MATCH(B$2,Data!$C$1:$AJ$1,0))*10^12</f>
        <v>416971313000000</v>
      </c>
    </row>
    <row r="7" spans="1:2" x14ac:dyDescent="0.25">
      <c r="A7" s="6" t="s">
        <v>74</v>
      </c>
      <c r="B7" s="24">
        <f>SUM(INDEX(Data!$C$74:$AJ$75,0,MATCH(B$2,Data!$C$1:$AJ$1,0)))*10^12</f>
        <v>382018219000000</v>
      </c>
    </row>
    <row r="8" spans="1:2" x14ac:dyDescent="0.25">
      <c r="A8" s="6" t="s">
        <v>75</v>
      </c>
      <c r="B8" s="24">
        <f>INDEX(Data!$C$81:$AJ$81,MATCH(B$2,Data!$C$1:$AJ$1,0))*10^12</f>
        <v>219369905167615.94</v>
      </c>
    </row>
    <row r="9" spans="1:2" x14ac:dyDescent="0.25">
      <c r="A9" s="6" t="s">
        <v>78</v>
      </c>
      <c r="B9" s="24">
        <f>INDEX(Data!$C$92:$AJ$92,MATCH(B$2,Data!$C$1:$AJ$1,0))*10^12</f>
        <v>157322937000000</v>
      </c>
    </row>
    <row r="10" spans="1:2" x14ac:dyDescent="0.25">
      <c r="A10" s="6" t="s">
        <v>76</v>
      </c>
      <c r="B10" s="24">
        <f>INDEX(Data!$C$141:$AJ$141,MATCH(B$2,Data!$C$1:$AJ$1,0))*10^15-SUM(B3:B9)</f>
        <v>1609945400832384.5</v>
      </c>
    </row>
    <row r="12" spans="1:2" s="3" customFormat="1" x14ac:dyDescent="0.25">
      <c r="A12" s="3" t="s">
        <v>325</v>
      </c>
    </row>
    <row r="13" spans="1:2" s="6" customFormat="1" x14ac:dyDescent="0.25">
      <c r="A13" s="1" t="s">
        <v>0</v>
      </c>
      <c r="B13" s="1">
        <v>2017</v>
      </c>
    </row>
    <row r="14" spans="1:2" s="6" customFormat="1" x14ac:dyDescent="0.25">
      <c r="A14" s="6" t="s">
        <v>70</v>
      </c>
      <c r="B14" s="24">
        <v>0</v>
      </c>
    </row>
    <row r="15" spans="1:2" s="6" customFormat="1" x14ac:dyDescent="0.25">
      <c r="A15" s="6" t="s">
        <v>71</v>
      </c>
      <c r="B15" s="24">
        <v>0</v>
      </c>
    </row>
    <row r="16" spans="1:2" s="6" customFormat="1" x14ac:dyDescent="0.25">
      <c r="A16" s="6" t="s">
        <v>72</v>
      </c>
      <c r="B16" s="24">
        <v>0</v>
      </c>
    </row>
    <row r="17" spans="1:2" s="6" customFormat="1" x14ac:dyDescent="0.25">
      <c r="A17" s="6" t="s">
        <v>73</v>
      </c>
      <c r="B17" s="24">
        <v>0</v>
      </c>
    </row>
    <row r="18" spans="1:2" s="6" customFormat="1" x14ac:dyDescent="0.25">
      <c r="A18" s="6" t="s">
        <v>74</v>
      </c>
      <c r="B18" s="24">
        <v>0</v>
      </c>
    </row>
    <row r="19" spans="1:2" s="6" customFormat="1" x14ac:dyDescent="0.25">
      <c r="A19" s="6" t="s">
        <v>75</v>
      </c>
      <c r="B19" s="24">
        <v>0</v>
      </c>
    </row>
    <row r="20" spans="1:2" s="6" customFormat="1" x14ac:dyDescent="0.25">
      <c r="A20" s="6" t="s">
        <v>78</v>
      </c>
      <c r="B20" s="24">
        <v>0</v>
      </c>
    </row>
    <row r="21" spans="1:2" s="6" customFormat="1" x14ac:dyDescent="0.25">
      <c r="A21" s="6" t="s">
        <v>76</v>
      </c>
      <c r="B21" s="24">
        <v>0</v>
      </c>
    </row>
    <row r="22" spans="1:2" s="29" customFormat="1" x14ac:dyDescent="0.25"/>
    <row r="23" spans="1:2" s="29" customFormat="1" x14ac:dyDescent="0.25"/>
    <row r="24" spans="1:2" s="29" customFormat="1" x14ac:dyDescent="0.25"/>
    <row r="25" spans="1:2" s="29" customFormat="1" x14ac:dyDescent="0.25">
      <c r="A25" s="36"/>
      <c r="B25" s="34"/>
    </row>
    <row r="26" spans="1:2" s="29" customFormat="1" x14ac:dyDescent="0.25"/>
    <row r="27" spans="1:2" s="29" customFormat="1" x14ac:dyDescent="0.25"/>
    <row r="28" spans="1:2" s="29" customFormat="1" x14ac:dyDescent="0.25">
      <c r="B28" s="37"/>
    </row>
    <row r="29" spans="1:2" s="29" customFormat="1" x14ac:dyDescent="0.25"/>
    <row r="30" spans="1:2" s="29" customFormat="1" x14ac:dyDescent="0.25">
      <c r="B30" s="34"/>
    </row>
    <row r="31" spans="1:2" s="29" customFormat="1" x14ac:dyDescent="0.25"/>
    <row r="32" spans="1:2" s="29" customFormat="1" x14ac:dyDescent="0.25">
      <c r="B32" s="38"/>
    </row>
    <row r="33" spans="1:2" s="29" customFormat="1" x14ac:dyDescent="0.25">
      <c r="B33" s="38"/>
    </row>
    <row r="34" spans="1:2" s="29" customFormat="1" x14ac:dyDescent="0.25">
      <c r="B34" s="38"/>
    </row>
    <row r="35" spans="1:2" s="29" customFormat="1" x14ac:dyDescent="0.25"/>
    <row r="36" spans="1:2" s="29" customFormat="1" x14ac:dyDescent="0.25">
      <c r="A36" s="39"/>
      <c r="B36" s="40"/>
    </row>
    <row r="37" spans="1:2" s="29" customFormat="1" x14ac:dyDescent="0.25">
      <c r="B37" s="38"/>
    </row>
    <row r="38" spans="1:2" s="29" customFormat="1" x14ac:dyDescent="0.25">
      <c r="A38" s="39"/>
      <c r="B38" s="38"/>
    </row>
    <row r="39" spans="1:2" s="29" customFormat="1" x14ac:dyDescent="0.25">
      <c r="B39" s="38"/>
    </row>
    <row r="40" spans="1:2" s="29" customFormat="1" x14ac:dyDescent="0.25">
      <c r="A40" s="39"/>
      <c r="B40" s="38"/>
    </row>
    <row r="41" spans="1:2" s="29" customFormat="1" x14ac:dyDescent="0.25">
      <c r="B41" s="38"/>
    </row>
    <row r="42" spans="1:2" s="29" customFormat="1" x14ac:dyDescent="0.25"/>
    <row r="43" spans="1:2" s="29" customFormat="1" x14ac:dyDescent="0.25">
      <c r="A43" s="39"/>
    </row>
    <row r="44" spans="1:2" s="29" customFormat="1" x14ac:dyDescent="0.25">
      <c r="A44" s="14"/>
      <c r="B44" s="15"/>
    </row>
    <row r="45" spans="1:2" s="29" customFormat="1" x14ac:dyDescent="0.25">
      <c r="A45" s="14"/>
      <c r="B45" s="15"/>
    </row>
    <row r="46" spans="1:2" s="29" customFormat="1" x14ac:dyDescent="0.25">
      <c r="A46" s="14"/>
      <c r="B46" s="15"/>
    </row>
    <row r="47" spans="1:2" s="29" customFormat="1" x14ac:dyDescent="0.25">
      <c r="A47" s="14"/>
      <c r="B47" s="15"/>
    </row>
    <row r="48" spans="1:2" s="29" customFormat="1" x14ac:dyDescent="0.25">
      <c r="A48" s="14"/>
      <c r="B48" s="15"/>
    </row>
    <row r="49" spans="1:2" s="29" customFormat="1" x14ac:dyDescent="0.25">
      <c r="A49" s="14"/>
      <c r="B49" s="15"/>
    </row>
    <row r="50" spans="1:2" s="29" customFormat="1" x14ac:dyDescent="0.25">
      <c r="A50" s="14"/>
      <c r="B50" s="15"/>
    </row>
    <row r="51" spans="1:2" s="29" customFormat="1" x14ac:dyDescent="0.25">
      <c r="A51" s="14"/>
      <c r="B51" s="15"/>
    </row>
    <row r="52" spans="1:2" s="29" customFormat="1" x14ac:dyDescent="0.25">
      <c r="A52" s="14"/>
      <c r="B52" s="15"/>
    </row>
    <row r="53" spans="1:2" s="29" customFormat="1" x14ac:dyDescent="0.25">
      <c r="A53" s="14"/>
      <c r="B53" s="15"/>
    </row>
    <row r="54" spans="1:2" s="29" customFormat="1" x14ac:dyDescent="0.25">
      <c r="A54" s="14"/>
      <c r="B54" s="15"/>
    </row>
    <row r="55" spans="1:2" s="29" customFormat="1" x14ac:dyDescent="0.25">
      <c r="A55" s="14"/>
      <c r="B55" s="15"/>
    </row>
    <row r="56" spans="1:2" s="29" customFormat="1" x14ac:dyDescent="0.25">
      <c r="A56" s="16"/>
      <c r="B56" s="17"/>
    </row>
    <row r="57" spans="1:2" s="29" customFormat="1" x14ac:dyDescent="0.25">
      <c r="A57" s="39"/>
    </row>
    <row r="58" spans="1:2" s="29" customFormat="1" x14ac:dyDescent="0.25">
      <c r="A58" s="14"/>
      <c r="B58" s="15"/>
    </row>
    <row r="59" spans="1:2" s="29" customFormat="1" x14ac:dyDescent="0.25">
      <c r="A59" s="14"/>
      <c r="B59" s="15"/>
    </row>
    <row r="60" spans="1:2" s="29" customFormat="1" x14ac:dyDescent="0.25">
      <c r="A60" s="35"/>
      <c r="B60" s="15"/>
    </row>
    <row r="61" spans="1:2" s="29" customFormat="1" x14ac:dyDescent="0.25">
      <c r="A61" s="14"/>
      <c r="B61" s="15"/>
    </row>
    <row r="62" spans="1:2" s="29" customFormat="1" x14ac:dyDescent="0.25">
      <c r="A62" s="14"/>
      <c r="B62" s="15"/>
    </row>
    <row r="63" spans="1:2" s="29" customFormat="1" x14ac:dyDescent="0.25">
      <c r="A63" s="14"/>
      <c r="B63" s="15"/>
    </row>
    <row r="64" spans="1:2" s="29" customFormat="1" x14ac:dyDescent="0.25">
      <c r="A64" s="14"/>
      <c r="B64" s="15"/>
    </row>
    <row r="65" spans="1:2" s="29" customFormat="1" x14ac:dyDescent="0.25">
      <c r="A65" s="14"/>
      <c r="B65" s="15"/>
    </row>
    <row r="66" spans="1:2" s="29" customFormat="1" x14ac:dyDescent="0.25">
      <c r="A66" s="14"/>
      <c r="B66" s="15"/>
    </row>
    <row r="67" spans="1:2" s="29" customFormat="1" x14ac:dyDescent="0.25">
      <c r="A67" s="14"/>
      <c r="B67" s="15"/>
    </row>
    <row r="68" spans="1:2" s="29" customFormat="1" x14ac:dyDescent="0.25">
      <c r="A68" s="14"/>
      <c r="B68" s="15"/>
    </row>
    <row r="69" spans="1:2" s="29" customFormat="1" x14ac:dyDescent="0.25">
      <c r="A69" s="14"/>
      <c r="B69" s="15"/>
    </row>
    <row r="70" spans="1:2" s="29" customFormat="1" x14ac:dyDescent="0.25">
      <c r="A70" s="14"/>
      <c r="B70" s="15"/>
    </row>
    <row r="71" spans="1:2" s="29" customFormat="1" x14ac:dyDescent="0.25">
      <c r="A71" s="14"/>
      <c r="B71" s="15"/>
    </row>
    <row r="72" spans="1:2" s="29" customFormat="1" x14ac:dyDescent="0.25">
      <c r="A72" s="16"/>
      <c r="B72" s="17"/>
    </row>
    <row r="73" spans="1:2" s="29" customFormat="1" x14ac:dyDescent="0.25">
      <c r="A73" s="28"/>
    </row>
    <row r="74" spans="1:2" s="29" customFormat="1" x14ac:dyDescent="0.25">
      <c r="A74" s="14"/>
      <c r="B74" s="15"/>
    </row>
    <row r="75" spans="1:2" s="29" customFormat="1" x14ac:dyDescent="0.25">
      <c r="A75" s="14"/>
      <c r="B75" s="15"/>
    </row>
    <row r="76" spans="1:2" s="29" customFormat="1" x14ac:dyDescent="0.25">
      <c r="A76" s="14"/>
      <c r="B76" s="15"/>
    </row>
    <row r="77" spans="1:2" s="29" customFormat="1" x14ac:dyDescent="0.25">
      <c r="A77" s="14"/>
      <c r="B77" s="15"/>
    </row>
    <row r="78" spans="1:2" s="29" customFormat="1" x14ac:dyDescent="0.25">
      <c r="A78" s="14"/>
      <c r="B78" s="15"/>
    </row>
    <row r="79" spans="1:2" s="29" customFormat="1" x14ac:dyDescent="0.25">
      <c r="A79" s="14"/>
      <c r="B79" s="15"/>
    </row>
    <row r="80" spans="1:2" s="29" customFormat="1" x14ac:dyDescent="0.25">
      <c r="A80" s="14"/>
      <c r="B80" s="15"/>
    </row>
    <row r="81" spans="1:2" s="29" customFormat="1" x14ac:dyDescent="0.25">
      <c r="A81" s="14"/>
      <c r="B81" s="15"/>
    </row>
    <row r="82" spans="1:2" s="29" customFormat="1" x14ac:dyDescent="0.25">
      <c r="A82" s="14"/>
      <c r="B82" s="15"/>
    </row>
    <row r="83" spans="1:2" s="29" customFormat="1" x14ac:dyDescent="0.25">
      <c r="A83" s="14"/>
      <c r="B83" s="15"/>
    </row>
    <row r="84" spans="1:2" s="29" customFormat="1" x14ac:dyDescent="0.25">
      <c r="A84" s="14"/>
      <c r="B84" s="15"/>
    </row>
    <row r="85" spans="1:2" s="29" customFormat="1" x14ac:dyDescent="0.25">
      <c r="A85" s="14"/>
      <c r="B85" s="15"/>
    </row>
    <row r="86" spans="1:2" s="29" customFormat="1" x14ac:dyDescent="0.25">
      <c r="A86" s="16"/>
      <c r="B86" s="17"/>
    </row>
    <row r="87" spans="1:2" s="29" customFormat="1" x14ac:dyDescent="0.25">
      <c r="A87" s="28"/>
    </row>
    <row r="88" spans="1:2" s="29" customFormat="1" x14ac:dyDescent="0.25">
      <c r="A88" s="28"/>
    </row>
    <row r="89" spans="1:2" s="29" customFormat="1" x14ac:dyDescent="0.25">
      <c r="A89" s="14"/>
      <c r="B89" s="15"/>
    </row>
    <row r="90" spans="1:2" s="29" customFormat="1" x14ac:dyDescent="0.25">
      <c r="A90" s="14"/>
      <c r="B90" s="15"/>
    </row>
    <row r="91" spans="1:2" s="29" customFormat="1" x14ac:dyDescent="0.25">
      <c r="A91" s="14"/>
      <c r="B91" s="15"/>
    </row>
    <row r="92" spans="1:2" s="29" customFormat="1" x14ac:dyDescent="0.25">
      <c r="A92" s="14"/>
      <c r="B92" s="15"/>
    </row>
    <row r="93" spans="1:2" s="29" customFormat="1" x14ac:dyDescent="0.25">
      <c r="A93" s="14"/>
      <c r="B93" s="15"/>
    </row>
    <row r="94" spans="1:2" s="29" customFormat="1" x14ac:dyDescent="0.25">
      <c r="A94" s="14"/>
      <c r="B94" s="15"/>
    </row>
    <row r="95" spans="1:2" s="29" customFormat="1" x14ac:dyDescent="0.25">
      <c r="A95" s="14"/>
      <c r="B95" s="15"/>
    </row>
    <row r="96" spans="1:2" s="29" customFormat="1" x14ac:dyDescent="0.25">
      <c r="A96" s="14"/>
      <c r="B96" s="15"/>
    </row>
    <row r="97" spans="1:2" s="29" customFormat="1" x14ac:dyDescent="0.25">
      <c r="A97" s="14"/>
      <c r="B97" s="15"/>
    </row>
    <row r="98" spans="1:2" s="29" customFormat="1" x14ac:dyDescent="0.25">
      <c r="A98" s="14"/>
      <c r="B98" s="15"/>
    </row>
    <row r="99" spans="1:2" s="29" customFormat="1" x14ac:dyDescent="0.25">
      <c r="A99" s="14"/>
      <c r="B99" s="15"/>
    </row>
    <row r="100" spans="1:2" s="29" customFormat="1" x14ac:dyDescent="0.25">
      <c r="A100" s="30"/>
      <c r="B100" s="15"/>
    </row>
    <row r="101" spans="1:2" s="29" customFormat="1" x14ac:dyDescent="0.25">
      <c r="A101" s="35"/>
      <c r="B101" s="15"/>
    </row>
    <row r="102" spans="1:2" s="29" customFormat="1" x14ac:dyDescent="0.25">
      <c r="A102" s="14"/>
      <c r="B102" s="15"/>
    </row>
    <row r="103" spans="1:2" s="29" customFormat="1" x14ac:dyDescent="0.25">
      <c r="A103" s="14"/>
      <c r="B103" s="15"/>
    </row>
    <row r="104" spans="1:2" s="29" customFormat="1" x14ac:dyDescent="0.25">
      <c r="A104" s="14"/>
      <c r="B104" s="15"/>
    </row>
    <row r="105" spans="1:2" s="29" customFormat="1" x14ac:dyDescent="0.25">
      <c r="A105" s="28"/>
    </row>
    <row r="106" spans="1:2" s="29" customFormat="1" x14ac:dyDescent="0.25">
      <c r="A106" s="14"/>
      <c r="B106" s="15"/>
    </row>
    <row r="107" spans="1:2" s="29" customFormat="1" x14ac:dyDescent="0.25">
      <c r="A107" s="14"/>
      <c r="B107" s="15"/>
    </row>
    <row r="108" spans="1:2" s="29" customFormat="1" x14ac:dyDescent="0.25">
      <c r="A108" s="14"/>
      <c r="B108" s="15"/>
    </row>
    <row r="109" spans="1:2" s="29" customFormat="1" x14ac:dyDescent="0.25">
      <c r="A109" s="14"/>
      <c r="B109" s="15"/>
    </row>
    <row r="110" spans="1:2" s="29" customFormat="1" x14ac:dyDescent="0.25">
      <c r="A110" s="14"/>
      <c r="B110" s="15"/>
    </row>
    <row r="111" spans="1:2" s="29" customFormat="1" x14ac:dyDescent="0.25">
      <c r="A111" s="14"/>
      <c r="B111" s="15"/>
    </row>
    <row r="112" spans="1:2" s="29" customFormat="1" x14ac:dyDescent="0.25">
      <c r="A112" s="14"/>
      <c r="B112" s="15"/>
    </row>
    <row r="113" spans="1:2" s="29" customFormat="1" x14ac:dyDescent="0.25">
      <c r="A113" s="14"/>
      <c r="B113" s="15"/>
    </row>
    <row r="114" spans="1:2" s="29" customFormat="1" x14ac:dyDescent="0.25">
      <c r="A114" s="14"/>
      <c r="B114" s="15"/>
    </row>
    <row r="115" spans="1:2" s="29" customFormat="1" x14ac:dyDescent="0.25">
      <c r="A115" s="14"/>
      <c r="B115" s="15"/>
    </row>
    <row r="116" spans="1:2" s="29" customFormat="1" x14ac:dyDescent="0.25">
      <c r="A116" s="14"/>
      <c r="B116" s="15"/>
    </row>
    <row r="117" spans="1:2" s="29" customFormat="1" x14ac:dyDescent="0.25">
      <c r="A117" s="16"/>
      <c r="B117" s="17"/>
    </row>
    <row r="118" spans="1:2" s="29" customFormat="1" x14ac:dyDescent="0.25">
      <c r="A118" s="39"/>
    </row>
    <row r="119" spans="1:2" s="29" customFormat="1" x14ac:dyDescent="0.25">
      <c r="A119" s="11"/>
      <c r="B119" s="41"/>
    </row>
    <row r="120" spans="1:2" s="29" customFormat="1" x14ac:dyDescent="0.25">
      <c r="A120" s="11"/>
      <c r="B120" s="41"/>
    </row>
    <row r="121" spans="1:2" s="29" customFormat="1" x14ac:dyDescent="0.25">
      <c r="A121" s="11"/>
      <c r="B121" s="42"/>
    </row>
    <row r="122" spans="1:2" s="29" customFormat="1" x14ac:dyDescent="0.25">
      <c r="A122" s="11"/>
      <c r="B122" s="43"/>
    </row>
    <row r="123" spans="1:2" s="29" customFormat="1" x14ac:dyDescent="0.25">
      <c r="A123" s="39"/>
    </row>
    <row r="124" spans="1:2" s="29" customFormat="1" x14ac:dyDescent="0.25">
      <c r="A124" s="14"/>
      <c r="B124" s="15"/>
    </row>
    <row r="125" spans="1:2" s="29" customFormat="1" x14ac:dyDescent="0.25">
      <c r="A125" s="14"/>
      <c r="B125" s="15"/>
    </row>
    <row r="126" spans="1:2" s="29" customFormat="1" x14ac:dyDescent="0.25">
      <c r="A126" s="14"/>
      <c r="B126" s="15"/>
    </row>
    <row r="127" spans="1:2" s="29" customFormat="1" x14ac:dyDescent="0.25">
      <c r="A127" s="14"/>
      <c r="B127" s="15"/>
    </row>
    <row r="128" spans="1:2" s="29" customFormat="1" x14ac:dyDescent="0.25">
      <c r="A128" s="14"/>
      <c r="B128" s="15"/>
    </row>
    <row r="129" spans="1:2" s="29" customFormat="1" x14ac:dyDescent="0.25">
      <c r="A129" s="14"/>
      <c r="B129" s="15"/>
    </row>
    <row r="130" spans="1:2" s="29" customFormat="1" x14ac:dyDescent="0.25">
      <c r="A130" s="14"/>
      <c r="B130" s="15"/>
    </row>
    <row r="131" spans="1:2" s="29" customFormat="1" x14ac:dyDescent="0.25">
      <c r="A131" s="14"/>
      <c r="B131" s="15"/>
    </row>
    <row r="132" spans="1:2" s="29" customFormat="1" x14ac:dyDescent="0.25">
      <c r="A132" s="14"/>
      <c r="B132" s="15"/>
    </row>
    <row r="133" spans="1:2" s="29" customFormat="1" x14ac:dyDescent="0.25">
      <c r="A133" s="14"/>
      <c r="B133" s="15"/>
    </row>
    <row r="134" spans="1:2" s="29" customFormat="1" x14ac:dyDescent="0.25">
      <c r="A134" s="16"/>
      <c r="B134" s="17"/>
    </row>
    <row r="135" spans="1:2" s="29" customFormat="1" x14ac:dyDescent="0.25">
      <c r="A135" s="39"/>
    </row>
    <row r="136" spans="1:2" s="29" customFormat="1" x14ac:dyDescent="0.25">
      <c r="A136" s="35"/>
      <c r="B136" s="18"/>
    </row>
    <row r="137" spans="1:2" s="29" customFormat="1" x14ac:dyDescent="0.25">
      <c r="A137" s="14"/>
      <c r="B137" s="18"/>
    </row>
    <row r="138" spans="1:2" s="29" customFormat="1" x14ac:dyDescent="0.25">
      <c r="A138" s="14"/>
      <c r="B138" s="18"/>
    </row>
    <row r="139" spans="1:2" s="29" customFormat="1" x14ac:dyDescent="0.25">
      <c r="A139" s="14"/>
      <c r="B139" s="18"/>
    </row>
    <row r="140" spans="1:2" s="29" customFormat="1" x14ac:dyDescent="0.25">
      <c r="A140" s="14"/>
      <c r="B140" s="18"/>
    </row>
    <row r="141" spans="1:2" s="29" customFormat="1" x14ac:dyDescent="0.25">
      <c r="A141" s="14"/>
      <c r="B141" s="18"/>
    </row>
    <row r="142" spans="1:2" s="29" customFormat="1" x14ac:dyDescent="0.25">
      <c r="A142" s="14"/>
      <c r="B142" s="18"/>
    </row>
    <row r="143" spans="1:2" s="29" customFormat="1" x14ac:dyDescent="0.25">
      <c r="A143" s="14"/>
      <c r="B143" s="18"/>
    </row>
    <row r="144" spans="1:2" s="29" customFormat="1" x14ac:dyDescent="0.25">
      <c r="A144" s="14"/>
      <c r="B144" s="18"/>
    </row>
    <row r="145" spans="1:2" s="29" customFormat="1" x14ac:dyDescent="0.25">
      <c r="A145" s="14"/>
      <c r="B145" s="18"/>
    </row>
    <row r="146" spans="1:2" s="29" customFormat="1" x14ac:dyDescent="0.25">
      <c r="A146" s="14"/>
      <c r="B146" s="18"/>
    </row>
    <row r="147" spans="1:2" s="29" customFormat="1" x14ac:dyDescent="0.25">
      <c r="A147" s="14"/>
      <c r="B147" s="18"/>
    </row>
    <row r="148" spans="1:2" s="29" customFormat="1" x14ac:dyDescent="0.25">
      <c r="A148" s="14"/>
      <c r="B148" s="18"/>
    </row>
    <row r="149" spans="1:2" s="29" customFormat="1" x14ac:dyDescent="0.25">
      <c r="A149" s="14"/>
      <c r="B149" s="18"/>
    </row>
    <row r="150" spans="1:2" s="29" customFormat="1" x14ac:dyDescent="0.25">
      <c r="A150" s="14"/>
      <c r="B150" s="18"/>
    </row>
    <row r="151" spans="1:2" s="29" customFormat="1" x14ac:dyDescent="0.25">
      <c r="A151" s="14"/>
      <c r="B151" s="18"/>
    </row>
    <row r="152" spans="1:2" s="29" customFormat="1" x14ac:dyDescent="0.25">
      <c r="A152" s="14"/>
      <c r="B152" s="18"/>
    </row>
    <row r="153" spans="1:2" s="29" customFormat="1" x14ac:dyDescent="0.25">
      <c r="A153" s="14"/>
      <c r="B153" s="18"/>
    </row>
    <row r="154" spans="1:2" s="29" customFormat="1" x14ac:dyDescent="0.25">
      <c r="A154" s="14"/>
      <c r="B154" s="18"/>
    </row>
    <row r="155" spans="1:2" s="29" customFormat="1" x14ac:dyDescent="0.25">
      <c r="A155" s="14"/>
      <c r="B155" s="18"/>
    </row>
    <row r="156" spans="1:2" s="29" customFormat="1" x14ac:dyDescent="0.25">
      <c r="A156" s="16"/>
      <c r="B156" s="19"/>
    </row>
    <row r="157" spans="1:2" s="29" customFormat="1" x14ac:dyDescent="0.25">
      <c r="A157" s="14"/>
      <c r="B157" s="18"/>
    </row>
    <row r="158" spans="1:2" s="29" customFormat="1" x14ac:dyDescent="0.25">
      <c r="A158" s="16"/>
      <c r="B158" s="19"/>
    </row>
    <row r="159" spans="1:2" s="29" customFormat="1" x14ac:dyDescent="0.25"/>
    <row r="160" spans="1:2" s="29" customFormat="1" x14ac:dyDescent="0.25">
      <c r="B160" s="44"/>
    </row>
    <row r="161" spans="1:2" s="29" customFormat="1" x14ac:dyDescent="0.25">
      <c r="B161" s="44"/>
    </row>
    <row r="162" spans="1:2" s="29" customFormat="1" x14ac:dyDescent="0.25"/>
    <row r="163" spans="1:2" s="29" customFormat="1" x14ac:dyDescent="0.25"/>
    <row r="164" spans="1:2" s="29" customFormat="1" x14ac:dyDescent="0.25"/>
    <row r="165" spans="1:2" s="29" customFormat="1" x14ac:dyDescent="0.25"/>
    <row r="166" spans="1:2" s="29" customFormat="1" x14ac:dyDescent="0.25"/>
    <row r="167" spans="1:2" s="29" customFormat="1" x14ac:dyDescent="0.25"/>
    <row r="168" spans="1:2" x14ac:dyDescent="0.25">
      <c r="A168" s="6"/>
      <c r="B168" s="6"/>
    </row>
    <row r="169" spans="1:2" x14ac:dyDescent="0.2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21"/>
  <sheetViews>
    <sheetView workbookViewId="0">
      <selection activeCell="B3" sqref="B3"/>
    </sheetView>
  </sheetViews>
  <sheetFormatPr defaultColWidth="9.140625" defaultRowHeight="15" x14ac:dyDescent="0.25"/>
  <cols>
    <col min="1" max="1" width="39.85546875" style="6" customWidth="1"/>
    <col min="2" max="2" width="11.140625" style="6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INDEX(Data!$C$12:$AJ$12,MATCH(B$2,Data!$C$1:$AJ$1,0))*10^12</f>
        <v>202504211000000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INDEX(Data!$C$42:$AJ$42,MATCH(B$2,Data!$C$1:$AJ$1,0))*10^12</f>
        <v>564085632000000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INDEX(Data!$C$55:$AJ$55,MATCH(B$2,Data!$C$1:$AJ$1,0))*10^12</f>
        <v>56570049000000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INDEX(Data!$C$72:$AJ$72,MATCH(B$2,Data!$C$1:$AJ$1,0))*10^12</f>
        <v>95212341000000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INDEX(Data!$C$138:$AJ$138,MATCH(B$2,Data!$C$1:$AJ$1,0))*10^15-SUM(B3:B9)</f>
        <v>173559766999999.88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25">
      <c r="B11" s="24"/>
      <c r="C11" s="24"/>
    </row>
    <row r="12" spans="1:35" s="3" customFormat="1" x14ac:dyDescent="0.25">
      <c r="A12" s="3" t="s">
        <v>325</v>
      </c>
      <c r="C12" s="91"/>
    </row>
    <row r="13" spans="1:35" x14ac:dyDescent="0.25">
      <c r="A13" s="1" t="s">
        <v>0</v>
      </c>
      <c r="B13" s="1">
        <v>2017</v>
      </c>
      <c r="C13" s="27"/>
    </row>
    <row r="14" spans="1:35" x14ac:dyDescent="0.25">
      <c r="A14" s="6" t="s">
        <v>70</v>
      </c>
      <c r="B14" s="24">
        <f>INDEX(Data!$C$11:$AJ$11,MATCH(B$2,Data!$C$1:$AJ$1,0))*10^12</f>
        <v>7378179000000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f>INDEX(Data!$C$39:$AJ$39,MATCH(B$2,Data!$C$1:$AJ$1,0))*10^12+INDEX(Data!$C$40:$AJ$40,MATCH(B$2,Data!$C$1:$AJ$1,0))*10^12</f>
        <v>467021855000000</v>
      </c>
    </row>
    <row r="17" spans="1:3" x14ac:dyDescent="0.25">
      <c r="A17" s="6" t="s">
        <v>73</v>
      </c>
      <c r="B17" s="24">
        <v>0</v>
      </c>
    </row>
    <row r="18" spans="1:3" x14ac:dyDescent="0.25">
      <c r="A18" s="6" t="s">
        <v>74</v>
      </c>
      <c r="B18" s="24">
        <v>0</v>
      </c>
    </row>
    <row r="19" spans="1:3" x14ac:dyDescent="0.25">
      <c r="A19" s="6" t="s">
        <v>75</v>
      </c>
      <c r="B19" s="24">
        <v>0</v>
      </c>
    </row>
    <row r="20" spans="1:3" x14ac:dyDescent="0.25">
      <c r="A20" s="6" t="s">
        <v>78</v>
      </c>
      <c r="B20" s="24">
        <v>0</v>
      </c>
    </row>
    <row r="21" spans="1:3" x14ac:dyDescent="0.25">
      <c r="A21" s="6" t="s">
        <v>76</v>
      </c>
      <c r="B21" s="24">
        <v>0</v>
      </c>
      <c r="C21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1"/>
  <sheetViews>
    <sheetView workbookViewId="0">
      <selection activeCell="C34" sqref="C34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INDEX(Data!$C$9:$AJ$9,MATCH(B$2,Data!$C$1:$AJ$1,0))*10^12</f>
        <v>16507082000000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Refineries!C106+INDEX(Data!$C$71:$AJ$71,MATCH(B$2,Data!$C$1:$AJ$1,0))*10^12</f>
        <v>3105294311000000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INDEX(Data!$C$38:$AJ$38,MATCH(B$2,Data!$C$1:$AJ$1,0))*10^12</f>
        <v>402024536000000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SUM(INDEX(Data!$C$54:$AJ$54,MATCH(B$2,Data!$C$1:$AJ$1,0)),INDEX(Data!$C$62:$AK$62,1,MATCH(B$2,Data!$C$1:$AJ$1,0)))*10^12</f>
        <v>3142172791000000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INDEX(Data!$C$70:$AJ$70,MATCH(B$2,Data!$C$1:$AJ$1,0))*10^12</f>
        <v>369854431000000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INDEX(Data!$C$89:$AJ$89,MATCH(B$2,Data!$C$1:$AJ$1,0))*10^12</f>
        <v>69368279000000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INDEX(Data!$C$135:$AJ$135,MATCH(B$2,Data!$C$1:$AJ$1,0))*10^15-INDEX(Data!$C$134:$AJ$134,MATCH(B$2,Data!$C$1:$AJ$1,0))*10^15-SUM(B3:B9)</f>
        <v>3444686137000002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f>Data!C26*10^12</f>
        <v>191567993000000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f>Data!C62*10^12</f>
        <v>825999939000000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f>Data!C132*10^15-SUM('Natural Gas'!B14:B20)</f>
        <v>60999999.875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2"/>
  <sheetViews>
    <sheetView workbookViewId="0">
      <selection activeCell="G26" sqref="G26"/>
    </sheetView>
  </sheetViews>
  <sheetFormatPr defaultColWidth="9.140625" defaultRowHeight="15" x14ac:dyDescent="0.25"/>
  <cols>
    <col min="1" max="1" width="39.85546875" style="6" customWidth="1"/>
    <col min="2" max="35" width="9.5703125" style="6" bestFit="1" customWidth="1"/>
    <col min="36" max="16384" width="9.140625" style="6"/>
  </cols>
  <sheetData>
    <row r="1" spans="1:35" s="3" customFormat="1" x14ac:dyDescent="0.25">
      <c r="A1" s="3" t="s">
        <v>324</v>
      </c>
    </row>
    <row r="2" spans="1:35" x14ac:dyDescent="0.25">
      <c r="A2" s="1" t="s">
        <v>0</v>
      </c>
      <c r="B2" s="25">
        <v>2017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2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f>Refineries!C109</f>
        <v>783995972000000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31">
        <f>MAX(0,INDEX(Data!$C$139:$AJ$139,MATCH(B$2,Data!$C$1:$AJ$1,0))*10^15-SUM(B3:B9))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25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31">
        <v>0</v>
      </c>
    </row>
    <row r="22" spans="1:2" x14ac:dyDescent="0.2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21"/>
  <sheetViews>
    <sheetView workbookViewId="0">
      <selection activeCell="D22" sqref="D22"/>
    </sheetView>
  </sheetViews>
  <sheetFormatPr defaultColWidth="9.140625" defaultRowHeight="15" x14ac:dyDescent="0.25"/>
  <cols>
    <col min="1" max="1" width="39.85546875" style="6" customWidth="1"/>
    <col min="2" max="2" width="10.28515625" style="6" bestFit="1" customWidth="1"/>
    <col min="3" max="35" width="9.5703125" style="6" bestFit="1" customWidth="1"/>
    <col min="36" max="16384" width="9.140625" style="6"/>
  </cols>
  <sheetData>
    <row r="1" spans="1:35" s="9" customFormat="1" x14ac:dyDescent="0.25">
      <c r="A1" s="3" t="s">
        <v>324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24">
        <f>INDEX(Data!$C$3:$AJ$3,MATCH(B$2,Data!$C$1:$AJ$1,0))*10^12+INDEX(Data!$C$6:$AJ$6,MATCH(B$2,Data!$C$1:$AJ$1,0))*10^12</f>
        <v>45352504000000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2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25">
      <c r="A5" s="6" t="s">
        <v>72</v>
      </c>
      <c r="B5" s="24">
        <f>INDEX(Data!$C$33:$AJ$33,MATCH(B$2,Data!$C$1:$AJ$1,0))*10^12</f>
        <v>2653385000000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25">
      <c r="A6" s="6" t="s">
        <v>73</v>
      </c>
      <c r="B6" s="24">
        <f>SUM(INDEX(Data!$C$49:$AJ$49,MATCH(B$2,Data!$C$1:$AJ$1,0)),INDEX(Data!$C$51:$AK$51,1,MATCH(B$2,Data!$C$1:$AJ$1,0)))*10^12</f>
        <v>68659549999999.992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25">
      <c r="A7" s="6" t="s">
        <v>74</v>
      </c>
      <c r="B7" s="24">
        <f>INDEX(Data!$C$66:$AJ$66,MATCH(B$2,Data!$C$1:$AJ$1,0))*10^12+INDEX(Data!$C$67:$AJ$67,MATCH(B$2,Data!$C$1:$AJ$1,0))</f>
        <v>228575012000065.72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2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25">
      <c r="A9" s="6" t="s">
        <v>78</v>
      </c>
      <c r="B9" s="24">
        <f>INDEX(Data!$C$84:$AJ$84,MATCH(B$2,Data!$C$1:$AJ$1,0))*10^12+INDEX(Data!$C$86:$AJ$86,MATCH(B$2,Data!$C$1:$AJ$1,0))*10^12</f>
        <v>568286225000000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25">
      <c r="A10" s="6" t="s">
        <v>76</v>
      </c>
      <c r="B10" s="24">
        <f>INDEX(Data!$C$123:$AJ$123,MATCH(B$2,Data!$C$1:$AJ$1,0))*10^15+INDEX(Data!$C$124:$AJ$124,MATCH(B$2,Data!$C$1:$AJ$1,0))*10^15+INDEX(Data!$C$127:$AJ$127,MATCH(B$2,Data!$C$1:$AJ$1,0))*10^15+INDEX(Data!$C$128:$AJ$128,MATCH(B$2,Data!$C$1:$AJ$1,0))*10^15-SUM(B3:B9)</f>
        <v>1963071861999934.3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24">
        <v>0</v>
      </c>
    </row>
    <row r="15" spans="1:35" x14ac:dyDescent="0.25">
      <c r="A15" s="6" t="s">
        <v>71</v>
      </c>
      <c r="B15" s="24">
        <v>0</v>
      </c>
    </row>
    <row r="16" spans="1:35" x14ac:dyDescent="0.25">
      <c r="A16" s="6" t="s">
        <v>72</v>
      </c>
      <c r="B16" s="24">
        <v>0</v>
      </c>
    </row>
    <row r="17" spans="1:2" x14ac:dyDescent="0.25">
      <c r="A17" s="6" t="s">
        <v>73</v>
      </c>
      <c r="B17" s="24">
        <v>0</v>
      </c>
    </row>
    <row r="18" spans="1:2" x14ac:dyDescent="0.25">
      <c r="A18" s="6" t="s">
        <v>74</v>
      </c>
      <c r="B18" s="24">
        <v>0</v>
      </c>
    </row>
    <row r="19" spans="1:2" x14ac:dyDescent="0.25">
      <c r="A19" s="6" t="s">
        <v>75</v>
      </c>
      <c r="B19" s="24">
        <v>0</v>
      </c>
    </row>
    <row r="20" spans="1:2" x14ac:dyDescent="0.25">
      <c r="A20" s="6" t="s">
        <v>78</v>
      </c>
      <c r="B20" s="24">
        <v>0</v>
      </c>
    </row>
    <row r="21" spans="1:2" x14ac:dyDescent="0.2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21"/>
  <sheetViews>
    <sheetView workbookViewId="0">
      <selection activeCell="D19" sqref="D19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9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21"/>
  <sheetViews>
    <sheetView workbookViewId="0">
      <selection activeCell="H22" sqref="A1:XFD1048576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f>Refineries!C105</f>
        <v>3.6920673808477024E+16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f>(B4-SUM(Data!C23)*10^12)</f>
        <v>3.4888892802477024E+16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INDEX(Data!$C$4:$AJ$4,MATCH(B$2,Data!$C$1:$AJ$1,0))*10^12+INDEX(Data!$C$7:$AJ$7,MATCH(B$2,Data!$C$1:$AJ$1,0))*10^12</f>
        <v>6982996000000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INDEX(Data!$C$34:$AJ$34,MATCH(B$2,Data!$C$1:$AJ$1,0))*10^12+INDEX(Data!$C$36:$AJ$36,MATCH(B$2,Data!$C$1:$AJ$1,0))*10^12</f>
        <v>24411713000000</v>
      </c>
    </row>
    <row r="6" spans="1:35" x14ac:dyDescent="0.25">
      <c r="A6" s="6" t="s">
        <v>73</v>
      </c>
      <c r="B6" s="6">
        <f>INDEX(Data!$C$48:$AJ$48,MATCH(B$2,Data!$C$1:$AJ$1,0))*10^12+INDEX(Data!$C$52:$AJ$52,MATCH(B$2,Data!$C$1:$AJ$1,0))*10^12</f>
        <v>187732849000000</v>
      </c>
    </row>
    <row r="7" spans="1:35" x14ac:dyDescent="0.25">
      <c r="A7" s="6" t="s">
        <v>74</v>
      </c>
      <c r="B7" s="6">
        <f>INDEX(Data!$C$65:$AJ$65,MATCH(B$2,Data!$C$1:$AJ$1,0))*10^12+INDEX(Data!$C$68:$AJ$68,MATCH(B$2,Data!$C$1:$AJ$1,0))*10^12</f>
        <v>74905021000000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1">
        <f>INDEX(Data!$C$83:$AJ$83,MATCH(B$2,Data!$C$1:$AJ$1,0))*10^12+INDEX(Data!$C$87:$AJ$87,MATCH(B$2,Data!$C$1:$AJ$1,0))*10^12</f>
        <v>60290727000000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25">
      <c r="A10" s="6" t="s">
        <v>76</v>
      </c>
      <c r="B10" s="6">
        <f>INDEX(Data!$C$125:$AJ$125,MATCH(B$2,Data!$C$1:$AJ$1,0))*10^15+INDEX(Data!$C$129:$AJ$129,MATCH(B$2,Data!$C$1:$AJ$1,0))*10^15-SUM(B3:B9)</f>
        <v>166615069000000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1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21"/>
  <sheetViews>
    <sheetView workbookViewId="0">
      <selection activeCell="B22" sqref="B22"/>
    </sheetView>
  </sheetViews>
  <sheetFormatPr defaultColWidth="9.140625" defaultRowHeight="15" x14ac:dyDescent="0.25"/>
  <cols>
    <col min="1" max="1" width="39.85546875" style="6" customWidth="1"/>
    <col min="2" max="2" width="12.7109375" style="6" bestFit="1" customWidth="1"/>
    <col min="3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f>INDEX(Data!$C$5:$AJ$5,MATCH(B$2,Data!$C$1:$AJ$1,0))*10^12</f>
        <v>669813000000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f>INDEX(Data!$C$35:$AJ$35,MATCH(B$2,Data!$C$1:$AJ$1,0))*10^12</f>
        <v>332549000000</v>
      </c>
    </row>
    <row r="6" spans="1:35" x14ac:dyDescent="0.25">
      <c r="A6" s="6" t="s">
        <v>73</v>
      </c>
      <c r="B6" s="6">
        <f>INDEX(Data!$C$50:$AJ$50,MATCH(B$2,Data!$C$1:$AJ$1,0))*10^12+INDEX(Data!$C$60:$AJ$60,MATCH(B$2,Data!$C$1:$AJ$1,0))*10^12++INDEX(Data!$C$61:$AJ$61,MATCH(B$2,Data!$C$1:$AJ$1,0))*10^12</f>
        <v>3068815724000000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33">
        <f>INDEX(Data!$C$85:$AJ$85,MATCH(B$2,Data!$C$1:$AJ$1,0))*10^12</f>
        <v>176057953000000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</row>
    <row r="10" spans="1:35" x14ac:dyDescent="0.25">
      <c r="A10" s="6" t="s">
        <v>76</v>
      </c>
      <c r="B10" s="6">
        <f>INDEX(Data!$C$95:$AJ$95,MATCH(B$2,Data!$C$1:$AJ$1,0))*10^15+INDEX(Data!$C$96:$AJ$96,MATCH(B$2,Data!$C$1:$AJ$1,0))*10^15+INDEX(Data!$C$100:$AJ$100,MATCH(B$2,Data!$C$1:$AJ$1,0))*10^15-SUM(B3:B9)</f>
        <v>243595961000000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f>SUM(Data!C60:C61)*10^12</f>
        <v>3049699891000000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33">
        <v>0</v>
      </c>
    </row>
    <row r="21" spans="1:2" x14ac:dyDescent="0.25">
      <c r="A21" s="6" t="s">
        <v>76</v>
      </c>
      <c r="B21" s="6">
        <f>MAX(0,Data!C126*10^15-SUM('LPG-propane-butane'!B14:B20))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21"/>
  <sheetViews>
    <sheetView workbookViewId="0">
      <selection activeCell="M41" sqref="M41"/>
    </sheetView>
  </sheetViews>
  <sheetFormatPr defaultColWidth="9.140625" defaultRowHeight="15" x14ac:dyDescent="0.25"/>
  <cols>
    <col min="1" max="1" width="39.85546875" style="6" customWidth="1"/>
    <col min="2" max="16384" width="9.140625" style="6"/>
  </cols>
  <sheetData>
    <row r="1" spans="1:35" s="3" customFormat="1" x14ac:dyDescent="0.25">
      <c r="A1" s="3" t="s">
        <v>326</v>
      </c>
    </row>
    <row r="2" spans="1:35" x14ac:dyDescent="0.25">
      <c r="A2" s="1" t="s">
        <v>0</v>
      </c>
      <c r="B2" s="1">
        <v>2017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25">
      <c r="A3" s="6" t="s">
        <v>70</v>
      </c>
      <c r="B3" s="6">
        <v>0</v>
      </c>
    </row>
    <row r="4" spans="1:35" x14ac:dyDescent="0.25">
      <c r="A4" s="6" t="s">
        <v>71</v>
      </c>
      <c r="B4" s="6">
        <v>0</v>
      </c>
    </row>
    <row r="5" spans="1:35" x14ac:dyDescent="0.25">
      <c r="A5" s="6" t="s">
        <v>72</v>
      </c>
      <c r="B5" s="6">
        <v>0</v>
      </c>
    </row>
    <row r="6" spans="1:35" x14ac:dyDescent="0.25">
      <c r="A6" s="6" t="s">
        <v>73</v>
      </c>
      <c r="B6" s="6">
        <v>0</v>
      </c>
    </row>
    <row r="7" spans="1:35" x14ac:dyDescent="0.25">
      <c r="A7" s="6" t="s">
        <v>74</v>
      </c>
      <c r="B7" s="6">
        <v>0</v>
      </c>
    </row>
    <row r="8" spans="1:35" x14ac:dyDescent="0.25">
      <c r="A8" s="6" t="s">
        <v>75</v>
      </c>
      <c r="B8" s="6">
        <v>0</v>
      </c>
    </row>
    <row r="9" spans="1:35" x14ac:dyDescent="0.25">
      <c r="A9" s="6" t="s">
        <v>78</v>
      </c>
      <c r="B9" s="6">
        <v>0</v>
      </c>
    </row>
    <row r="10" spans="1:35" x14ac:dyDescent="0.25">
      <c r="A10" s="6" t="s">
        <v>76</v>
      </c>
      <c r="B10" s="6">
        <v>0</v>
      </c>
    </row>
    <row r="12" spans="1:35" s="3" customFormat="1" x14ac:dyDescent="0.25">
      <c r="A12" s="3" t="s">
        <v>325</v>
      </c>
    </row>
    <row r="13" spans="1:35" x14ac:dyDescent="0.25">
      <c r="A13" s="1" t="s">
        <v>0</v>
      </c>
      <c r="B13" s="1">
        <v>2017</v>
      </c>
    </row>
    <row r="14" spans="1:35" x14ac:dyDescent="0.25">
      <c r="A14" s="6" t="s">
        <v>70</v>
      </c>
      <c r="B14" s="6">
        <v>0</v>
      </c>
    </row>
    <row r="15" spans="1:35" x14ac:dyDescent="0.25">
      <c r="A15" s="6" t="s">
        <v>71</v>
      </c>
      <c r="B15" s="6">
        <v>0</v>
      </c>
    </row>
    <row r="16" spans="1:35" x14ac:dyDescent="0.25">
      <c r="A16" s="6" t="s">
        <v>72</v>
      </c>
      <c r="B16" s="6">
        <v>0</v>
      </c>
    </row>
    <row r="17" spans="1:2" x14ac:dyDescent="0.25">
      <c r="A17" s="6" t="s">
        <v>73</v>
      </c>
      <c r="B17" s="6">
        <v>0</v>
      </c>
    </row>
    <row r="18" spans="1:2" x14ac:dyDescent="0.25">
      <c r="A18" s="6" t="s">
        <v>74</v>
      </c>
      <c r="B18" s="6">
        <v>0</v>
      </c>
    </row>
    <row r="19" spans="1:2" x14ac:dyDescent="0.25">
      <c r="A19" s="6" t="s">
        <v>75</v>
      </c>
      <c r="B19" s="6">
        <v>0</v>
      </c>
    </row>
    <row r="20" spans="1:2" x14ac:dyDescent="0.25">
      <c r="A20" s="6" t="s">
        <v>78</v>
      </c>
      <c r="B20" s="6">
        <v>0</v>
      </c>
    </row>
    <row r="21" spans="1:2" x14ac:dyDescent="0.2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K9"/>
  <sheetViews>
    <sheetView workbookViewId="0"/>
  </sheetViews>
  <sheetFormatPr defaultRowHeight="15" x14ac:dyDescent="0.25"/>
  <cols>
    <col min="1" max="1" width="32.42578125" bestFit="1" customWidth="1"/>
    <col min="2" max="2" width="10" bestFit="1" customWidth="1"/>
    <col min="3" max="3" width="9.5703125" bestFit="1" customWidth="1"/>
    <col min="4" max="4" width="10.7109375" bestFit="1" customWidth="1"/>
    <col min="5" max="5" width="9.5703125" bestFit="1" customWidth="1"/>
    <col min="6" max="6" width="16.5703125" bestFit="1" customWidth="1"/>
    <col min="7" max="8" width="9.5703125" bestFit="1" customWidth="1"/>
    <col min="9" max="9" width="23.42578125" bestFit="1" customWidth="1"/>
    <col min="10" max="10" width="21.85546875" bestFit="1" customWidth="1"/>
    <col min="11" max="11" width="9.5703125" bestFit="1" customWidth="1"/>
  </cols>
  <sheetData>
    <row r="1" spans="1:11" ht="30" x14ac:dyDescent="0.25">
      <c r="A1" s="99" t="s">
        <v>496</v>
      </c>
      <c r="B1" s="92" t="s">
        <v>327</v>
      </c>
      <c r="C1" s="92" t="s">
        <v>328</v>
      </c>
      <c r="D1" s="92" t="s">
        <v>329</v>
      </c>
      <c r="E1" s="92" t="s">
        <v>322</v>
      </c>
      <c r="F1" s="92" t="s">
        <v>330</v>
      </c>
      <c r="G1" s="92" t="s">
        <v>331</v>
      </c>
      <c r="H1" s="92" t="s">
        <v>332</v>
      </c>
      <c r="I1" s="92" t="s">
        <v>333</v>
      </c>
      <c r="J1" s="92" t="s">
        <v>334</v>
      </c>
      <c r="K1" s="92" t="s">
        <v>335</v>
      </c>
    </row>
    <row r="2" spans="1:11" x14ac:dyDescent="0.25">
      <c r="A2" s="93" t="s">
        <v>336</v>
      </c>
      <c r="B2" s="94">
        <f>IFERROR(1-(Electricity!B14/Electricity!B3),1)</f>
        <v>1</v>
      </c>
      <c r="C2" s="94">
        <f>IFERROR(1-(Coal!B14/Coal!B3),1)</f>
        <v>0.96356530580986288</v>
      </c>
      <c r="D2" s="94">
        <f>IFERROR(1-('Natural Gas'!B14/'Natural Gas'!B3),1)</f>
        <v>1</v>
      </c>
      <c r="E2" s="94">
        <f>IFERROR(1-(Biomass!B14/Biomass!B3),1)</f>
        <v>1</v>
      </c>
      <c r="F2" s="94">
        <f>IFERROR(1-('Petroleum Diesel'!B14/'Petroleum Diesel'!B3),1)</f>
        <v>1</v>
      </c>
      <c r="G2" s="94">
        <f>IFERROR(1-(Heat!B14/Heat!B3),1)</f>
        <v>1</v>
      </c>
      <c r="H2" s="94">
        <f>IFERROR(1-('Crude Oil'!B14/'Crude Oil'!B3),1)</f>
        <v>1</v>
      </c>
      <c r="I2" s="94">
        <f>IFERROR(1-('Heavy or Residual Oil'!B14/'Heavy or Residual Oil'!B3),1)</f>
        <v>1</v>
      </c>
      <c r="J2" s="94">
        <f>IFERROR(1-('LPG-propane-butane'!B14/'LPG-propane-butane'!B3),1)</f>
        <v>1</v>
      </c>
      <c r="K2" s="94">
        <f>IFERROR(1-(Hydrogen!B14/Hydrogen!B3),1)</f>
        <v>1</v>
      </c>
    </row>
    <row r="3" spans="1:11" x14ac:dyDescent="0.25">
      <c r="A3" s="93" t="s">
        <v>5</v>
      </c>
      <c r="B3" s="94">
        <f>IFERROR(1-(Electricity!B15/Electricity!B4),1)</f>
        <v>1</v>
      </c>
      <c r="C3" s="94">
        <f>IFERROR(1-(Coal!B15/Coal!B4),1)</f>
        <v>1</v>
      </c>
      <c r="D3" s="94">
        <f>IFERROR(1-('Natural Gas'!B15/'Natural Gas'!B4),1)</f>
        <v>0.9383092313274779</v>
      </c>
      <c r="E3" s="94">
        <f>IFERROR(1-(Biomass!B15/Biomass!B4),1)</f>
        <v>1</v>
      </c>
      <c r="F3" s="94">
        <f>IFERROR(1-('Petroleum Diesel'!B15/'Petroleum Diesel'!B4),1)</f>
        <v>1</v>
      </c>
      <c r="G3" s="94">
        <f>IFERROR(1-(Heat!B15/Heat!B4),1)</f>
        <v>1</v>
      </c>
      <c r="H3" s="94">
        <f>IFERROR(1-('Crude Oil'!B15/'Crude Oil'!B4),1)</f>
        <v>5.5030983901856678E-2</v>
      </c>
      <c r="I3" s="94">
        <f>IFERROR(1-('Heavy or Residual Oil'!B15/'Heavy or Residual Oil'!B4),1)</f>
        <v>1</v>
      </c>
      <c r="J3" s="94">
        <f>IFERROR(1-('LPG-propane-butane'!B15/'LPG-propane-butane'!B4),1)</f>
        <v>1</v>
      </c>
      <c r="K3" s="94">
        <f>IFERROR(1-(Hydrogen!B15/Hydrogen!B4),1)</f>
        <v>1</v>
      </c>
    </row>
    <row r="4" spans="1:11" x14ac:dyDescent="0.25">
      <c r="A4" s="93" t="s">
        <v>6</v>
      </c>
      <c r="B4" s="94">
        <f>IFERROR(1-(Electricity!B16/Electricity!B5),1)</f>
        <v>1</v>
      </c>
      <c r="C4" s="94">
        <f>IFERROR(1-(Coal!B16/Coal!B5),1)</f>
        <v>0.17207276961807105</v>
      </c>
      <c r="D4" s="94">
        <f>IFERROR(1-('Natural Gas'!B16/'Natural Gas'!B5),1)</f>
        <v>1</v>
      </c>
      <c r="E4" s="94">
        <f>IFERROR(1-(Biomass!B16/Biomass!B5),1)</f>
        <v>1</v>
      </c>
      <c r="F4" s="94">
        <f>IFERROR(1-('Petroleum Diesel'!B16/'Petroleum Diesel'!B5),1)</f>
        <v>1</v>
      </c>
      <c r="G4" s="94">
        <f>IFERROR(1-(Heat!B16/Heat!B5),1)</f>
        <v>1</v>
      </c>
      <c r="H4" s="94">
        <f>IFERROR(1-('Crude Oil'!B16/'Crude Oil'!B5),1)</f>
        <v>1</v>
      </c>
      <c r="I4" s="94">
        <f>IFERROR(1-('Heavy or Residual Oil'!B16/'Heavy or Residual Oil'!B5),1)</f>
        <v>1</v>
      </c>
      <c r="J4" s="94">
        <f>IFERROR(1-('LPG-propane-butane'!B16/'LPG-propane-butane'!B5),1)</f>
        <v>1</v>
      </c>
      <c r="K4" s="94">
        <f>IFERROR(1-(Hydrogen!B16/Hydrogen!B5),1)</f>
        <v>1</v>
      </c>
    </row>
    <row r="5" spans="1:11" x14ac:dyDescent="0.25">
      <c r="A5" s="93" t="s">
        <v>7</v>
      </c>
      <c r="B5" s="94">
        <f>IFERROR(1-(Electricity!B17/Electricity!B6),1)</f>
        <v>1</v>
      </c>
      <c r="C5" s="94">
        <f>IFERROR(1-(Coal!B17/Coal!B6),1)</f>
        <v>1</v>
      </c>
      <c r="D5" s="94">
        <f>IFERROR(1-('Natural Gas'!B17/'Natural Gas'!B6),1)</f>
        <v>0.73712459691399568</v>
      </c>
      <c r="E5" s="94">
        <f>IFERROR(1-(Biomass!B17/Biomass!B6),1)</f>
        <v>1</v>
      </c>
      <c r="F5" s="94">
        <f>IFERROR(1-('Petroleum Diesel'!B17/'Petroleum Diesel'!B6),1)</f>
        <v>1</v>
      </c>
      <c r="G5" s="94">
        <f>IFERROR(1-(Heat!B17/Heat!B6),1)</f>
        <v>1</v>
      </c>
      <c r="H5" s="94">
        <f>IFERROR(1-('Crude Oil'!B17/'Crude Oil'!B6),1)</f>
        <v>1</v>
      </c>
      <c r="I5" s="94">
        <f>IFERROR(1-('Heavy or Residual Oil'!B17/'Heavy or Residual Oil'!B6),1)</f>
        <v>1</v>
      </c>
      <c r="J5" s="94">
        <f>IFERROR(1-('LPG-propane-butane'!B17/'LPG-propane-butane'!B6),1)</f>
        <v>6.2290586073652232E-3</v>
      </c>
      <c r="K5" s="94">
        <f>IFERROR(1-(Hydrogen!B17/Hydrogen!B6),1)</f>
        <v>1</v>
      </c>
    </row>
    <row r="6" spans="1:11" x14ac:dyDescent="0.25">
      <c r="A6" s="93" t="s">
        <v>11</v>
      </c>
      <c r="B6" s="94">
        <f>IFERROR(1-(Electricity!B18/Electricity!B7),1)</f>
        <v>1</v>
      </c>
      <c r="C6" s="94">
        <f>IFERROR(1-(Coal!B18/Coal!B7),1)</f>
        <v>1</v>
      </c>
      <c r="D6" s="94">
        <f>IFERROR(1-('Natural Gas'!B18/'Natural Gas'!B7),1)</f>
        <v>1</v>
      </c>
      <c r="E6" s="94">
        <f>IFERROR(1-(Biomass!B18/Biomass!B7),1)</f>
        <v>1</v>
      </c>
      <c r="F6" s="94">
        <f>IFERROR(1-('Petroleum Diesel'!B18/'Petroleum Diesel'!B7),1)</f>
        <v>1</v>
      </c>
      <c r="G6" s="94">
        <f>IFERROR(1-(Heat!B18/Heat!B7),1)</f>
        <v>1</v>
      </c>
      <c r="H6" s="94">
        <f>IFERROR(1-('Crude Oil'!B18/'Crude Oil'!B7),1)</f>
        <v>1</v>
      </c>
      <c r="I6" s="94">
        <f>IFERROR(1-('Heavy or Residual Oil'!B18/'Heavy or Residual Oil'!B7),1)</f>
        <v>1</v>
      </c>
      <c r="J6" s="94">
        <f>IFERROR(1-('LPG-propane-butane'!B18/'LPG-propane-butane'!B7),1)</f>
        <v>1</v>
      </c>
      <c r="K6" s="94">
        <f>IFERROR(1-(Hydrogen!B18/Hydrogen!B7),1)</f>
        <v>1</v>
      </c>
    </row>
    <row r="7" spans="1:11" x14ac:dyDescent="0.25">
      <c r="A7" s="93" t="s">
        <v>8</v>
      </c>
      <c r="B7" s="94">
        <f>IFERROR(1-(Electricity!B19/Electricity!B8),1)</f>
        <v>1</v>
      </c>
      <c r="C7" s="94">
        <f>IFERROR(1-(Coal!B19/Coal!B8),1)</f>
        <v>1</v>
      </c>
      <c r="D7" s="94">
        <f>IFERROR(1-('Natural Gas'!B19/'Natural Gas'!B8),1)</f>
        <v>1</v>
      </c>
      <c r="E7" s="94">
        <f>IFERROR(1-(Biomass!B19/Biomass!B8),1)</f>
        <v>1</v>
      </c>
      <c r="F7" s="94">
        <f>IFERROR(1-('Petroleum Diesel'!B19/'Petroleum Diesel'!B8),1)</f>
        <v>1</v>
      </c>
      <c r="G7" s="94">
        <f>IFERROR(1-(Heat!B19/Heat!B8),1)</f>
        <v>1</v>
      </c>
      <c r="H7" s="94">
        <f>IFERROR(1-('Crude Oil'!B19/'Crude Oil'!B8),1)</f>
        <v>1</v>
      </c>
      <c r="I7" s="94">
        <f>IFERROR(1-('Heavy or Residual Oil'!B19/'Heavy or Residual Oil'!B8),1)</f>
        <v>1</v>
      </c>
      <c r="J7" s="94">
        <f>IFERROR(1-('LPG-propane-butane'!B19/'LPG-propane-butane'!B8),1)</f>
        <v>1</v>
      </c>
      <c r="K7" s="94">
        <f>IFERROR(1-(Hydrogen!B19/Hydrogen!B8),1)</f>
        <v>1</v>
      </c>
    </row>
    <row r="8" spans="1:11" x14ac:dyDescent="0.25">
      <c r="A8" s="93" t="s">
        <v>50</v>
      </c>
      <c r="B8" s="94">
        <f>IFERROR(1-(Electricity!B20/Electricity!B9),1)</f>
        <v>1</v>
      </c>
      <c r="C8" s="94">
        <f>IFERROR(1-(Coal!B20/Coal!B9),1)</f>
        <v>1</v>
      </c>
      <c r="D8" s="94">
        <f>IFERROR(1-('Natural Gas'!B20/'Natural Gas'!B9),1)</f>
        <v>1</v>
      </c>
      <c r="E8" s="94">
        <f>IFERROR(1-(Biomass!B20/Biomass!B9),1)</f>
        <v>1</v>
      </c>
      <c r="F8" s="94">
        <f>IFERROR(1-('Petroleum Diesel'!B20/'Petroleum Diesel'!B9),1)</f>
        <v>1</v>
      </c>
      <c r="G8" s="94">
        <f>IFERROR(1-(Heat!B20/Heat!B9),1)</f>
        <v>1</v>
      </c>
      <c r="H8" s="94">
        <f>IFERROR(1-('Crude Oil'!B20/'Crude Oil'!B9),1)</f>
        <v>1</v>
      </c>
      <c r="I8" s="94">
        <f>IFERROR(1-('Heavy or Residual Oil'!B20/'Heavy or Residual Oil'!B9),1)</f>
        <v>1</v>
      </c>
      <c r="J8" s="94">
        <f>IFERROR(1-('LPG-propane-butane'!B20/'LPG-propane-butane'!B9),1)</f>
        <v>1</v>
      </c>
      <c r="K8" s="94">
        <f>IFERROR(1-(Hydrogen!B20/Hydrogen!B9),1)</f>
        <v>1</v>
      </c>
    </row>
    <row r="9" spans="1:11" x14ac:dyDescent="0.25">
      <c r="A9" s="93" t="s">
        <v>9</v>
      </c>
      <c r="B9" s="94">
        <f>IFERROR(1-(Electricity!B21/Electricity!B10),1)</f>
        <v>1</v>
      </c>
      <c r="C9" s="94">
        <f>IFERROR(1-(Coal!B21/Coal!B10),1)</f>
        <v>1</v>
      </c>
      <c r="D9" s="94">
        <f>IFERROR(1-('Natural Gas'!B21/'Natural Gas'!B10),1)</f>
        <v>0.99999998229156517</v>
      </c>
      <c r="E9" s="94">
        <f>IFERROR(1-(Biomass!B21/Biomass!B10),1)</f>
        <v>1</v>
      </c>
      <c r="F9" s="94">
        <f>IFERROR(1-('Petroleum Diesel'!B21/'Petroleum Diesel'!B10),1)</f>
        <v>1</v>
      </c>
      <c r="G9" s="94">
        <f>IFERROR(1-(Heat!B21/Heat!B10),1)</f>
        <v>1</v>
      </c>
      <c r="H9" s="94">
        <f>IFERROR(1-('Crude Oil'!B21/'Crude Oil'!B10),1)</f>
        <v>1</v>
      </c>
      <c r="I9" s="94">
        <f>IFERROR(1-('Heavy or Residual Oil'!B21/'Heavy or Residual Oil'!B10),1)</f>
        <v>1</v>
      </c>
      <c r="J9" s="94">
        <f>IFERROR(1-('LPG-propane-butane'!B21/'LPG-propane-butane'!B10),1)</f>
        <v>1</v>
      </c>
      <c r="K9" s="94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</vt:lpstr>
      <vt:lpstr>Pipelines &amp; Military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2014-03-20T21:01:41Z</dcterms:created>
  <dcterms:modified xsi:type="dcterms:W3CDTF">2020-05-07T22:07:46Z</dcterms:modified>
</cp:coreProperties>
</file>